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7C10A344-B40A-4785-B74F-16A3A3CD865F}" xr6:coauthVersionLast="41" xr6:coauthVersionMax="41" xr10:uidLastSave="{00000000-0000-0000-0000-000000000000}"/>
  <bookViews>
    <workbookView xWindow="29235" yWindow="4755" windowWidth="17190" windowHeight="7125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4" i="2" l="1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B1124" i="2"/>
  <c r="B11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4" i="2"/>
  <c r="B1115" i="2"/>
  <c r="B1116" i="2"/>
  <c r="B1117" i="2"/>
  <c r="B1118" i="2"/>
  <c r="B1119" i="2"/>
  <c r="B1120" i="2"/>
  <c r="B1121" i="2"/>
  <c r="B1122" i="2"/>
  <c r="B112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E61" i="2"/>
  <c r="G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F216" i="2"/>
  <c r="G216" i="2"/>
  <c r="H216" i="2"/>
  <c r="I216" i="2"/>
  <c r="K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K240" i="2"/>
  <c r="L240" i="2"/>
  <c r="M240" i="2"/>
  <c r="N240" i="2"/>
  <c r="O240" i="2"/>
  <c r="P240" i="2"/>
  <c r="Q240" i="2"/>
  <c r="R240" i="2"/>
  <c r="C241" i="2"/>
  <c r="D241" i="2"/>
  <c r="E241" i="2"/>
  <c r="I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G250" i="2"/>
  <c r="H250" i="2"/>
  <c r="I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G283" i="2"/>
  <c r="H283" i="2"/>
  <c r="I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C321" i="2"/>
  <c r="D321" i="2"/>
  <c r="E321" i="2"/>
  <c r="F321" i="2"/>
  <c r="I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E326" i="2"/>
  <c r="F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E358" i="2"/>
  <c r="F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G435" i="2"/>
  <c r="H435" i="2"/>
  <c r="J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R479" i="2"/>
  <c r="C480" i="2"/>
  <c r="D480" i="2"/>
  <c r="E480" i="2"/>
  <c r="I480" i="2"/>
  <c r="J480" i="2"/>
  <c r="K480" i="2"/>
  <c r="L480" i="2"/>
  <c r="M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E498" i="2"/>
  <c r="G498" i="2"/>
  <c r="H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R522" i="2"/>
  <c r="C523" i="2"/>
  <c r="D523" i="2"/>
  <c r="E523" i="2"/>
  <c r="F523" i="2"/>
  <c r="G523" i="2"/>
  <c r="H523" i="2"/>
  <c r="I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F549" i="2"/>
  <c r="G549" i="2"/>
  <c r="H549" i="2"/>
  <c r="I549" i="2"/>
  <c r="J549" i="2"/>
  <c r="K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I635" i="2"/>
  <c r="J635" i="2"/>
  <c r="K635" i="2"/>
  <c r="L635" i="2"/>
  <c r="M635" i="2"/>
  <c r="O635" i="2"/>
  <c r="P635" i="2"/>
  <c r="Q635" i="2"/>
  <c r="R635" i="2"/>
  <c r="C636" i="2"/>
  <c r="D636" i="2"/>
  <c r="E636" i="2"/>
  <c r="F636" i="2"/>
  <c r="G636" i="2"/>
  <c r="H636" i="2"/>
  <c r="I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E702" i="2"/>
  <c r="F702" i="2"/>
  <c r="G702" i="2"/>
  <c r="H702" i="2"/>
  <c r="I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D743" i="2"/>
  <c r="E743" i="2"/>
  <c r="F743" i="2"/>
  <c r="G743" i="2"/>
  <c r="H743" i="2"/>
  <c r="I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G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E899" i="2"/>
  <c r="G899" i="2"/>
  <c r="H899" i="2"/>
  <c r="I899" i="2"/>
  <c r="J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G908" i="2"/>
  <c r="I908" i="2"/>
  <c r="J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C1025" i="2"/>
  <c r="D1025" i="2"/>
  <c r="E1025" i="2"/>
  <c r="F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E1026" i="2"/>
  <c r="F1026" i="2"/>
  <c r="H1026" i="2"/>
  <c r="M1026" i="2"/>
  <c r="N1026" i="2"/>
  <c r="O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Q1057" i="2"/>
  <c r="R1057" i="2"/>
  <c r="C1058" i="2"/>
  <c r="D1058" i="2"/>
  <c r="E1058" i="2"/>
  <c r="F1058" i="2"/>
  <c r="G1058" i="2"/>
  <c r="H1058" i="2"/>
  <c r="I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K1069" i="2"/>
  <c r="L1069" i="2"/>
  <c r="M1069" i="2"/>
  <c r="N1069" i="2"/>
  <c r="O1069" i="2"/>
  <c r="P1069" i="2"/>
  <c r="Q1069" i="2"/>
  <c r="R1069" i="2"/>
  <c r="C1070" i="2"/>
  <c r="D1070" i="2"/>
  <c r="E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H1074" i="2"/>
  <c r="I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C1079" i="2"/>
  <c r="E1079" i="2"/>
  <c r="F1079" i="2"/>
  <c r="G1079" i="2"/>
  <c r="I1079" i="2"/>
  <c r="K1079" i="2"/>
  <c r="L1079" i="2"/>
  <c r="M1079" i="2"/>
  <c r="N1079" i="2"/>
  <c r="O1079" i="2"/>
  <c r="P1079" i="2"/>
  <c r="Q1079" i="2"/>
  <c r="R1079" i="2"/>
  <c r="D1080" i="2"/>
  <c r="E1080" i="2"/>
  <c r="F1080" i="2"/>
  <c r="G1080" i="2"/>
  <c r="H1080" i="2"/>
  <c r="I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3" i="2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E899" i="9"/>
  <c r="G899" i="9"/>
  <c r="H899" i="9"/>
  <c r="I899" i="9"/>
  <c r="J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G908" i="9"/>
  <c r="I908" i="9"/>
  <c r="J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H952" i="9"/>
  <c r="I952" i="9"/>
  <c r="J952" i="9"/>
  <c r="K952" i="9"/>
  <c r="L952" i="9"/>
  <c r="C953" i="9"/>
  <c r="D953" i="9"/>
  <c r="E953" i="9"/>
  <c r="F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G957" i="9"/>
  <c r="H957" i="9"/>
  <c r="I957" i="9"/>
  <c r="J957" i="9"/>
  <c r="K957" i="9"/>
  <c r="L957" i="9"/>
  <c r="C958" i="9"/>
  <c r="D958" i="9"/>
  <c r="E958" i="9"/>
  <c r="F958" i="9"/>
  <c r="G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H1025" i="9"/>
  <c r="I1025" i="9"/>
  <c r="J1025" i="9"/>
  <c r="K1025" i="9"/>
  <c r="L1025" i="9"/>
  <c r="C1026" i="9"/>
  <c r="E1026" i="9"/>
  <c r="F1026" i="9"/>
  <c r="H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K1069" i="9"/>
  <c r="L1069" i="9"/>
  <c r="C1070" i="9"/>
  <c r="D1070" i="9"/>
  <c r="E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K1073" i="9"/>
  <c r="L1073" i="9"/>
  <c r="C1074" i="9"/>
  <c r="D1074" i="9"/>
  <c r="E1074" i="9"/>
  <c r="F1074" i="9"/>
  <c r="H1074" i="9"/>
  <c r="I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E1079" i="9"/>
  <c r="F1079" i="9"/>
  <c r="G1079" i="9"/>
  <c r="I1079" i="9"/>
  <c r="K1079" i="9"/>
  <c r="L1079" i="9"/>
  <c r="D1080" i="9"/>
  <c r="E1080" i="9"/>
  <c r="F1080" i="9"/>
  <c r="G1080" i="9"/>
  <c r="H1080" i="9"/>
  <c r="I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4" i="9"/>
  <c r="B1115" i="9"/>
  <c r="B1116" i="9"/>
  <c r="B1117" i="9"/>
  <c r="B1118" i="9"/>
  <c r="B1119" i="9"/>
  <c r="B1120" i="9"/>
  <c r="B1121" i="9"/>
  <c r="B1122" i="9"/>
  <c r="B11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J3" i="9" l="1"/>
  <c r="A3" i="9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W993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4" i="3"/>
  <c r="W878" i="3"/>
  <c r="W888" i="3"/>
  <c r="W892" i="3"/>
  <c r="W900" i="3"/>
  <c r="W916" i="3"/>
  <c r="W920" i="3"/>
  <c r="W925" i="3"/>
  <c r="W936" i="3"/>
  <c r="W941" i="3"/>
  <c r="W953" i="3"/>
  <c r="W963" i="3"/>
  <c r="W966" i="3"/>
  <c r="W973" i="3"/>
  <c r="W975" i="3"/>
  <c r="W977" i="3"/>
  <c r="W981" i="3"/>
  <c r="W982" i="3"/>
  <c r="W983" i="3"/>
  <c r="W984" i="3"/>
  <c r="W987" i="3"/>
  <c r="W991" i="3"/>
  <c r="W996" i="3"/>
  <c r="W997" i="3"/>
  <c r="W1002" i="3"/>
  <c r="W1009" i="3"/>
  <c r="W1020" i="3"/>
  <c r="W1024" i="3"/>
  <c r="W1026" i="3"/>
  <c r="W1028" i="3"/>
  <c r="W1033" i="3"/>
  <c r="W1037" i="3"/>
  <c r="W1041" i="3"/>
  <c r="W1048" i="3"/>
  <c r="W1049" i="3"/>
  <c r="W1050" i="3"/>
  <c r="W1057" i="3"/>
  <c r="W1065" i="3"/>
  <c r="W1072" i="3"/>
  <c r="W1074" i="3"/>
  <c r="W1076" i="3"/>
  <c r="W1077" i="3"/>
  <c r="W1078" i="3"/>
  <c r="W1080" i="3"/>
  <c r="W1081" i="3"/>
  <c r="W1084" i="3"/>
  <c r="W1094" i="3"/>
  <c r="W1099" i="3"/>
  <c r="W1110" i="3"/>
  <c r="W1114" i="3"/>
  <c r="W1117" i="3"/>
  <c r="W1122" i="3"/>
  <c r="W1123" i="3"/>
  <c r="P12" i="4" l="1"/>
  <c r="P11" i="4" l="1"/>
  <c r="P9" i="4"/>
  <c r="B44" i="8" l="1"/>
  <c r="L57" i="8" l="1"/>
  <c r="L41" i="8"/>
  <c r="L51" i="8" s="1"/>
  <c r="L42" i="8"/>
  <c r="L52" i="8" s="1"/>
  <c r="L43" i="8"/>
  <c r="L53" i="8" s="1"/>
  <c r="L44" i="8"/>
  <c r="L54" i="8" s="1"/>
  <c r="L45" i="8"/>
  <c r="L55" i="8" s="1"/>
  <c r="L46" i="8"/>
  <c r="L56" i="8" s="1"/>
  <c r="L47" i="8"/>
  <c r="L48" i="8"/>
  <c r="L58" i="8" s="1"/>
  <c r="O1111" i="3"/>
  <c r="O1025" i="3"/>
  <c r="L1024" i="9" l="1"/>
  <c r="L1026" i="2"/>
  <c r="L1026" i="9" s="1"/>
  <c r="L1110" i="9"/>
  <c r="L1112" i="2"/>
  <c r="L1112" i="9" s="1"/>
  <c r="L61" i="8"/>
  <c r="O549" i="3"/>
  <c r="O435" i="3"/>
  <c r="O216" i="3"/>
  <c r="L216" i="2" l="1"/>
  <c r="L216" i="9" s="1"/>
  <c r="L435" i="2"/>
  <c r="L435" i="9" s="1"/>
  <c r="L549" i="2"/>
  <c r="L549" i="9" s="1"/>
  <c r="H649" i="3"/>
  <c r="E649" i="2" l="1"/>
  <c r="E649" i="9" s="1"/>
  <c r="C41" i="8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J1115" i="3"/>
  <c r="J1073" i="3"/>
  <c r="J1069" i="3"/>
  <c r="J1025" i="3"/>
  <c r="J1024" i="3"/>
  <c r="J1016" i="3"/>
  <c r="J952" i="3"/>
  <c r="J875" i="3"/>
  <c r="J862" i="3"/>
  <c r="J755" i="3"/>
  <c r="J635" i="3"/>
  <c r="J502" i="3"/>
  <c r="J500" i="3"/>
  <c r="J480" i="3"/>
  <c r="J438" i="3"/>
  <c r="J433" i="3"/>
  <c r="J416" i="3"/>
  <c r="J321" i="3"/>
  <c r="J358" i="3"/>
  <c r="J326" i="3"/>
  <c r="J282" i="3"/>
  <c r="J241" i="3"/>
  <c r="J58" i="3"/>
  <c r="J57" i="3"/>
  <c r="J34" i="3"/>
  <c r="J33" i="3"/>
  <c r="J29" i="3"/>
  <c r="H949" i="3"/>
  <c r="H907" i="3"/>
  <c r="H903" i="3"/>
  <c r="H635" i="3"/>
  <c r="I635" i="3"/>
  <c r="H549" i="3"/>
  <c r="H441" i="3"/>
  <c r="H438" i="3"/>
  <c r="H435" i="3"/>
  <c r="H250" i="3"/>
  <c r="H95" i="3"/>
  <c r="T17" i="4"/>
  <c r="T13" i="4"/>
  <c r="I1069" i="3"/>
  <c r="I1066" i="3"/>
  <c r="I907" i="3"/>
  <c r="I903" i="3"/>
  <c r="I898" i="3"/>
  <c r="I888" i="3"/>
  <c r="I878" i="3"/>
  <c r="I877" i="3"/>
  <c r="I862" i="3"/>
  <c r="I856" i="3"/>
  <c r="I756" i="3"/>
  <c r="I498" i="3"/>
  <c r="I438" i="3"/>
  <c r="I435" i="3"/>
  <c r="I283" i="3"/>
  <c r="I250" i="3"/>
  <c r="I241" i="3"/>
  <c r="I230" i="3"/>
  <c r="I70" i="3"/>
  <c r="I61" i="3"/>
  <c r="S542" i="3"/>
  <c r="P542" i="2" s="1"/>
  <c r="U537" i="3"/>
  <c r="R537" i="2" s="1"/>
  <c r="S331" i="3"/>
  <c r="P331" i="2" s="1"/>
  <c r="S480" i="3"/>
  <c r="P480" i="2" s="1"/>
  <c r="S479" i="3"/>
  <c r="P479" i="2" s="1"/>
  <c r="S444" i="3"/>
  <c r="P444" i="2" s="1"/>
  <c r="U425" i="3"/>
  <c r="R425" i="2" s="1"/>
  <c r="S472" i="3"/>
  <c r="P472" i="2" s="1"/>
  <c r="S478" i="3"/>
  <c r="P478" i="2" s="1"/>
  <c r="S1085" i="3"/>
  <c r="P1086" i="2" s="1"/>
  <c r="S1060" i="3"/>
  <c r="P1061" i="2" s="1"/>
  <c r="S1056" i="3"/>
  <c r="P1057" i="2" s="1"/>
  <c r="S1025" i="3"/>
  <c r="P1026" i="2" s="1"/>
  <c r="E635" i="2" l="1"/>
  <c r="E635" i="9" s="1"/>
  <c r="G58" i="2"/>
  <c r="G58" i="9" s="1"/>
  <c r="G438" i="2"/>
  <c r="G438" i="9" s="1"/>
  <c r="G951" i="9"/>
  <c r="G953" i="2"/>
  <c r="G953" i="9" s="1"/>
  <c r="F435" i="2"/>
  <c r="F435" i="9" s="1"/>
  <c r="F888" i="9"/>
  <c r="F889" i="2"/>
  <c r="F889" i="9" s="1"/>
  <c r="E95" i="2"/>
  <c r="E95" i="9" s="1"/>
  <c r="E902" i="9"/>
  <c r="E904" i="2"/>
  <c r="E904" i="9" s="1"/>
  <c r="G241" i="2"/>
  <c r="G241" i="9" s="1"/>
  <c r="G480" i="2"/>
  <c r="G480" i="9" s="1"/>
  <c r="G1015" i="9"/>
  <c r="G1017" i="2"/>
  <c r="G1017" i="9" s="1"/>
  <c r="F438" i="9"/>
  <c r="F438" i="2"/>
  <c r="F897" i="9"/>
  <c r="F899" i="2"/>
  <c r="F899" i="9" s="1"/>
  <c r="E250" i="2"/>
  <c r="E250" i="9" s="1"/>
  <c r="E906" i="9"/>
  <c r="E908" i="2"/>
  <c r="E908" i="9" s="1"/>
  <c r="G282" i="9"/>
  <c r="G282" i="2"/>
  <c r="G500" i="2"/>
  <c r="G500" i="9" s="1"/>
  <c r="G1023" i="9"/>
  <c r="G1025" i="2"/>
  <c r="G1025" i="9" s="1"/>
  <c r="F250" i="2"/>
  <c r="F250" i="9" s="1"/>
  <c r="F635" i="2"/>
  <c r="F635" i="9" s="1"/>
  <c r="G57" i="2"/>
  <c r="G57" i="9" s="1"/>
  <c r="G433" i="2"/>
  <c r="G433" i="9" s="1"/>
  <c r="G875" i="9"/>
  <c r="G876" i="2"/>
  <c r="G876" i="9" s="1"/>
  <c r="F283" i="2"/>
  <c r="F283" i="9" s="1"/>
  <c r="F879" i="2"/>
  <c r="F879" i="9" s="1"/>
  <c r="F61" i="2"/>
  <c r="F61" i="9" s="1"/>
  <c r="F498" i="2"/>
  <c r="F498" i="9" s="1"/>
  <c r="F902" i="9"/>
  <c r="F904" i="2"/>
  <c r="F904" i="9" s="1"/>
  <c r="E435" i="2"/>
  <c r="E435" i="9" s="1"/>
  <c r="E948" i="9"/>
  <c r="E950" i="2"/>
  <c r="E950" i="9" s="1"/>
  <c r="G326" i="2"/>
  <c r="G326" i="9" s="1"/>
  <c r="G502" i="2"/>
  <c r="G502" i="9" s="1"/>
  <c r="G1024" i="9"/>
  <c r="G1026" i="2"/>
  <c r="G1026" i="9" s="1"/>
  <c r="F70" i="2"/>
  <c r="F70" i="9" s="1"/>
  <c r="F756" i="2"/>
  <c r="F756" i="9" s="1"/>
  <c r="F906" i="9"/>
  <c r="F908" i="2"/>
  <c r="F908" i="9" s="1"/>
  <c r="E438" i="2"/>
  <c r="E438" i="9" s="1"/>
  <c r="G29" i="2"/>
  <c r="G29" i="9" s="1"/>
  <c r="G358" i="2"/>
  <c r="G358" i="9" s="1"/>
  <c r="G635" i="2"/>
  <c r="G635" i="9" s="1"/>
  <c r="G1068" i="9"/>
  <c r="G1070" i="2"/>
  <c r="G1070" i="9" s="1"/>
  <c r="F230" i="2"/>
  <c r="F230" i="9" s="1"/>
  <c r="F856" i="2"/>
  <c r="F856" i="9" s="1"/>
  <c r="F1065" i="9"/>
  <c r="F1067" i="2"/>
  <c r="F1067" i="9" s="1"/>
  <c r="E441" i="2"/>
  <c r="E441" i="9" s="1"/>
  <c r="G33" i="2"/>
  <c r="G33" i="9" s="1"/>
  <c r="G321" i="2"/>
  <c r="G321" i="9" s="1"/>
  <c r="G755" i="2"/>
  <c r="G755" i="9" s="1"/>
  <c r="G1072" i="9"/>
  <c r="G1074" i="2"/>
  <c r="G1074" i="9" s="1"/>
  <c r="F241" i="2"/>
  <c r="F241" i="9" s="1"/>
  <c r="F862" i="2"/>
  <c r="F862" i="9" s="1"/>
  <c r="F1068" i="9"/>
  <c r="F1070" i="2"/>
  <c r="F1070" i="9" s="1"/>
  <c r="E549" i="2"/>
  <c r="E549" i="9" s="1"/>
  <c r="G34" i="2"/>
  <c r="G34" i="9" s="1"/>
  <c r="G416" i="2"/>
  <c r="G416" i="9" s="1"/>
  <c r="G862" i="9"/>
  <c r="G862" i="2"/>
  <c r="G1114" i="9"/>
  <c r="G1116" i="2"/>
  <c r="G1116" i="9" s="1"/>
  <c r="F877" i="9"/>
  <c r="F878" i="2"/>
  <c r="F878" i="9" s="1"/>
  <c r="W1056" i="3"/>
  <c r="W472" i="3"/>
  <c r="W425" i="3"/>
  <c r="W331" i="3"/>
  <c r="W444" i="3"/>
  <c r="W537" i="3"/>
  <c r="W1060" i="3"/>
  <c r="W1085" i="3"/>
  <c r="W1025" i="3"/>
  <c r="W478" i="3"/>
  <c r="W479" i="3"/>
  <c r="W542" i="3"/>
  <c r="T18" i="4"/>
  <c r="S28" i="3"/>
  <c r="P28" i="2" s="1"/>
  <c r="W28" i="3" l="1"/>
  <c r="C1086" i="9"/>
  <c r="F1079" i="3"/>
  <c r="C1068" i="9"/>
  <c r="F743" i="3"/>
  <c r="F739" i="3"/>
  <c r="F639" i="3"/>
  <c r="F635" i="3"/>
  <c r="F210" i="3"/>
  <c r="C204" i="9"/>
  <c r="C210" i="2" l="1"/>
  <c r="C210" i="9" s="1"/>
  <c r="C635" i="2"/>
  <c r="C635" i="9" s="1"/>
  <c r="C1078" i="9"/>
  <c r="C1080" i="2"/>
  <c r="C1080" i="9" s="1"/>
  <c r="C639" i="2"/>
  <c r="C639" i="9" s="1"/>
  <c r="C739" i="2"/>
  <c r="C739" i="9" s="1"/>
  <c r="C743" i="2"/>
  <c r="C743" i="9" s="1"/>
  <c r="F33" i="3"/>
  <c r="C33" i="2" l="1"/>
  <c r="C33" i="9" s="1"/>
  <c r="T3" i="4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P522" i="2" s="1"/>
  <c r="W522" i="3" l="1"/>
  <c r="R480" i="3"/>
  <c r="O480" i="2" s="1"/>
  <c r="Q480" i="3"/>
  <c r="N480" i="2" s="1"/>
  <c r="Q635" i="3"/>
  <c r="N635" i="2" s="1"/>
  <c r="S5" i="3"/>
  <c r="P5" i="2" s="1"/>
  <c r="I1050" i="3"/>
  <c r="I979" i="3"/>
  <c r="I956" i="3"/>
  <c r="I832" i="3"/>
  <c r="I683" i="3"/>
  <c r="I621" i="3"/>
  <c r="I480" i="3"/>
  <c r="I329" i="3"/>
  <c r="I164" i="3"/>
  <c r="G1078" i="3"/>
  <c r="G1025" i="3"/>
  <c r="G903" i="3"/>
  <c r="G898" i="3"/>
  <c r="G702" i="3"/>
  <c r="G635" i="3"/>
  <c r="G549" i="3"/>
  <c r="G564" i="3"/>
  <c r="G544" i="3"/>
  <c r="G498" i="3"/>
  <c r="G440" i="3"/>
  <c r="G435" i="3"/>
  <c r="G358" i="3"/>
  <c r="G326" i="3"/>
  <c r="G250" i="3"/>
  <c r="H216" i="3"/>
  <c r="G216" i="3"/>
  <c r="G61" i="3"/>
  <c r="F955" i="9" l="1"/>
  <c r="F957" i="2"/>
  <c r="F957" i="9" s="1"/>
  <c r="D1077" i="9"/>
  <c r="D1079" i="2"/>
  <c r="D1079" i="9" s="1"/>
  <c r="F164" i="2"/>
  <c r="F164" i="9" s="1"/>
  <c r="D61" i="2"/>
  <c r="D61" i="9" s="1"/>
  <c r="D498" i="2"/>
  <c r="D498" i="9" s="1"/>
  <c r="D216" i="2"/>
  <c r="D216" i="9" s="1"/>
  <c r="E216" i="2"/>
  <c r="E216" i="9" s="1"/>
  <c r="D564" i="2"/>
  <c r="D564" i="9" s="1"/>
  <c r="F1049" i="9"/>
  <c r="F1051" i="2"/>
  <c r="F1051" i="9" s="1"/>
  <c r="D250" i="2"/>
  <c r="D250" i="9" s="1"/>
  <c r="D549" i="2"/>
  <c r="D549" i="9" s="1"/>
  <c r="F329" i="2"/>
  <c r="F329" i="9" s="1"/>
  <c r="F480" i="2"/>
  <c r="F480" i="9" s="1"/>
  <c r="F978" i="9"/>
  <c r="F980" i="2"/>
  <c r="F980" i="9" s="1"/>
  <c r="D635" i="2"/>
  <c r="D635" i="9" s="1"/>
  <c r="F621" i="2"/>
  <c r="F621" i="9" s="1"/>
  <c r="D1024" i="9"/>
  <c r="D1026" i="2"/>
  <c r="D1026" i="9" s="1"/>
  <c r="D326" i="2"/>
  <c r="D326" i="9" s="1"/>
  <c r="D358" i="2"/>
  <c r="D358" i="9" s="1"/>
  <c r="D702" i="2"/>
  <c r="D702" i="9" s="1"/>
  <c r="D435" i="2"/>
  <c r="D435" i="9" s="1"/>
  <c r="D897" i="9"/>
  <c r="D899" i="2"/>
  <c r="D899" i="9" s="1"/>
  <c r="F683" i="2"/>
  <c r="F683" i="9" s="1"/>
  <c r="D544" i="2"/>
  <c r="D544" i="9" s="1"/>
  <c r="D440" i="2"/>
  <c r="D440" i="9" s="1"/>
  <c r="D902" i="9"/>
  <c r="D904" i="2"/>
  <c r="D904" i="9" s="1"/>
  <c r="F832" i="2"/>
  <c r="F832" i="9" s="1"/>
  <c r="W480" i="3"/>
  <c r="W5" i="3"/>
  <c r="W635" i="3"/>
  <c r="T14" i="4"/>
  <c r="T6" i="4"/>
  <c r="T15" i="4"/>
  <c r="T16" i="4"/>
  <c r="T5" i="4"/>
  <c r="T4" i="4"/>
  <c r="N1025" i="3"/>
  <c r="N907" i="3"/>
  <c r="N898" i="3"/>
  <c r="N811" i="3"/>
  <c r="N435" i="3"/>
  <c r="N321" i="3"/>
  <c r="N320" i="3"/>
  <c r="K811" i="2" l="1"/>
  <c r="K811" i="9" s="1"/>
  <c r="K897" i="9"/>
  <c r="K899" i="2"/>
  <c r="K899" i="9" s="1"/>
  <c r="K1024" i="9"/>
  <c r="K1026" i="2"/>
  <c r="K1026" i="9" s="1"/>
  <c r="K435" i="2"/>
  <c r="K435" i="9" s="1"/>
  <c r="K320" i="2"/>
  <c r="K320" i="9" s="1"/>
  <c r="K321" i="2"/>
  <c r="K321" i="9" s="1"/>
  <c r="K906" i="9"/>
  <c r="K908" i="2"/>
  <c r="K908" i="9" s="1"/>
  <c r="N241" i="3"/>
  <c r="N238" i="3"/>
  <c r="N214" i="3"/>
  <c r="N120" i="3"/>
  <c r="M1116" i="3"/>
  <c r="M1097" i="3"/>
  <c r="M1094" i="3"/>
  <c r="M1079" i="3"/>
  <c r="M1078" i="3"/>
  <c r="M1073" i="3"/>
  <c r="M1072" i="3"/>
  <c r="M1068" i="3"/>
  <c r="M1057" i="3"/>
  <c r="M1032" i="3"/>
  <c r="M1025" i="3"/>
  <c r="M1011" i="3"/>
  <c r="M1007" i="3"/>
  <c r="M988" i="3"/>
  <c r="M941" i="3"/>
  <c r="M892" i="3"/>
  <c r="K238" i="2" l="1"/>
  <c r="K238" i="9" s="1"/>
  <c r="J987" i="9"/>
  <c r="J989" i="2"/>
  <c r="J989" i="9" s="1"/>
  <c r="J1077" i="9"/>
  <c r="J1079" i="2"/>
  <c r="J1079" i="9" s="1"/>
  <c r="J1072" i="9"/>
  <c r="J1074" i="2"/>
  <c r="J1074" i="9" s="1"/>
  <c r="J1006" i="9"/>
  <c r="J1008" i="2"/>
  <c r="J1008" i="9" s="1"/>
  <c r="J1010" i="9"/>
  <c r="J1012" i="2"/>
  <c r="J1012" i="9" s="1"/>
  <c r="J1024" i="9"/>
  <c r="J1026" i="2"/>
  <c r="J1026" i="9" s="1"/>
  <c r="J1056" i="9"/>
  <c r="J1058" i="2"/>
  <c r="J1058" i="9" s="1"/>
  <c r="J1115" i="9"/>
  <c r="J1117" i="2"/>
  <c r="J1117" i="9" s="1"/>
  <c r="K241" i="2"/>
  <c r="K241" i="9" s="1"/>
  <c r="J1078" i="9"/>
  <c r="J1080" i="2"/>
  <c r="J1080" i="9" s="1"/>
  <c r="J892" i="9"/>
  <c r="J893" i="2"/>
  <c r="J893" i="9" s="1"/>
  <c r="J1067" i="9"/>
  <c r="J1069" i="2"/>
  <c r="J1069" i="9" s="1"/>
  <c r="K120" i="2"/>
  <c r="K120" i="9" s="1"/>
  <c r="J1093" i="9"/>
  <c r="J1095" i="2"/>
  <c r="J1095" i="9" s="1"/>
  <c r="J1031" i="9"/>
  <c r="J1033" i="2"/>
  <c r="J1033" i="9" s="1"/>
  <c r="J1096" i="9"/>
  <c r="J1098" i="2"/>
  <c r="J1098" i="9" s="1"/>
  <c r="J940" i="9"/>
  <c r="J942" i="2"/>
  <c r="J942" i="9" s="1"/>
  <c r="J1071" i="9"/>
  <c r="J1073" i="2"/>
  <c r="J1073" i="9" s="1"/>
  <c r="K214" i="2"/>
  <c r="K214" i="9" s="1"/>
  <c r="T11" i="4"/>
  <c r="M827" i="3"/>
  <c r="M743" i="3"/>
  <c r="M736" i="3"/>
  <c r="M721" i="3"/>
  <c r="M702" i="3"/>
  <c r="M700" i="3"/>
  <c r="M657" i="3"/>
  <c r="M641" i="3"/>
  <c r="M640" i="3"/>
  <c r="M636" i="3"/>
  <c r="M630" i="3"/>
  <c r="M622" i="3"/>
  <c r="M606" i="3"/>
  <c r="M597" i="3"/>
  <c r="M596" i="3"/>
  <c r="M523" i="3"/>
  <c r="M512" i="3"/>
  <c r="M501" i="3"/>
  <c r="M495" i="3"/>
  <c r="M448" i="3"/>
  <c r="M423" i="3"/>
  <c r="M394" i="3"/>
  <c r="M386" i="3"/>
  <c r="M321" i="3"/>
  <c r="M377" i="3"/>
  <c r="M368" i="3"/>
  <c r="M363" i="3"/>
  <c r="M355" i="3"/>
  <c r="M345" i="3"/>
  <c r="M344" i="3"/>
  <c r="M343" i="3"/>
  <c r="M327" i="3"/>
  <c r="M313" i="3"/>
  <c r="M310" i="3"/>
  <c r="M308" i="3"/>
  <c r="M302" i="3"/>
  <c r="M283" i="3"/>
  <c r="M257" i="3"/>
  <c r="M254" i="3"/>
  <c r="M252" i="3"/>
  <c r="M250" i="3"/>
  <c r="M248" i="3"/>
  <c r="M241" i="3"/>
  <c r="M240" i="3"/>
  <c r="M238" i="3"/>
  <c r="M236" i="3"/>
  <c r="M225" i="3"/>
  <c r="M216" i="3"/>
  <c r="M214" i="3"/>
  <c r="M105" i="3"/>
  <c r="M98" i="3"/>
  <c r="L1025" i="3"/>
  <c r="L756" i="3"/>
  <c r="L498" i="3"/>
  <c r="L435" i="3"/>
  <c r="I435" i="2" l="1"/>
  <c r="I435" i="9" s="1"/>
  <c r="J321" i="2"/>
  <c r="J321" i="9" s="1"/>
  <c r="J657" i="2"/>
  <c r="J657" i="9" s="1"/>
  <c r="I498" i="2"/>
  <c r="I498" i="9" s="1"/>
  <c r="J236" i="2"/>
  <c r="J236" i="9" s="1"/>
  <c r="J257" i="2"/>
  <c r="J257" i="9" s="1"/>
  <c r="J344" i="2"/>
  <c r="J344" i="9" s="1"/>
  <c r="J394" i="2"/>
  <c r="J394" i="9" s="1"/>
  <c r="J597" i="2"/>
  <c r="J597" i="9" s="1"/>
  <c r="J700" i="2"/>
  <c r="J700" i="9" s="1"/>
  <c r="J641" i="2"/>
  <c r="J641" i="9" s="1"/>
  <c r="J343" i="2"/>
  <c r="J343" i="9" s="1"/>
  <c r="I756" i="2"/>
  <c r="I756" i="9" s="1"/>
  <c r="J606" i="2"/>
  <c r="J606" i="9" s="1"/>
  <c r="J252" i="2"/>
  <c r="J252" i="9" s="1"/>
  <c r="J254" i="2"/>
  <c r="J254" i="9" s="1"/>
  <c r="J283" i="2"/>
  <c r="J283" i="9" s="1"/>
  <c r="J702" i="2"/>
  <c r="J702" i="9" s="1"/>
  <c r="I1024" i="9"/>
  <c r="I1026" i="2"/>
  <c r="I1026" i="9" s="1"/>
  <c r="J240" i="2"/>
  <c r="J240" i="9" s="1"/>
  <c r="J302" i="2"/>
  <c r="J302" i="9" s="1"/>
  <c r="J355" i="2"/>
  <c r="J355" i="9" s="1"/>
  <c r="J448" i="2"/>
  <c r="J448" i="9" s="1"/>
  <c r="J622" i="2"/>
  <c r="J622" i="9" s="1"/>
  <c r="J721" i="2"/>
  <c r="J721" i="9" s="1"/>
  <c r="J523" i="2"/>
  <c r="J523" i="9" s="1"/>
  <c r="J386" i="2"/>
  <c r="J386" i="9" s="1"/>
  <c r="J345" i="2"/>
  <c r="J345" i="9" s="1"/>
  <c r="J308" i="2"/>
  <c r="J308" i="9" s="1"/>
  <c r="J495" i="2"/>
  <c r="J495" i="9" s="1"/>
  <c r="J630" i="2"/>
  <c r="J630" i="9" s="1"/>
  <c r="J736" i="2"/>
  <c r="J736" i="9" s="1"/>
  <c r="J327" i="2"/>
  <c r="J327" i="9" s="1"/>
  <c r="J596" i="2"/>
  <c r="J596" i="9" s="1"/>
  <c r="J238" i="2"/>
  <c r="J238" i="9" s="1"/>
  <c r="J98" i="2"/>
  <c r="J98" i="9" s="1"/>
  <c r="J363" i="2"/>
  <c r="J363" i="9" s="1"/>
  <c r="J105" i="2"/>
  <c r="J105" i="9" s="1"/>
  <c r="J248" i="2"/>
  <c r="J248" i="9" s="1"/>
  <c r="J310" i="2"/>
  <c r="J310" i="9" s="1"/>
  <c r="J368" i="2"/>
  <c r="J368" i="9" s="1"/>
  <c r="J501" i="2"/>
  <c r="J501" i="9" s="1"/>
  <c r="J636" i="2"/>
  <c r="J636" i="9" s="1"/>
  <c r="J743" i="2"/>
  <c r="J743" i="9" s="1"/>
  <c r="J216" i="2"/>
  <c r="J216" i="9" s="1"/>
  <c r="J225" i="2"/>
  <c r="J225" i="9" s="1"/>
  <c r="J423" i="2"/>
  <c r="J423" i="9" s="1"/>
  <c r="J241" i="2"/>
  <c r="J241" i="9" s="1"/>
  <c r="J214" i="2"/>
  <c r="J214" i="9" s="1"/>
  <c r="J250" i="2"/>
  <c r="J250" i="9" s="1"/>
  <c r="J313" i="2"/>
  <c r="J313" i="9" s="1"/>
  <c r="J377" i="2"/>
  <c r="J377" i="9" s="1"/>
  <c r="J512" i="2"/>
  <c r="J512" i="9" s="1"/>
  <c r="J640" i="2"/>
  <c r="J640" i="9" s="1"/>
  <c r="J827" i="2"/>
  <c r="J827" i="9" s="1"/>
  <c r="T10" i="4"/>
  <c r="L61" i="3"/>
  <c r="I61" i="2" l="1"/>
  <c r="I61" i="9" s="1"/>
  <c r="T9" i="4"/>
  <c r="B3" i="2"/>
  <c r="A2" i="2"/>
  <c r="A2" i="9" s="1"/>
  <c r="K1078" i="3"/>
  <c r="K957" i="3"/>
  <c r="K907" i="3"/>
  <c r="K867" i="3"/>
  <c r="K860" i="3"/>
  <c r="K862" i="3"/>
  <c r="K756" i="3"/>
  <c r="K635" i="3"/>
  <c r="K480" i="3"/>
  <c r="K438" i="3"/>
  <c r="K321" i="3"/>
  <c r="K241" i="3"/>
  <c r="K197" i="3"/>
  <c r="K61" i="3"/>
  <c r="K51" i="3"/>
  <c r="B13" i="3"/>
  <c r="B27" i="3"/>
  <c r="C7" i="3"/>
  <c r="B7" i="3"/>
  <c r="B7" i="2" s="1"/>
  <c r="B1112" i="3"/>
  <c r="J951" i="3"/>
  <c r="C580" i="3"/>
  <c r="C480" i="3"/>
  <c r="B480" i="3"/>
  <c r="J428" i="3"/>
  <c r="B58" i="3"/>
  <c r="C33" i="3"/>
  <c r="C41" i="3"/>
  <c r="H906" i="9" l="1"/>
  <c r="H908" i="2"/>
  <c r="H908" i="9" s="1"/>
  <c r="H438" i="2"/>
  <c r="H438" i="9" s="1"/>
  <c r="B33" i="2"/>
  <c r="B33" i="9" s="1"/>
  <c r="H321" i="2"/>
  <c r="H321" i="9" s="1"/>
  <c r="H635" i="2"/>
  <c r="H635" i="9" s="1"/>
  <c r="H51" i="2"/>
  <c r="H51" i="9" s="1"/>
  <c r="B580" i="2"/>
  <c r="B580" i="9" s="1"/>
  <c r="H61" i="2"/>
  <c r="H61" i="9" s="1"/>
  <c r="H862" i="2"/>
  <c r="H862" i="9" s="1"/>
  <c r="H197" i="2"/>
  <c r="H197" i="9" s="1"/>
  <c r="B58" i="2"/>
  <c r="B58" i="9" s="1"/>
  <c r="H956" i="9"/>
  <c r="H958" i="2"/>
  <c r="H958" i="9" s="1"/>
  <c r="G428" i="2"/>
  <c r="G428" i="9" s="1"/>
  <c r="B27" i="2"/>
  <c r="B27" i="9" s="1"/>
  <c r="H480" i="2"/>
  <c r="H480" i="9" s="1"/>
  <c r="H1077" i="9"/>
  <c r="H1079" i="2"/>
  <c r="H1079" i="9" s="1"/>
  <c r="B480" i="2"/>
  <c r="B480" i="9" s="1"/>
  <c r="B13" i="2"/>
  <c r="B13" i="9" s="1"/>
  <c r="H756" i="2"/>
  <c r="H756" i="9" s="1"/>
  <c r="G950" i="9"/>
  <c r="G952" i="2"/>
  <c r="G952" i="9" s="1"/>
  <c r="H860" i="2"/>
  <c r="H860" i="9" s="1"/>
  <c r="B41" i="2"/>
  <c r="B41" i="9" s="1"/>
  <c r="B1111" i="9"/>
  <c r="B1113" i="2"/>
  <c r="B1113" i="9" s="1"/>
  <c r="H241" i="2"/>
  <c r="H241" i="9" s="1"/>
  <c r="H867" i="2"/>
  <c r="H867" i="9" s="1"/>
  <c r="B7" i="9"/>
  <c r="B3" i="9"/>
  <c r="U7" i="4"/>
  <c r="T7" i="4"/>
  <c r="T2" i="4"/>
  <c r="T8" i="4"/>
</calcChain>
</file>

<file path=xl/sharedStrings.xml><?xml version="1.0" encoding="utf-8"?>
<sst xmlns="http://schemas.openxmlformats.org/spreadsheetml/2006/main" count="24542" uniqueCount="1318">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</sst>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1124"/>
  <sheetViews>
    <sheetView tabSelected="1" workbookViewId="0">
      <pane xSplit="1" ySplit="1" topLeftCell="B2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J30" sqref="B3:O1124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931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1116</v>
      </c>
      <c r="P1" s="116" t="s">
        <v>939</v>
      </c>
      <c r="Q1" s="116" t="s">
        <v>958</v>
      </c>
      <c r="R1" s="116" t="s">
        <v>963</v>
      </c>
      <c r="S1" s="116" t="s">
        <v>940</v>
      </c>
      <c r="T1" s="117" t="s">
        <v>991</v>
      </c>
      <c r="U1" s="117" t="s">
        <v>992</v>
      </c>
      <c r="V1" s="117" t="s">
        <v>1121</v>
      </c>
      <c r="W1" s="132" t="s">
        <v>1256</v>
      </c>
      <c r="X1" s="133" t="s">
        <v>1257</v>
      </c>
    </row>
    <row r="2" spans="1:24" s="51" customFormat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x14ac:dyDescent="0.3">
      <c r="A4" s="35" t="s">
        <v>760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x14ac:dyDescent="0.3">
      <c r="A5" s="8" t="s">
        <v>758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x14ac:dyDescent="0.3">
      <c r="A6" s="13" t="s">
        <v>998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x14ac:dyDescent="0.3">
      <c r="A7" s="21" t="s">
        <v>1245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x14ac:dyDescent="0.3">
      <c r="A8" s="13" t="s">
        <v>759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x14ac:dyDescent="0.3">
      <c r="A9" s="13" t="s">
        <v>757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x14ac:dyDescent="0.3">
      <c r="A10" s="13" t="s">
        <v>1264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x14ac:dyDescent="0.3">
      <c r="A11" s="21" t="s">
        <v>1149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x14ac:dyDescent="0.3">
      <c r="A12" s="25" t="s">
        <v>1150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x14ac:dyDescent="0.3">
      <c r="A14" s="10" t="s">
        <v>764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x14ac:dyDescent="0.3">
      <c r="A15" s="14" t="s">
        <v>999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x14ac:dyDescent="0.3">
      <c r="A16" s="1" t="s">
        <v>762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x14ac:dyDescent="0.3">
      <c r="A17" s="1" t="s">
        <v>763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978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x14ac:dyDescent="0.3">
      <c r="A22" s="3" t="s">
        <v>994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x14ac:dyDescent="0.3">
      <c r="A23" s="8" t="s">
        <v>993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x14ac:dyDescent="0.3">
      <c r="A24" s="13" t="s">
        <v>995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x14ac:dyDescent="0.3">
      <c r="A26" s="3" t="s">
        <v>1152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x14ac:dyDescent="0.3">
      <c r="A27" s="21" t="s">
        <v>1246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x14ac:dyDescent="0.3">
      <c r="A28" s="14" t="s">
        <v>761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x14ac:dyDescent="0.3">
      <c r="A29" s="14" t="s">
        <v>1151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x14ac:dyDescent="0.3">
      <c r="A30" s="14" t="s">
        <v>1153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x14ac:dyDescent="0.3">
      <c r="A31" s="14" t="s">
        <v>1154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x14ac:dyDescent="0.3">
      <c r="A40" s="4" t="s">
        <v>756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x14ac:dyDescent="0.3">
      <c r="A44" s="4" t="s">
        <v>765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x14ac:dyDescent="0.3">
      <c r="A46" s="75" t="s">
        <v>754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x14ac:dyDescent="0.3">
      <c r="A47" s="75" t="s">
        <v>755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x14ac:dyDescent="0.3">
      <c r="A48" s="75" t="s">
        <v>996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x14ac:dyDescent="0.3">
      <c r="A49" s="75" t="s">
        <v>997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x14ac:dyDescent="0.3">
      <c r="A52" s="4" t="s">
        <v>753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979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x14ac:dyDescent="0.3">
      <c r="A59" s="10" t="s">
        <v>751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x14ac:dyDescent="0.3">
      <c r="A60" s="10" t="s">
        <v>752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980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x14ac:dyDescent="0.3">
      <c r="A66" s="4" t="s">
        <v>748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x14ac:dyDescent="0.3">
      <c r="A68" s="4" t="s">
        <v>749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x14ac:dyDescent="0.3">
      <c r="A69" s="7" t="s">
        <v>750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x14ac:dyDescent="0.3">
      <c r="A74" s="20" t="s">
        <v>1155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x14ac:dyDescent="0.3">
      <c r="A75" s="20" t="s">
        <v>1156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x14ac:dyDescent="0.3">
      <c r="A77" s="14" t="s">
        <v>1157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x14ac:dyDescent="0.3">
      <c r="A86" s="12" t="s">
        <v>1037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x14ac:dyDescent="0.3">
      <c r="A89" s="12" t="s">
        <v>1158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x14ac:dyDescent="0.3">
      <c r="A99" s="20" t="s">
        <v>1233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x14ac:dyDescent="0.3">
      <c r="A104" s="25" t="s">
        <v>1234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x14ac:dyDescent="0.3">
      <c r="A107" s="10" t="s">
        <v>1036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x14ac:dyDescent="0.3">
      <c r="A110" s="14" t="s">
        <v>1159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x14ac:dyDescent="0.3">
      <c r="A114" s="14" t="s">
        <v>1038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x14ac:dyDescent="0.3">
      <c r="A118" s="25" t="s">
        <v>1220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x14ac:dyDescent="0.3">
      <c r="A121" s="25" t="s">
        <v>1219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x14ac:dyDescent="0.3">
      <c r="A125" s="25" t="s">
        <v>1216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x14ac:dyDescent="0.3">
      <c r="A130" s="25" t="s">
        <v>1217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x14ac:dyDescent="0.3">
      <c r="A131" s="25" t="s">
        <v>1218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x14ac:dyDescent="0.3">
      <c r="A139" s="14" t="s">
        <v>1100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x14ac:dyDescent="0.3">
      <c r="A142" s="25" t="s">
        <v>1221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x14ac:dyDescent="0.3">
      <c r="A148" s="14" t="s">
        <v>1140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x14ac:dyDescent="0.3">
      <c r="A150" s="14" t="s">
        <v>1160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x14ac:dyDescent="0.3">
      <c r="A152" s="25" t="s">
        <v>1235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x14ac:dyDescent="0.3">
      <c r="A153" s="25" t="s">
        <v>1236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x14ac:dyDescent="0.3">
      <c r="A154" s="14" t="s">
        <v>1161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x14ac:dyDescent="0.3">
      <c r="A156" s="25" t="s">
        <v>1237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x14ac:dyDescent="0.3">
      <c r="A157" s="25" t="s">
        <v>1238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x14ac:dyDescent="0.3">
      <c r="A160" s="14" t="s">
        <v>1162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x14ac:dyDescent="0.3">
      <c r="A164" s="25" t="s">
        <v>1239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x14ac:dyDescent="0.3">
      <c r="A165" s="25" t="s">
        <v>1240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x14ac:dyDescent="0.3">
      <c r="A166" s="25" t="s">
        <v>1241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x14ac:dyDescent="0.3">
      <c r="A167" s="25" t="s">
        <v>1242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x14ac:dyDescent="0.3">
      <c r="A178" s="75" t="s">
        <v>1017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x14ac:dyDescent="0.3">
      <c r="A183" s="4" t="s">
        <v>805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x14ac:dyDescent="0.3">
      <c r="A189" s="44" t="s">
        <v>1015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x14ac:dyDescent="0.3">
      <c r="A191" s="14" t="s">
        <v>804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x14ac:dyDescent="0.3">
      <c r="A192" s="10" t="s">
        <v>801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x14ac:dyDescent="0.3">
      <c r="A193" s="10" t="s">
        <v>799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x14ac:dyDescent="0.3">
      <c r="A194" s="10" t="s">
        <v>798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x14ac:dyDescent="0.3">
      <c r="A196" s="10" t="s">
        <v>803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x14ac:dyDescent="0.3">
      <c r="A197" s="10" t="s">
        <v>800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x14ac:dyDescent="0.3">
      <c r="A201" s="39" t="s">
        <v>1016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x14ac:dyDescent="0.3">
      <c r="A202" s="39" t="s">
        <v>802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v>15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981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982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14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x14ac:dyDescent="0.3">
      <c r="A213" s="14" t="s">
        <v>1014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983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x14ac:dyDescent="0.3">
      <c r="A218" s="7" t="s">
        <v>1039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x14ac:dyDescent="0.3">
      <c r="A222" s="14" t="s">
        <v>1265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x14ac:dyDescent="0.3">
      <c r="A223" s="14" t="s">
        <v>1266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x14ac:dyDescent="0.3">
      <c r="A224" s="10" t="s">
        <v>1267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x14ac:dyDescent="0.3">
      <c r="A225" s="1" t="s">
        <v>1268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x14ac:dyDescent="0.3">
      <c r="A226" s="1" t="s">
        <v>1269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1270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x14ac:dyDescent="0.3">
      <c r="A228" s="1" t="s">
        <v>1271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x14ac:dyDescent="0.3">
      <c r="A231" s="4" t="s">
        <v>807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x14ac:dyDescent="0.3">
      <c r="A232" s="4" t="s">
        <v>806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984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12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x14ac:dyDescent="0.3">
      <c r="A253" s="14" t="s">
        <v>843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x14ac:dyDescent="0.3">
      <c r="A256" s="14" t="s">
        <v>1025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x14ac:dyDescent="0.3">
      <c r="A258" s="10" t="s">
        <v>866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x14ac:dyDescent="0.3">
      <c r="A264" s="14" t="s">
        <v>1035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x14ac:dyDescent="0.3">
      <c r="A270" s="14" t="s">
        <v>1034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x14ac:dyDescent="0.3">
      <c r="A271" s="14" t="s">
        <v>1101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x14ac:dyDescent="0.3">
      <c r="A273" s="10" t="s">
        <v>867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x14ac:dyDescent="0.3">
      <c r="A274" s="14" t="s">
        <v>1102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x14ac:dyDescent="0.3">
      <c r="A276" s="14" t="s">
        <v>1163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x14ac:dyDescent="0.3">
      <c r="A277" s="14" t="s">
        <v>1026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x14ac:dyDescent="0.3">
      <c r="A282" s="1" t="s">
        <v>1164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>
        <v>1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x14ac:dyDescent="0.3">
      <c r="A289" s="4" t="s">
        <v>820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x14ac:dyDescent="0.3">
      <c r="A290" s="1" t="s">
        <v>1165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x14ac:dyDescent="0.3">
      <c r="A292" s="4" t="s">
        <v>1273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x14ac:dyDescent="0.3">
      <c r="A301" s="14" t="s">
        <v>1117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x14ac:dyDescent="0.3">
      <c r="A305" s="14" t="s">
        <v>1019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x14ac:dyDescent="0.3">
      <c r="A306" s="14" t="s">
        <v>827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x14ac:dyDescent="0.3">
      <c r="A311" s="14" t="s">
        <v>826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x14ac:dyDescent="0.3">
      <c r="A315" s="10" t="s">
        <v>835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x14ac:dyDescent="0.3">
      <c r="A322" s="10" t="s">
        <v>1023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1297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25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x14ac:dyDescent="0.3">
      <c r="A331" s="14" t="s">
        <v>836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x14ac:dyDescent="0.3">
      <c r="A332" s="14" t="s">
        <v>1166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x14ac:dyDescent="0.3">
      <c r="A333" s="14" t="s">
        <v>840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x14ac:dyDescent="0.3">
      <c r="A334" s="14" t="s">
        <v>833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x14ac:dyDescent="0.3">
      <c r="A337" s="10" t="s">
        <v>1040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1272</v>
      </c>
      <c r="X338" s="11" t="s">
        <v>1272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x14ac:dyDescent="0.3">
      <c r="A340" s="14" t="s">
        <v>1167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x14ac:dyDescent="0.3">
      <c r="A341" s="14" t="s">
        <v>834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x14ac:dyDescent="0.3">
      <c r="A342" s="14" t="s">
        <v>832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1272</v>
      </c>
      <c r="X344" s="11" t="s">
        <v>1272</v>
      </c>
    </row>
    <row r="345" spans="1:24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1272</v>
      </c>
      <c r="X345" s="11" t="s">
        <v>1272</v>
      </c>
    </row>
    <row r="346" spans="1:24" x14ac:dyDescent="0.3">
      <c r="A346" s="14" t="s">
        <v>1298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38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x14ac:dyDescent="0.3">
      <c r="A348" s="14" t="s">
        <v>839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1272</v>
      </c>
    </row>
    <row r="349" spans="1:24" x14ac:dyDescent="0.3">
      <c r="A349" s="14" t="s">
        <v>1299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x14ac:dyDescent="0.3">
      <c r="A352" s="14" t="s">
        <v>841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x14ac:dyDescent="0.3">
      <c r="A353" s="14" t="s">
        <v>1024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1272</v>
      </c>
      <c r="X354" s="11" t="s">
        <v>1272</v>
      </c>
    </row>
    <row r="355" spans="1:24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1272</v>
      </c>
      <c r="X363" s="11" t="s">
        <v>1272</v>
      </c>
    </row>
    <row r="364" spans="1:24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x14ac:dyDescent="0.3">
      <c r="A365" s="14" t="s">
        <v>1097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1300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x14ac:dyDescent="0.3">
      <c r="A367" s="14" t="s">
        <v>1022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x14ac:dyDescent="0.3">
      <c r="A369" s="14" t="s">
        <v>837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1272</v>
      </c>
    </row>
    <row r="370" spans="1:24" x14ac:dyDescent="0.3">
      <c r="A370" s="14" t="s">
        <v>842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1272</v>
      </c>
    </row>
    <row r="371" spans="1:24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x14ac:dyDescent="0.3">
      <c r="A372" s="14" t="s">
        <v>838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x14ac:dyDescent="0.3">
      <c r="A383" s="12" t="s">
        <v>1226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x14ac:dyDescent="0.3">
      <c r="A384" s="12" t="s">
        <v>1227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1301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x14ac:dyDescent="0.3">
      <c r="A387" s="12" t="s">
        <v>815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x14ac:dyDescent="0.3">
      <c r="A388" s="20" t="s">
        <v>1247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x14ac:dyDescent="0.3">
      <c r="A398" s="14" t="s">
        <v>1030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x14ac:dyDescent="0.3">
      <c r="A400" s="14" t="s">
        <v>865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1296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1272</v>
      </c>
      <c r="X411" s="11" t="s">
        <v>1272</v>
      </c>
    </row>
    <row r="412" spans="1:24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x14ac:dyDescent="0.3">
      <c r="A416" s="14" t="s">
        <v>1168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x14ac:dyDescent="0.3">
      <c r="A417" s="10" t="s">
        <v>831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x14ac:dyDescent="0.3">
      <c r="A420" s="25" t="s">
        <v>1248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x14ac:dyDescent="0.3">
      <c r="A422" s="14" t="s">
        <v>1316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x14ac:dyDescent="0.3">
      <c r="A424" s="14" t="s">
        <v>1169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x14ac:dyDescent="0.3">
      <c r="A425" s="14" t="s">
        <v>1020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x14ac:dyDescent="0.3">
      <c r="A426" s="14" t="s">
        <v>824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x14ac:dyDescent="0.3">
      <c r="A427" s="25" t="s">
        <v>1222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x14ac:dyDescent="0.3">
      <c r="A428" s="14" t="s">
        <v>1170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x14ac:dyDescent="0.3">
      <c r="A430" s="39" t="s">
        <v>1171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x14ac:dyDescent="0.3">
      <c r="A431" s="39" t="s">
        <v>823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x14ac:dyDescent="0.3">
      <c r="A432" s="44" t="s">
        <v>1172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x14ac:dyDescent="0.3">
      <c r="A433" s="44" t="s">
        <v>1173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1272</v>
      </c>
      <c r="X435" s="11" t="s">
        <v>1272</v>
      </c>
    </row>
    <row r="436" spans="1:24" x14ac:dyDescent="0.3">
      <c r="A436" s="14" t="s">
        <v>1174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x14ac:dyDescent="0.3">
      <c r="A437" s="14" t="s">
        <v>821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1272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x14ac:dyDescent="0.3">
      <c r="A439" s="14" t="s">
        <v>1229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x14ac:dyDescent="0.3">
      <c r="A440" s="25" t="s">
        <v>1224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x14ac:dyDescent="0.3">
      <c r="A441" s="25" t="s">
        <v>1223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x14ac:dyDescent="0.3">
      <c r="A443" s="14" t="s">
        <v>1175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x14ac:dyDescent="0.3">
      <c r="A444" s="14" t="s">
        <v>822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x14ac:dyDescent="0.3">
      <c r="A445" s="14" t="s">
        <v>1021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1272</v>
      </c>
    </row>
    <row r="446" spans="1:24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x14ac:dyDescent="0.3">
      <c r="A450" s="10" t="s">
        <v>808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x14ac:dyDescent="0.3">
      <c r="A457" s="12" t="s">
        <v>864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x14ac:dyDescent="0.3">
      <c r="A461" s="7" t="s">
        <v>719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x14ac:dyDescent="0.3">
      <c r="A462" s="7" t="s">
        <v>720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x14ac:dyDescent="0.3">
      <c r="A463" s="7" t="s">
        <v>721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x14ac:dyDescent="0.3">
      <c r="A464" s="44" t="s">
        <v>853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819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>
        <v>26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x14ac:dyDescent="0.3">
      <c r="A467" s="14" t="s">
        <v>809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x14ac:dyDescent="0.3">
      <c r="A468" s="25" t="s">
        <v>1249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x14ac:dyDescent="0.3">
      <c r="A469" s="25" t="s">
        <v>1250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x14ac:dyDescent="0.3">
      <c r="A470" s="14" t="s">
        <v>810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x14ac:dyDescent="0.3">
      <c r="A471" s="14" t="s">
        <v>1018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x14ac:dyDescent="0.3">
      <c r="A472" s="14" t="s">
        <v>811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1272</v>
      </c>
      <c r="X475" s="11" t="s">
        <v>1272</v>
      </c>
    </row>
    <row r="476" spans="1:24" x14ac:dyDescent="0.3">
      <c r="A476" s="14" t="s">
        <v>813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1302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x14ac:dyDescent="0.3">
      <c r="A478" s="14" t="s">
        <v>812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x14ac:dyDescent="0.3">
      <c r="A479" s="14" t="s">
        <v>830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1303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x14ac:dyDescent="0.3">
      <c r="A482" s="14" t="s">
        <v>828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x14ac:dyDescent="0.3">
      <c r="A485" s="10" t="s">
        <v>844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x14ac:dyDescent="0.3">
      <c r="A486" s="10" t="s">
        <v>1282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x14ac:dyDescent="0.3">
      <c r="A487" s="10" t="s">
        <v>1283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x14ac:dyDescent="0.3">
      <c r="A488" s="14" t="s">
        <v>1274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x14ac:dyDescent="0.3">
      <c r="A489" s="14" t="s">
        <v>1275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1276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>
        <v>1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x14ac:dyDescent="0.3">
      <c r="A491" s="14" t="s">
        <v>1277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x14ac:dyDescent="0.3">
      <c r="A492" s="14" t="s">
        <v>1278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x14ac:dyDescent="0.3">
      <c r="A493" s="14" t="s">
        <v>1279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x14ac:dyDescent="0.3">
      <c r="A494" s="10" t="s">
        <v>1280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x14ac:dyDescent="0.3">
      <c r="A495" s="10" t="s">
        <v>1281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x14ac:dyDescent="0.3">
      <c r="A499" s="1" t="s">
        <v>1176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x14ac:dyDescent="0.3">
      <c r="A500" s="4" t="s">
        <v>1177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x14ac:dyDescent="0.3">
      <c r="A502" s="1" t="s">
        <v>1178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x14ac:dyDescent="0.3">
      <c r="A504" s="4" t="s">
        <v>1179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x14ac:dyDescent="0.3">
      <c r="A506" s="1" t="s">
        <v>1134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x14ac:dyDescent="0.3">
      <c r="A509" s="14" t="s">
        <v>1228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x14ac:dyDescent="0.3">
      <c r="A511" s="14" t="s">
        <v>722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x14ac:dyDescent="0.3">
      <c r="A513" s="14" t="s">
        <v>829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x14ac:dyDescent="0.3">
      <c r="A514" s="14" t="s">
        <v>723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x14ac:dyDescent="0.3">
      <c r="A517" s="10" t="s">
        <v>852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x14ac:dyDescent="0.3">
      <c r="A518" s="10" t="s">
        <v>724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x14ac:dyDescent="0.3">
      <c r="A519" s="10" t="s">
        <v>725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x14ac:dyDescent="0.3">
      <c r="A520" s="14" t="s">
        <v>851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x14ac:dyDescent="0.3">
      <c r="A521" s="14" t="s">
        <v>1180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x14ac:dyDescent="0.3">
      <c r="A526" s="10" t="s">
        <v>1031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x14ac:dyDescent="0.3">
      <c r="A535" s="10" t="s">
        <v>1041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1304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6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1305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x14ac:dyDescent="0.3">
      <c r="A542" s="14" t="s">
        <v>859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x14ac:dyDescent="0.3">
      <c r="A543" s="10" t="s">
        <v>858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x14ac:dyDescent="0.3">
      <c r="A545" s="14" t="s">
        <v>1144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x14ac:dyDescent="0.3">
      <c r="A552" s="14" t="s">
        <v>1181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x14ac:dyDescent="0.3">
      <c r="A558" s="14" t="s">
        <v>1182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x14ac:dyDescent="0.3">
      <c r="A559" s="14" t="s">
        <v>855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1306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x14ac:dyDescent="0.3">
      <c r="A561" s="25" t="s">
        <v>1225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x14ac:dyDescent="0.3">
      <c r="A566" s="14" t="s">
        <v>1033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x14ac:dyDescent="0.3">
      <c r="A567" s="14" t="s">
        <v>857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x14ac:dyDescent="0.3">
      <c r="A568" s="14" t="s">
        <v>856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854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1307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x14ac:dyDescent="0.3">
      <c r="A572" s="14" t="s">
        <v>860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x14ac:dyDescent="0.3">
      <c r="A574" s="14" t="s">
        <v>1118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x14ac:dyDescent="0.3">
      <c r="A576" s="10" t="s">
        <v>861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x14ac:dyDescent="0.3">
      <c r="A577" s="10" t="s">
        <v>862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x14ac:dyDescent="0.3">
      <c r="A578" s="10" t="s">
        <v>863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1309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x14ac:dyDescent="0.3">
      <c r="A583" s="14" t="s">
        <v>1308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x14ac:dyDescent="0.3">
      <c r="A585" s="14" t="s">
        <v>1032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x14ac:dyDescent="0.3">
      <c r="A586" s="14" t="s">
        <v>825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x14ac:dyDescent="0.3">
      <c r="A588" s="14" t="s">
        <v>726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1272</v>
      </c>
      <c r="X588" s="11" t="s">
        <v>1272</v>
      </c>
    </row>
    <row r="589" spans="1:24" x14ac:dyDescent="0.3">
      <c r="A589" s="14" t="s">
        <v>1027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x14ac:dyDescent="0.3">
      <c r="A590" s="14" t="s">
        <v>1028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x14ac:dyDescent="0.3">
      <c r="A593" s="14" t="s">
        <v>1042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x14ac:dyDescent="0.3">
      <c r="A594" s="14" t="s">
        <v>1183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x14ac:dyDescent="0.3">
      <c r="A598" s="14" t="s">
        <v>1184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x14ac:dyDescent="0.3">
      <c r="A600" s="14" t="s">
        <v>1099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x14ac:dyDescent="0.3">
      <c r="A601" s="14" t="s">
        <v>814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1272</v>
      </c>
      <c r="X602" s="11" t="s">
        <v>1272</v>
      </c>
    </row>
    <row r="603" spans="1:24" x14ac:dyDescent="0.3">
      <c r="A603" s="12" t="s">
        <v>816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x14ac:dyDescent="0.3">
      <c r="A604" s="7" t="s">
        <v>817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x14ac:dyDescent="0.3">
      <c r="A605" s="12" t="s">
        <v>818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x14ac:dyDescent="0.3">
      <c r="A610" s="12" t="s">
        <v>848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1272</v>
      </c>
    </row>
    <row r="611" spans="1:24" x14ac:dyDescent="0.3">
      <c r="A611" s="12" t="s">
        <v>1185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x14ac:dyDescent="0.3">
      <c r="A612" s="12" t="s">
        <v>1186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x14ac:dyDescent="0.3">
      <c r="A613" s="12" t="s">
        <v>847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x14ac:dyDescent="0.3">
      <c r="A614" s="12" t="s">
        <v>849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x14ac:dyDescent="0.3">
      <c r="A615" s="12" t="s">
        <v>1029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1272</v>
      </c>
    </row>
    <row r="616" spans="1:24" s="5" customFormat="1" x14ac:dyDescent="0.3">
      <c r="A616" s="7" t="s">
        <v>850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x14ac:dyDescent="0.3">
      <c r="A617" s="12" t="s">
        <v>1188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x14ac:dyDescent="0.3">
      <c r="A618" s="12" t="s">
        <v>846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x14ac:dyDescent="0.3">
      <c r="A619" s="12" t="s">
        <v>1187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x14ac:dyDescent="0.3">
      <c r="A620" s="12" t="s">
        <v>845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x14ac:dyDescent="0.3">
      <c r="A643" s="4" t="s">
        <v>727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x14ac:dyDescent="0.3">
      <c r="A644" s="4" t="s">
        <v>1103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x14ac:dyDescent="0.3">
      <c r="A646" s="4" t="s">
        <v>770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1272</v>
      </c>
      <c r="X648" s="11" t="s">
        <v>1272</v>
      </c>
    </row>
    <row r="649" spans="1:24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x14ac:dyDescent="0.3">
      <c r="A671" s="12" t="s">
        <v>767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1272</v>
      </c>
    </row>
    <row r="672" spans="1:24" s="11" customFormat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x14ac:dyDescent="0.3">
      <c r="A673" s="12" t="s">
        <v>728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x14ac:dyDescent="0.3">
      <c r="A675" s="14" t="s">
        <v>766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1272</v>
      </c>
    </row>
    <row r="676" spans="1:24" s="11" customFormat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x14ac:dyDescent="0.3">
      <c r="A678" s="14" t="s">
        <v>768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x14ac:dyDescent="0.3">
      <c r="A679" s="14" t="s">
        <v>729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x14ac:dyDescent="0.3">
      <c r="A680" s="14" t="s">
        <v>730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x14ac:dyDescent="0.3">
      <c r="A693" s="1" t="s">
        <v>769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x14ac:dyDescent="0.3">
      <c r="A694" s="4" t="s">
        <v>1284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1272</v>
      </c>
      <c r="X698" s="11" t="s">
        <v>1272</v>
      </c>
    </row>
    <row r="699" spans="1:24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x14ac:dyDescent="0.3">
      <c r="A705" s="4" t="s">
        <v>1189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x14ac:dyDescent="0.3">
      <c r="A722" s="14" t="s">
        <v>1000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985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x14ac:dyDescent="0.3">
      <c r="A726" s="14" t="s">
        <v>771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x14ac:dyDescent="0.3">
      <c r="A731" s="12" t="s">
        <v>1104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x14ac:dyDescent="0.3">
      <c r="A735" s="4" t="s">
        <v>1105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1272</v>
      </c>
      <c r="X737" s="11" t="s">
        <v>1272</v>
      </c>
    </row>
    <row r="738" spans="1:24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1285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 t="s">
        <v>119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1272</v>
      </c>
      <c r="X740" s="88" t="s">
        <v>1272</v>
      </c>
    </row>
    <row r="741" spans="1:24" s="86" customFormat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1272</v>
      </c>
    </row>
    <row r="744" spans="1:24" s="64" customFormat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1310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2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986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2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1272</v>
      </c>
      <c r="X754" s="11" t="s">
        <v>1272</v>
      </c>
    </row>
    <row r="755" spans="1:24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1272</v>
      </c>
    </row>
    <row r="757" spans="1:24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1272</v>
      </c>
      <c r="X757" s="11" t="s">
        <v>1272</v>
      </c>
    </row>
    <row r="758" spans="1:24" s="51" customFormat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x14ac:dyDescent="0.3">
      <c r="A761" s="74" t="s">
        <v>1126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x14ac:dyDescent="0.3">
      <c r="A762" s="74" t="s">
        <v>1127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x14ac:dyDescent="0.3">
      <c r="A763" s="74" t="s">
        <v>1128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x14ac:dyDescent="0.3">
      <c r="A764" s="74" t="s">
        <v>1125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x14ac:dyDescent="0.3">
      <c r="A765" s="74" t="s">
        <v>1124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x14ac:dyDescent="0.3">
      <c r="A766" s="74" t="s">
        <v>1123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x14ac:dyDescent="0.3">
      <c r="A768" s="11" t="s">
        <v>1122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x14ac:dyDescent="0.3">
      <c r="A772" s="20" t="s">
        <v>1146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x14ac:dyDescent="0.3">
      <c r="A773" s="20" t="s">
        <v>1145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x14ac:dyDescent="0.3">
      <c r="A775" s="7" t="s">
        <v>731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x14ac:dyDescent="0.3">
      <c r="A779" s="7" t="s">
        <v>732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1272</v>
      </c>
      <c r="X781" s="11" t="s">
        <v>1272</v>
      </c>
    </row>
    <row r="782" spans="1:24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1272</v>
      </c>
      <c r="X783" s="11" t="s">
        <v>1272</v>
      </c>
    </row>
    <row r="784" spans="1:24" x14ac:dyDescent="0.3">
      <c r="A784" s="12" t="s">
        <v>1132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x14ac:dyDescent="0.3">
      <c r="A788" s="20" t="s">
        <v>1141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x14ac:dyDescent="0.3">
      <c r="A792" s="12" t="s">
        <v>1133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x14ac:dyDescent="0.3">
      <c r="A794" s="12" t="s">
        <v>1129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x14ac:dyDescent="0.3">
      <c r="A796" s="7" t="s">
        <v>733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x14ac:dyDescent="0.3">
      <c r="A804" s="12" t="s">
        <v>1190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x14ac:dyDescent="0.3">
      <c r="A809" s="12" t="s">
        <v>734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x14ac:dyDescent="0.3">
      <c r="A818" s="11" t="s">
        <v>1191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x14ac:dyDescent="0.3">
      <c r="A819" s="74" t="s">
        <v>1142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x14ac:dyDescent="0.3">
      <c r="A820" s="11" t="s">
        <v>1192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x14ac:dyDescent="0.3">
      <c r="A822" s="11" t="s">
        <v>1130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x14ac:dyDescent="0.3">
      <c r="A824" s="11" t="s">
        <v>1194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x14ac:dyDescent="0.3">
      <c r="A826" s="11" t="s">
        <v>1193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x14ac:dyDescent="0.3">
      <c r="A828" s="11" t="s">
        <v>1195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x14ac:dyDescent="0.3">
      <c r="A830" s="11" t="s">
        <v>1196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x14ac:dyDescent="0.3">
      <c r="A831" s="74" t="s">
        <v>1143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x14ac:dyDescent="0.3">
      <c r="A832" s="74" t="s">
        <v>1243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x14ac:dyDescent="0.3">
      <c r="A835" s="74" t="s">
        <v>1244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x14ac:dyDescent="0.3">
      <c r="A836" s="5" t="s">
        <v>735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x14ac:dyDescent="0.3">
      <c r="A837" s="5" t="s">
        <v>736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x14ac:dyDescent="0.3">
      <c r="A842" s="21" t="s">
        <v>1251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x14ac:dyDescent="0.3">
      <c r="A845" s="88" t="s">
        <v>1106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x14ac:dyDescent="0.3">
      <c r="A847" s="13" t="s">
        <v>1115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x14ac:dyDescent="0.3">
      <c r="A848" s="13" t="s">
        <v>1107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900" si="13">IF(SUM(P852:U852)&gt;=1,"X","")</f>
        <v>X</v>
      </c>
      <c r="X852" s="11" t="s">
        <v>119</v>
      </c>
    </row>
    <row r="853" spans="1:24" s="11" customFormat="1" x14ac:dyDescent="0.3">
      <c r="A853" s="13" t="s">
        <v>1001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x14ac:dyDescent="0.3">
      <c r="A857" s="3" t="s">
        <v>1197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x14ac:dyDescent="0.3">
      <c r="A860" s="3" t="s">
        <v>1135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1311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x14ac:dyDescent="0.3">
      <c r="A863" s="3" t="s">
        <v>1198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x14ac:dyDescent="0.3">
      <c r="A864" s="3" t="s">
        <v>775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x14ac:dyDescent="0.3">
      <c r="A866" s="21" t="s">
        <v>1252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8" t="s">
        <v>1317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>
        <v>2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119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119</v>
      </c>
      <c r="X869" s="11" t="s">
        <v>119</v>
      </c>
    </row>
    <row r="870" spans="1:24" x14ac:dyDescent="0.3">
      <c r="A870" s="3" t="s">
        <v>595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119</v>
      </c>
    </row>
    <row r="871" spans="1:24" x14ac:dyDescent="0.3">
      <c r="A871" s="3" t="s">
        <v>596</v>
      </c>
      <c r="B871" s="2" t="s">
        <v>119</v>
      </c>
      <c r="C871" s="4" t="s">
        <v>119</v>
      </c>
      <c r="D871" s="4" t="s">
        <v>119</v>
      </c>
      <c r="E871" s="1" t="s">
        <v>119</v>
      </c>
      <c r="F871" s="37" t="s">
        <v>119</v>
      </c>
      <c r="G871" s="37" t="s">
        <v>119</v>
      </c>
      <c r="H871" s="28" t="s">
        <v>119</v>
      </c>
      <c r="I871" s="28" t="s">
        <v>119</v>
      </c>
      <c r="J871" s="28" t="s">
        <v>119</v>
      </c>
      <c r="K871" s="31" t="s">
        <v>119</v>
      </c>
      <c r="L871" s="28" t="s">
        <v>119</v>
      </c>
      <c r="M871" s="28" t="s">
        <v>134</v>
      </c>
      <c r="N871" s="1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134</v>
      </c>
      <c r="X871" s="11" t="s">
        <v>134</v>
      </c>
    </row>
    <row r="872" spans="1:24" s="5" customFormat="1" x14ac:dyDescent="0.3">
      <c r="A872" s="8" t="s">
        <v>597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>
        <v>1</v>
      </c>
      <c r="N872" s="10" t="s">
        <v>119</v>
      </c>
      <c r="O872" s="34" t="s">
        <v>119</v>
      </c>
      <c r="P872" s="106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5" customFormat="1" x14ac:dyDescent="0.3">
      <c r="A873" s="8" t="s">
        <v>774</v>
      </c>
      <c r="B873" s="6" t="s">
        <v>119</v>
      </c>
      <c r="C873" s="7" t="s">
        <v>119</v>
      </c>
      <c r="D873" s="7" t="s">
        <v>119</v>
      </c>
      <c r="E873" s="10" t="s">
        <v>119</v>
      </c>
      <c r="F873" s="37" t="s">
        <v>119</v>
      </c>
      <c r="G873" s="37" t="s">
        <v>119</v>
      </c>
      <c r="H873" s="29" t="s">
        <v>119</v>
      </c>
      <c r="I873" s="29" t="s">
        <v>119</v>
      </c>
      <c r="J873" s="29" t="s">
        <v>119</v>
      </c>
      <c r="K873" s="29" t="s">
        <v>119</v>
      </c>
      <c r="L873" s="29" t="s">
        <v>119</v>
      </c>
      <c r="M873" s="29" t="s">
        <v>119</v>
      </c>
      <c r="N873" s="10" t="s">
        <v>119</v>
      </c>
      <c r="O873" s="34" t="s">
        <v>119</v>
      </c>
      <c r="P873" s="107" t="s">
        <v>119</v>
      </c>
      <c r="Q873" s="107" t="s">
        <v>119</v>
      </c>
      <c r="R873" s="107" t="s">
        <v>119</v>
      </c>
      <c r="S873" s="107">
        <v>1</v>
      </c>
      <c r="T873" s="106" t="s">
        <v>119</v>
      </c>
      <c r="U873" s="106" t="s">
        <v>119</v>
      </c>
      <c r="V873" t="s">
        <v>119</v>
      </c>
      <c r="W873" s="11" t="s">
        <v>119</v>
      </c>
      <c r="X873" s="11" t="s">
        <v>119</v>
      </c>
    </row>
    <row r="874" spans="1:24" s="11" customFormat="1" x14ac:dyDescent="0.3">
      <c r="A874" s="13" t="s">
        <v>1004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1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1</v>
      </c>
      <c r="T874" s="108" t="s">
        <v>119</v>
      </c>
      <c r="U874" s="108" t="s">
        <v>119</v>
      </c>
      <c r="V874" t="s">
        <v>119</v>
      </c>
      <c r="W874" s="11" t="str">
        <f t="shared" si="13"/>
        <v>X</v>
      </c>
      <c r="X874" s="11" t="s">
        <v>1272</v>
      </c>
    </row>
    <row r="875" spans="1:24" x14ac:dyDescent="0.3">
      <c r="A875" s="13" t="s">
        <v>1199</v>
      </c>
      <c r="B875" s="26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7" t="s">
        <v>119</v>
      </c>
      <c r="H875" s="31" t="s">
        <v>119</v>
      </c>
      <c r="I875" s="31" t="s">
        <v>119</v>
      </c>
      <c r="J875" s="31">
        <f>1+2+3+1+2+1+7+1+8+4+9+11+3+1+10+1+1+3</f>
        <v>69</v>
      </c>
      <c r="K875" s="32" t="s">
        <v>119</v>
      </c>
      <c r="L875" s="28" t="s">
        <v>119</v>
      </c>
      <c r="M875" s="28" t="s">
        <v>119</v>
      </c>
      <c r="N875" s="1" t="s">
        <v>119</v>
      </c>
      <c r="O875" s="34" t="s">
        <v>119</v>
      </c>
      <c r="P875" s="106" t="s">
        <v>119</v>
      </c>
      <c r="Q875" s="106" t="s">
        <v>119</v>
      </c>
      <c r="R875" s="106" t="s">
        <v>119</v>
      </c>
      <c r="S875" s="106" t="s">
        <v>119</v>
      </c>
      <c r="T875" s="106" t="s">
        <v>119</v>
      </c>
      <c r="U875" s="106" t="s">
        <v>119</v>
      </c>
      <c r="V875" t="s">
        <v>134</v>
      </c>
      <c r="W875" s="11" t="s">
        <v>119</v>
      </c>
      <c r="X875" s="11" t="s">
        <v>119</v>
      </c>
    </row>
    <row r="876" spans="1:24" x14ac:dyDescent="0.3">
      <c r="A876" s="21" t="s">
        <v>1213</v>
      </c>
      <c r="B876" s="22">
        <v>1</v>
      </c>
      <c r="C876" s="23">
        <v>13</v>
      </c>
      <c r="D876" s="23">
        <v>7</v>
      </c>
      <c r="E876" s="24">
        <v>5</v>
      </c>
      <c r="F876" s="37" t="s">
        <v>119</v>
      </c>
      <c r="G876" s="37" t="s">
        <v>119</v>
      </c>
      <c r="H876" s="32" t="s">
        <v>119</v>
      </c>
      <c r="I876" s="32" t="s">
        <v>119</v>
      </c>
      <c r="J876" s="32" t="s">
        <v>119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x14ac:dyDescent="0.3">
      <c r="A877" s="3" t="s">
        <v>153</v>
      </c>
      <c r="B877" s="2" t="s">
        <v>119</v>
      </c>
      <c r="C877" s="4" t="s">
        <v>119</v>
      </c>
      <c r="D877" s="4" t="s">
        <v>119</v>
      </c>
      <c r="E877" s="1" t="s">
        <v>119</v>
      </c>
      <c r="F877" s="37" t="s">
        <v>119</v>
      </c>
      <c r="G877" s="37" t="s">
        <v>119</v>
      </c>
      <c r="H877" s="27">
        <v>1</v>
      </c>
      <c r="I877" s="31">
        <f>12+20+5+2+1+1+1+1</f>
        <v>43</v>
      </c>
      <c r="J877" s="28">
        <v>9</v>
      </c>
      <c r="K877" s="32">
        <v>1</v>
      </c>
      <c r="L877" s="28" t="s">
        <v>119</v>
      </c>
      <c r="M877" s="28">
        <v>45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119</v>
      </c>
      <c r="W877" s="11" t="s">
        <v>134</v>
      </c>
      <c r="X877" s="11" t="s">
        <v>134</v>
      </c>
    </row>
    <row r="878" spans="1:24" x14ac:dyDescent="0.3">
      <c r="A878" s="3" t="s">
        <v>182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43" t="s">
        <v>119</v>
      </c>
      <c r="I878" s="31">
        <f>10+7+1+2+1+1+1</f>
        <v>23</v>
      </c>
      <c r="J878" s="28" t="s">
        <v>119</v>
      </c>
      <c r="K878" s="28" t="s">
        <v>119</v>
      </c>
      <c r="L878" s="28" t="s">
        <v>119</v>
      </c>
      <c r="M878" s="28">
        <v>47</v>
      </c>
      <c r="N878" s="1" t="s">
        <v>119</v>
      </c>
      <c r="O878" s="34" t="s">
        <v>119</v>
      </c>
      <c r="P878" s="106" t="s">
        <v>119</v>
      </c>
      <c r="Q878" s="106">
        <v>1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tr">
        <f t="shared" si="13"/>
        <v>X</v>
      </c>
      <c r="X878" s="11" t="s">
        <v>134</v>
      </c>
    </row>
    <row r="879" spans="1:24" x14ac:dyDescent="0.3">
      <c r="A879" s="21" t="s">
        <v>1212</v>
      </c>
      <c r="B879" s="22">
        <v>0</v>
      </c>
      <c r="C879" s="23">
        <v>3</v>
      </c>
      <c r="D879" s="23">
        <v>0</v>
      </c>
      <c r="E879" s="24">
        <v>0</v>
      </c>
      <c r="F879" s="37" t="s">
        <v>119</v>
      </c>
      <c r="G879" s="37" t="s">
        <v>119</v>
      </c>
      <c r="H879" s="32" t="s">
        <v>119</v>
      </c>
      <c r="I879" s="32" t="s">
        <v>119</v>
      </c>
      <c r="J879" s="32" t="s">
        <v>119</v>
      </c>
      <c r="K879" s="28" t="s">
        <v>119</v>
      </c>
      <c r="L879" s="28" t="s">
        <v>119</v>
      </c>
      <c r="M879" s="28" t="s">
        <v>119</v>
      </c>
      <c r="N879" s="1" t="s">
        <v>119</v>
      </c>
      <c r="O879" s="34" t="s">
        <v>119</v>
      </c>
      <c r="P879" s="106" t="s">
        <v>119</v>
      </c>
      <c r="Q879" s="106" t="s">
        <v>119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134</v>
      </c>
      <c r="W879" s="11" t="s">
        <v>119</v>
      </c>
      <c r="X879" s="11" t="s">
        <v>119</v>
      </c>
    </row>
    <row r="880" spans="1:24" x14ac:dyDescent="0.3">
      <c r="A880" s="21" t="s">
        <v>1211</v>
      </c>
      <c r="B880" s="19" t="s">
        <v>119</v>
      </c>
      <c r="C880" s="20" t="s">
        <v>119</v>
      </c>
      <c r="D880" s="20" t="s">
        <v>119</v>
      </c>
      <c r="E880" s="25" t="s">
        <v>119</v>
      </c>
      <c r="F880" s="37" t="s">
        <v>119</v>
      </c>
      <c r="G880" s="37" t="s">
        <v>119</v>
      </c>
      <c r="H880" s="33">
        <v>40</v>
      </c>
      <c r="I880" s="32" t="s">
        <v>119</v>
      </c>
      <c r="J880" s="32" t="s">
        <v>119</v>
      </c>
      <c r="K880" s="34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s="5" customFormat="1" x14ac:dyDescent="0.3">
      <c r="A881" s="8" t="s">
        <v>987</v>
      </c>
      <c r="B881" s="6" t="s">
        <v>119</v>
      </c>
      <c r="C881" s="7" t="s">
        <v>119</v>
      </c>
      <c r="D881" s="7" t="s">
        <v>119</v>
      </c>
      <c r="E881" s="10" t="s">
        <v>119</v>
      </c>
      <c r="F881" s="29">
        <v>21</v>
      </c>
      <c r="G881" s="29" t="s">
        <v>119</v>
      </c>
      <c r="H881" s="111" t="s">
        <v>119</v>
      </c>
      <c r="I881" s="29" t="s">
        <v>119</v>
      </c>
      <c r="J881" s="29" t="s">
        <v>119</v>
      </c>
      <c r="K881" s="30" t="s">
        <v>119</v>
      </c>
      <c r="L881" s="29" t="s">
        <v>119</v>
      </c>
      <c r="M881" s="29" t="s">
        <v>119</v>
      </c>
      <c r="N881" s="10" t="s">
        <v>119</v>
      </c>
      <c r="O881" s="34" t="s">
        <v>119</v>
      </c>
      <c r="P881" s="107" t="s">
        <v>119</v>
      </c>
      <c r="Q881" s="107" t="s">
        <v>119</v>
      </c>
      <c r="R881" s="107" t="s">
        <v>119</v>
      </c>
      <c r="S881" s="107" t="s">
        <v>119</v>
      </c>
      <c r="T881" s="106" t="s">
        <v>119</v>
      </c>
      <c r="U881" s="106" t="s">
        <v>119</v>
      </c>
      <c r="V881" t="s">
        <v>119</v>
      </c>
      <c r="W881" s="11" t="s">
        <v>119</v>
      </c>
      <c r="X881" s="11" t="s">
        <v>119</v>
      </c>
    </row>
    <row r="882" spans="1:24" x14ac:dyDescent="0.3">
      <c r="A882" s="46" t="s">
        <v>1200</v>
      </c>
      <c r="B882" s="47" t="s">
        <v>119</v>
      </c>
      <c r="C882" s="12" t="s">
        <v>119</v>
      </c>
      <c r="D882" s="12" t="s">
        <v>119</v>
      </c>
      <c r="E882" s="12" t="s">
        <v>119</v>
      </c>
      <c r="F882" s="37" t="s">
        <v>119</v>
      </c>
      <c r="G882" s="37" t="s">
        <v>119</v>
      </c>
      <c r="H882" s="34" t="s">
        <v>119</v>
      </c>
      <c r="I882" s="34" t="s">
        <v>119</v>
      </c>
      <c r="J882" s="34">
        <v>3</v>
      </c>
      <c r="K882" s="32" t="s">
        <v>119</v>
      </c>
      <c r="L882" s="28" t="s">
        <v>119</v>
      </c>
      <c r="M882" s="28" t="s">
        <v>119</v>
      </c>
      <c r="N882" s="1" t="s">
        <v>119</v>
      </c>
      <c r="O882" s="34" t="s">
        <v>119</v>
      </c>
      <c r="P882" s="106" t="s">
        <v>119</v>
      </c>
      <c r="Q882" s="106" t="s">
        <v>119</v>
      </c>
      <c r="R882" s="106" t="s">
        <v>119</v>
      </c>
      <c r="S882" s="106" t="s">
        <v>119</v>
      </c>
      <c r="T882" s="106" t="s">
        <v>119</v>
      </c>
      <c r="U882" s="106" t="s">
        <v>119</v>
      </c>
      <c r="V882" t="s">
        <v>134</v>
      </c>
      <c r="W882" s="11" t="s">
        <v>119</v>
      </c>
      <c r="X882" s="11" t="s">
        <v>119</v>
      </c>
    </row>
    <row r="883" spans="1:24" x14ac:dyDescent="0.3">
      <c r="A883" s="46" t="s">
        <v>598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 t="s">
        <v>119</v>
      </c>
      <c r="K883" s="32" t="s">
        <v>119</v>
      </c>
      <c r="L883" s="28" t="s">
        <v>119</v>
      </c>
      <c r="M883" s="28">
        <v>1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119</v>
      </c>
      <c r="W883" s="11" t="s">
        <v>119</v>
      </c>
      <c r="X883" s="11" t="s">
        <v>119</v>
      </c>
    </row>
    <row r="884" spans="1:24" x14ac:dyDescent="0.3">
      <c r="A884" s="46" t="s">
        <v>599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134</v>
      </c>
    </row>
    <row r="885" spans="1:24" x14ac:dyDescent="0.3">
      <c r="A885" s="21" t="s">
        <v>1214</v>
      </c>
      <c r="B885" s="22">
        <v>1</v>
      </c>
      <c r="C885" s="23">
        <v>0</v>
      </c>
      <c r="D885" s="23">
        <v>0</v>
      </c>
      <c r="E885" s="24">
        <v>0</v>
      </c>
      <c r="F885" s="37" t="s">
        <v>119</v>
      </c>
      <c r="G885" s="37" t="s">
        <v>119</v>
      </c>
      <c r="H885" s="32" t="s">
        <v>119</v>
      </c>
      <c r="I885" s="32" t="s">
        <v>119</v>
      </c>
      <c r="J885" s="32" t="s">
        <v>119</v>
      </c>
      <c r="K885" s="31" t="s">
        <v>119</v>
      </c>
      <c r="L885" s="28" t="s">
        <v>119</v>
      </c>
      <c r="M885" s="28" t="s">
        <v>119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134</v>
      </c>
      <c r="W885" s="11" t="s">
        <v>119</v>
      </c>
      <c r="X885" s="11" t="s">
        <v>119</v>
      </c>
    </row>
    <row r="886" spans="1:24" s="11" customFormat="1" x14ac:dyDescent="0.3">
      <c r="A886" s="13" t="s">
        <v>1201</v>
      </c>
      <c r="B886" s="18" t="s">
        <v>119</v>
      </c>
      <c r="C886" s="12" t="s">
        <v>119</v>
      </c>
      <c r="D886" s="12" t="s">
        <v>119</v>
      </c>
      <c r="E886" s="14" t="s">
        <v>119</v>
      </c>
      <c r="F886" s="31" t="s">
        <v>119</v>
      </c>
      <c r="G886" s="31" t="s">
        <v>119</v>
      </c>
      <c r="H886" s="31" t="s">
        <v>119</v>
      </c>
      <c r="I886" s="31" t="s">
        <v>119</v>
      </c>
      <c r="J886" s="31">
        <v>2</v>
      </c>
      <c r="K886" s="31" t="s">
        <v>119</v>
      </c>
      <c r="L886" s="31" t="s">
        <v>119</v>
      </c>
      <c r="M886" s="31" t="s">
        <v>119</v>
      </c>
      <c r="N886" s="14" t="s">
        <v>119</v>
      </c>
      <c r="O886" s="34" t="s">
        <v>119</v>
      </c>
      <c r="P886" s="108" t="s">
        <v>119</v>
      </c>
      <c r="Q886" s="108" t="s">
        <v>119</v>
      </c>
      <c r="R886" s="108" t="s">
        <v>119</v>
      </c>
      <c r="S886" s="108" t="s">
        <v>119</v>
      </c>
      <c r="T886" s="108" t="s">
        <v>119</v>
      </c>
      <c r="U886" s="108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x14ac:dyDescent="0.3">
      <c r="A887" s="13" t="s">
        <v>600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7" t="s">
        <v>119</v>
      </c>
      <c r="G887" s="37" t="s">
        <v>119</v>
      </c>
      <c r="H887" s="31" t="s">
        <v>119</v>
      </c>
      <c r="I887" s="31" t="s">
        <v>119</v>
      </c>
      <c r="J887" s="31" t="s">
        <v>119</v>
      </c>
      <c r="K887" s="31" t="s">
        <v>119</v>
      </c>
      <c r="L887" s="31" t="s">
        <v>119</v>
      </c>
      <c r="M887" s="31" t="s">
        <v>134</v>
      </c>
      <c r="N887" s="14" t="s">
        <v>119</v>
      </c>
      <c r="O887" s="34" t="s">
        <v>119</v>
      </c>
      <c r="P887" s="106" t="s">
        <v>119</v>
      </c>
      <c r="Q887" s="106" t="s">
        <v>119</v>
      </c>
      <c r="R887" s="106" t="s">
        <v>119</v>
      </c>
      <c r="S887" s="106" t="s">
        <v>119</v>
      </c>
      <c r="T887" s="106" t="s">
        <v>119</v>
      </c>
      <c r="U887" s="106" t="s">
        <v>119</v>
      </c>
      <c r="V887" t="s">
        <v>119</v>
      </c>
      <c r="W887" s="11" t="s">
        <v>134</v>
      </c>
      <c r="X887" s="11" t="s">
        <v>119</v>
      </c>
    </row>
    <row r="888" spans="1:24" x14ac:dyDescent="0.3">
      <c r="A888" s="13" t="s">
        <v>154</v>
      </c>
      <c r="B888" s="26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>
        <v>13</v>
      </c>
      <c r="I888" s="31">
        <f>3+1</f>
        <v>4</v>
      </c>
      <c r="J888" s="31" t="s">
        <v>119</v>
      </c>
      <c r="K888" s="28">
        <v>5</v>
      </c>
      <c r="L888" s="28" t="s">
        <v>119</v>
      </c>
      <c r="M888" s="28">
        <v>1</v>
      </c>
      <c r="N888" s="1" t="s">
        <v>119</v>
      </c>
      <c r="O888" s="34" t="s">
        <v>119</v>
      </c>
      <c r="P888" s="106" t="s">
        <v>119</v>
      </c>
      <c r="Q888" s="106">
        <v>1</v>
      </c>
      <c r="R888" s="106">
        <v>1</v>
      </c>
      <c r="S888" s="106" t="s">
        <v>119</v>
      </c>
      <c r="T888" s="106">
        <v>1</v>
      </c>
      <c r="U888" s="106" t="s">
        <v>119</v>
      </c>
      <c r="V888" t="s">
        <v>119</v>
      </c>
      <c r="W888" s="11" t="str">
        <f t="shared" si="13"/>
        <v>X</v>
      </c>
      <c r="X888" s="11" t="s">
        <v>134</v>
      </c>
    </row>
    <row r="889" spans="1:24" x14ac:dyDescent="0.3">
      <c r="A889" s="13" t="s">
        <v>601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 t="s">
        <v>119</v>
      </c>
      <c r="I889" s="31" t="s">
        <v>119</v>
      </c>
      <c r="J889" s="31" t="s">
        <v>119</v>
      </c>
      <c r="K889" s="28" t="s">
        <v>119</v>
      </c>
      <c r="L889" s="28" t="s">
        <v>119</v>
      </c>
      <c r="M889" s="28">
        <v>6</v>
      </c>
      <c r="N889" s="1" t="s">
        <v>119</v>
      </c>
      <c r="O889" s="34" t="s">
        <v>119</v>
      </c>
      <c r="P889" s="106" t="s">
        <v>119</v>
      </c>
      <c r="Q889" s="106" t="s">
        <v>119</v>
      </c>
      <c r="R889" s="106" t="s">
        <v>119</v>
      </c>
      <c r="S889" s="106" t="s">
        <v>119</v>
      </c>
      <c r="T889" s="106" t="s">
        <v>119</v>
      </c>
      <c r="U889" s="106" t="s">
        <v>119</v>
      </c>
      <c r="V889" t="s">
        <v>119</v>
      </c>
      <c r="W889" s="11" t="s">
        <v>134</v>
      </c>
      <c r="X889" s="11" t="s">
        <v>134</v>
      </c>
    </row>
    <row r="890" spans="1:24" x14ac:dyDescent="0.3">
      <c r="A890" s="13" t="s">
        <v>602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>
        <v>2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13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119</v>
      </c>
      <c r="X890" s="11" t="s">
        <v>119</v>
      </c>
    </row>
    <row r="891" spans="1:24" x14ac:dyDescent="0.3">
      <c r="A891" s="13" t="s">
        <v>1202</v>
      </c>
      <c r="B891" s="26" t="s">
        <v>119</v>
      </c>
      <c r="C891" s="26" t="s">
        <v>119</v>
      </c>
      <c r="D891" s="26" t="s">
        <v>119</v>
      </c>
      <c r="E891" s="26" t="s">
        <v>119</v>
      </c>
      <c r="F891" s="26" t="s">
        <v>119</v>
      </c>
      <c r="G891" s="26" t="s">
        <v>119</v>
      </c>
      <c r="H891" s="26" t="s">
        <v>119</v>
      </c>
      <c r="I891" s="26" t="s">
        <v>119</v>
      </c>
      <c r="J891" s="31" t="s">
        <v>134</v>
      </c>
      <c r="K891" s="28" t="s">
        <v>119</v>
      </c>
      <c r="L891" s="28" t="s">
        <v>119</v>
      </c>
      <c r="M891" s="28" t="s">
        <v>119</v>
      </c>
      <c r="N891" s="28" t="s">
        <v>119</v>
      </c>
      <c r="O891" s="28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134</v>
      </c>
      <c r="W891" s="11" t="s">
        <v>119</v>
      </c>
      <c r="X891" s="11" t="s">
        <v>119</v>
      </c>
    </row>
    <row r="892" spans="1:24" x14ac:dyDescent="0.3">
      <c r="A892" s="13" t="s">
        <v>603</v>
      </c>
      <c r="B892" s="26" t="s">
        <v>119</v>
      </c>
      <c r="C892" s="12" t="s">
        <v>119</v>
      </c>
      <c r="D892" s="12" t="s">
        <v>119</v>
      </c>
      <c r="E892" s="14" t="s">
        <v>119</v>
      </c>
      <c r="F892" s="37" t="s">
        <v>119</v>
      </c>
      <c r="G892" s="37" t="s">
        <v>119</v>
      </c>
      <c r="H892" s="31" t="s">
        <v>119</v>
      </c>
      <c r="I892" s="31" t="s">
        <v>119</v>
      </c>
      <c r="J892" s="31" t="s">
        <v>119</v>
      </c>
      <c r="K892" s="28" t="s">
        <v>119</v>
      </c>
      <c r="L892" s="28" t="s">
        <v>119</v>
      </c>
      <c r="M892" s="28">
        <f>15+5+24+6+7+17+7+5+3+2+3+6+4+3+2</f>
        <v>109</v>
      </c>
      <c r="N892" s="1" t="s">
        <v>119</v>
      </c>
      <c r="O892" s="34" t="s">
        <v>119</v>
      </c>
      <c r="P892" s="106">
        <v>10</v>
      </c>
      <c r="Q892" s="106">
        <v>101</v>
      </c>
      <c r="R892" s="106">
        <v>16</v>
      </c>
      <c r="S892" s="106">
        <v>17</v>
      </c>
      <c r="T892" s="106" t="s">
        <v>119</v>
      </c>
      <c r="U892" s="106">
        <v>21</v>
      </c>
      <c r="V892" t="s">
        <v>119</v>
      </c>
      <c r="W892" s="11" t="str">
        <f t="shared" si="13"/>
        <v>X</v>
      </c>
      <c r="X892" s="11" t="s">
        <v>134</v>
      </c>
    </row>
    <row r="893" spans="1:24" x14ac:dyDescent="0.3">
      <c r="A893" s="13" t="s">
        <v>701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>
        <v>4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 t="s">
        <v>119</v>
      </c>
      <c r="N893" s="1" t="s">
        <v>119</v>
      </c>
      <c r="O893" s="34" t="s">
        <v>119</v>
      </c>
      <c r="P893" s="106" t="s">
        <v>119</v>
      </c>
      <c r="Q893" s="106" t="s">
        <v>119</v>
      </c>
      <c r="R893" s="106" t="s">
        <v>119</v>
      </c>
      <c r="S893" s="106" t="s">
        <v>119</v>
      </c>
      <c r="T893" s="106" t="s">
        <v>119</v>
      </c>
      <c r="U893" s="106" t="s">
        <v>119</v>
      </c>
      <c r="V893" t="s">
        <v>119</v>
      </c>
      <c r="W893" s="11" t="s">
        <v>119</v>
      </c>
      <c r="X893" s="11" t="s">
        <v>134</v>
      </c>
    </row>
    <row r="894" spans="1:24" s="74" customFormat="1" x14ac:dyDescent="0.3">
      <c r="A894" s="21" t="s">
        <v>1147</v>
      </c>
      <c r="B894" s="129" t="s">
        <v>119</v>
      </c>
      <c r="C894" s="20" t="s">
        <v>119</v>
      </c>
      <c r="D894" s="20" t="s">
        <v>119</v>
      </c>
      <c r="E894" s="25" t="s">
        <v>119</v>
      </c>
      <c r="F894" s="32" t="s">
        <v>119</v>
      </c>
      <c r="G894" s="32" t="s">
        <v>119</v>
      </c>
      <c r="H894" s="32" t="s">
        <v>119</v>
      </c>
      <c r="I894" s="32" t="s">
        <v>119</v>
      </c>
      <c r="J894" s="32" t="s">
        <v>119</v>
      </c>
      <c r="K894" s="32" t="s">
        <v>119</v>
      </c>
      <c r="L894" s="32" t="s">
        <v>119</v>
      </c>
      <c r="M894" s="32" t="s">
        <v>119</v>
      </c>
      <c r="N894" s="25" t="s">
        <v>119</v>
      </c>
      <c r="O894" s="45">
        <v>13</v>
      </c>
      <c r="P894" s="128" t="s">
        <v>119</v>
      </c>
      <c r="Q894" s="128" t="s">
        <v>119</v>
      </c>
      <c r="R894" s="128" t="s">
        <v>119</v>
      </c>
      <c r="S894" s="128" t="s">
        <v>119</v>
      </c>
      <c r="T894" s="128" t="s">
        <v>119</v>
      </c>
      <c r="U894" s="128" t="s">
        <v>119</v>
      </c>
      <c r="V894" s="74" t="s">
        <v>134</v>
      </c>
      <c r="W894" s="11" t="s">
        <v>119</v>
      </c>
      <c r="X894" s="11" t="s">
        <v>119</v>
      </c>
    </row>
    <row r="895" spans="1:24" s="74" customFormat="1" x14ac:dyDescent="0.3">
      <c r="A895" s="21" t="s">
        <v>1203</v>
      </c>
      <c r="B895" s="129" t="s">
        <v>119</v>
      </c>
      <c r="C895" s="129" t="s">
        <v>119</v>
      </c>
      <c r="D895" s="129" t="s">
        <v>119</v>
      </c>
      <c r="E895" s="129" t="s">
        <v>119</v>
      </c>
      <c r="F895" s="129" t="s">
        <v>119</v>
      </c>
      <c r="G895" s="129" t="s">
        <v>119</v>
      </c>
      <c r="H895" s="129" t="s">
        <v>119</v>
      </c>
      <c r="I895" s="129" t="s">
        <v>119</v>
      </c>
      <c r="J895" s="32" t="s">
        <v>134</v>
      </c>
      <c r="K895" s="32" t="s">
        <v>119</v>
      </c>
      <c r="L895" s="32" t="s">
        <v>119</v>
      </c>
      <c r="M895" s="32" t="s">
        <v>119</v>
      </c>
      <c r="N895" s="32" t="s">
        <v>119</v>
      </c>
      <c r="O895" s="32" t="s">
        <v>119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x14ac:dyDescent="0.3">
      <c r="A896" s="21" t="s">
        <v>1148</v>
      </c>
      <c r="B896" s="22">
        <v>65</v>
      </c>
      <c r="C896" s="71">
        <v>1</v>
      </c>
      <c r="D896" s="23">
        <v>0</v>
      </c>
      <c r="E896" s="24">
        <v>0</v>
      </c>
      <c r="F896" s="37" t="s">
        <v>119</v>
      </c>
      <c r="G896" s="37" t="s">
        <v>119</v>
      </c>
      <c r="H896" s="28" t="s">
        <v>119</v>
      </c>
      <c r="I896" s="28" t="s">
        <v>119</v>
      </c>
      <c r="J896" s="28" t="s">
        <v>119</v>
      </c>
      <c r="K896" s="28" t="s">
        <v>119</v>
      </c>
      <c r="L896" s="28" t="s">
        <v>119</v>
      </c>
      <c r="M896" s="28" t="s">
        <v>119</v>
      </c>
      <c r="N896" s="1" t="s">
        <v>119</v>
      </c>
      <c r="O896" s="34" t="s">
        <v>119</v>
      </c>
      <c r="P896" s="106" t="s">
        <v>119</v>
      </c>
      <c r="Q896" s="106" t="s">
        <v>119</v>
      </c>
      <c r="R896" s="106" t="s">
        <v>119</v>
      </c>
      <c r="S896" s="106" t="s">
        <v>119</v>
      </c>
      <c r="T896" s="106" t="s">
        <v>119</v>
      </c>
      <c r="U896" s="106" t="s">
        <v>119</v>
      </c>
      <c r="V896" t="s">
        <v>134</v>
      </c>
      <c r="W896" s="11" t="s">
        <v>119</v>
      </c>
      <c r="X896" s="11" t="s">
        <v>119</v>
      </c>
    </row>
    <row r="897" spans="1:24" s="11" customFormat="1" x14ac:dyDescent="0.3">
      <c r="A897" s="13" t="s">
        <v>1315</v>
      </c>
      <c r="B897" s="18" t="s">
        <v>119</v>
      </c>
      <c r="C897" s="12" t="s">
        <v>119</v>
      </c>
      <c r="D897" s="12" t="s">
        <v>119</v>
      </c>
      <c r="E897" s="14" t="s">
        <v>119</v>
      </c>
      <c r="F897" s="31">
        <v>3</v>
      </c>
      <c r="G897" s="31" t="s">
        <v>119</v>
      </c>
      <c r="H897" s="31" t="s">
        <v>119</v>
      </c>
      <c r="I897" s="31" t="s">
        <v>119</v>
      </c>
      <c r="J897" s="31" t="s">
        <v>119</v>
      </c>
      <c r="K897" s="31" t="s">
        <v>119</v>
      </c>
      <c r="L897" s="31" t="s">
        <v>119</v>
      </c>
      <c r="M897" s="31" t="s">
        <v>119</v>
      </c>
      <c r="N897" s="14" t="s">
        <v>119</v>
      </c>
      <c r="O897" s="34" t="s">
        <v>119</v>
      </c>
      <c r="P897" s="108" t="s">
        <v>119</v>
      </c>
      <c r="Q897" s="108" t="s">
        <v>119</v>
      </c>
      <c r="R897" s="108" t="s">
        <v>119</v>
      </c>
      <c r="S897" s="108" t="s">
        <v>119</v>
      </c>
      <c r="T897" s="108" t="s">
        <v>119</v>
      </c>
      <c r="U897" s="108" t="s">
        <v>119</v>
      </c>
      <c r="V897" s="11" t="s">
        <v>119</v>
      </c>
      <c r="W897" s="11" t="s">
        <v>119</v>
      </c>
      <c r="X897" s="11" t="s">
        <v>119</v>
      </c>
    </row>
    <row r="898" spans="1:24" x14ac:dyDescent="0.3">
      <c r="A898" s="3" t="s">
        <v>155</v>
      </c>
      <c r="B898" s="2" t="s">
        <v>119</v>
      </c>
      <c r="C898" s="4" t="s">
        <v>119</v>
      </c>
      <c r="D898" s="4" t="s">
        <v>119</v>
      </c>
      <c r="E898" s="1" t="s">
        <v>119</v>
      </c>
      <c r="F898" s="37">
        <v>105</v>
      </c>
      <c r="G898" s="37">
        <f>2+2+4+2+1</f>
        <v>11</v>
      </c>
      <c r="H898" s="28">
        <v>9</v>
      </c>
      <c r="I898" s="28">
        <f>6+4</f>
        <v>10</v>
      </c>
      <c r="J898" s="28">
        <v>18</v>
      </c>
      <c r="K898" s="28">
        <v>6</v>
      </c>
      <c r="L898" s="28">
        <v>5</v>
      </c>
      <c r="M898" s="28" t="s">
        <v>119</v>
      </c>
      <c r="N898" s="1">
        <f>1+9+7+1+17+1+4+1+3</f>
        <v>44</v>
      </c>
      <c r="O898" s="34">
        <v>10</v>
      </c>
      <c r="P898" s="106" t="s">
        <v>119</v>
      </c>
      <c r="Q898" s="106" t="s">
        <v>119</v>
      </c>
      <c r="R898" s="106" t="s">
        <v>119</v>
      </c>
      <c r="S898" s="106" t="s">
        <v>119</v>
      </c>
      <c r="T898" s="106" t="s">
        <v>119</v>
      </c>
      <c r="U898" s="106" t="s">
        <v>119</v>
      </c>
      <c r="V898" t="s">
        <v>119</v>
      </c>
      <c r="W898" s="11" t="s">
        <v>1272</v>
      </c>
      <c r="X898" s="11" t="s">
        <v>1272</v>
      </c>
    </row>
    <row r="899" spans="1:24" x14ac:dyDescent="0.3">
      <c r="A899" s="3" t="s">
        <v>604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 t="s">
        <v>119</v>
      </c>
      <c r="G899" s="37" t="s">
        <v>119</v>
      </c>
      <c r="H899" s="28" t="s">
        <v>119</v>
      </c>
      <c r="I899" s="28" t="s">
        <v>119</v>
      </c>
      <c r="J899" s="28" t="s">
        <v>119</v>
      </c>
      <c r="K899" s="28" t="s">
        <v>119</v>
      </c>
      <c r="L899" s="28" t="s">
        <v>119</v>
      </c>
      <c r="M899" s="28">
        <v>3</v>
      </c>
      <c r="N899" s="1" t="s">
        <v>119</v>
      </c>
      <c r="O899" s="34" t="s">
        <v>119</v>
      </c>
      <c r="P899" s="106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">
        <v>134</v>
      </c>
      <c r="X899" s="11" t="s">
        <v>134</v>
      </c>
    </row>
    <row r="900" spans="1:24" x14ac:dyDescent="0.3">
      <c r="A900" s="3" t="s">
        <v>156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>
        <v>4</v>
      </c>
      <c r="G900" s="37" t="s">
        <v>119</v>
      </c>
      <c r="H900" s="28">
        <v>7</v>
      </c>
      <c r="I900" s="28">
        <v>13</v>
      </c>
      <c r="J900" s="28" t="s">
        <v>119</v>
      </c>
      <c r="K900" s="28" t="s">
        <v>119</v>
      </c>
      <c r="L900" s="28" t="s">
        <v>119</v>
      </c>
      <c r="M900" s="28">
        <v>1</v>
      </c>
      <c r="N900" s="1" t="s">
        <v>119</v>
      </c>
      <c r="O900" s="34" t="s">
        <v>119</v>
      </c>
      <c r="P900" s="106" t="s">
        <v>119</v>
      </c>
      <c r="Q900" s="106">
        <v>1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tr">
        <f t="shared" si="13"/>
        <v>X</v>
      </c>
      <c r="X900" s="11" t="s">
        <v>134</v>
      </c>
    </row>
    <row r="901" spans="1:24" x14ac:dyDescent="0.3">
      <c r="A901" s="3" t="s">
        <v>36</v>
      </c>
      <c r="B901" s="2">
        <v>14</v>
      </c>
      <c r="C901" s="4">
        <v>4</v>
      </c>
      <c r="D901" s="4">
        <v>3</v>
      </c>
      <c r="E901" s="1">
        <v>3</v>
      </c>
      <c r="F901" s="37" t="s">
        <v>119</v>
      </c>
      <c r="G901" s="37" t="s">
        <v>119</v>
      </c>
      <c r="H901" s="28" t="s">
        <v>119</v>
      </c>
      <c r="I901" s="28" t="s">
        <v>119</v>
      </c>
      <c r="J901" s="28" t="s">
        <v>119</v>
      </c>
      <c r="K901" s="28" t="s">
        <v>119</v>
      </c>
      <c r="L901" s="28" t="s">
        <v>119</v>
      </c>
      <c r="M901" s="28" t="s">
        <v>119</v>
      </c>
      <c r="N901" s="1" t="s">
        <v>119</v>
      </c>
      <c r="O901" s="34" t="s">
        <v>119</v>
      </c>
      <c r="P901" s="106" t="s">
        <v>119</v>
      </c>
      <c r="Q901" s="106" t="s">
        <v>119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">
        <v>134</v>
      </c>
      <c r="X901" s="11" t="s">
        <v>134</v>
      </c>
    </row>
    <row r="902" spans="1:24" x14ac:dyDescent="0.3">
      <c r="A902" s="3" t="s">
        <v>322</v>
      </c>
      <c r="B902" s="2" t="s">
        <v>119</v>
      </c>
      <c r="C902" s="4" t="s">
        <v>119</v>
      </c>
      <c r="D902" s="4" t="s">
        <v>119</v>
      </c>
      <c r="E902" s="1" t="s">
        <v>119</v>
      </c>
      <c r="F902" s="37" t="s">
        <v>119</v>
      </c>
      <c r="G902" s="37" t="s">
        <v>119</v>
      </c>
      <c r="H902" s="28" t="s">
        <v>119</v>
      </c>
      <c r="I902" s="28" t="s">
        <v>119</v>
      </c>
      <c r="J902" s="28" t="s">
        <v>119</v>
      </c>
      <c r="K902" s="28">
        <v>5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119</v>
      </c>
      <c r="X902" s="11" t="s">
        <v>119</v>
      </c>
    </row>
    <row r="903" spans="1:24" x14ac:dyDescent="0.3">
      <c r="A903" s="3" t="s">
        <v>157</v>
      </c>
      <c r="B903" s="2" t="s">
        <v>119</v>
      </c>
      <c r="C903" s="4" t="s">
        <v>119</v>
      </c>
      <c r="D903" s="4" t="s">
        <v>119</v>
      </c>
      <c r="E903" s="1" t="s">
        <v>119</v>
      </c>
      <c r="F903" s="37" t="s">
        <v>119</v>
      </c>
      <c r="G903" s="37">
        <f>1+3+1+3+2+1+18+4+4</f>
        <v>37</v>
      </c>
      <c r="H903" s="28">
        <f>5+1+1+1+1+1+32</f>
        <v>42</v>
      </c>
      <c r="I903" s="28">
        <f>26+11+2+7+4+12+1+11+10+8+4+3+5+1+38</f>
        <v>143</v>
      </c>
      <c r="J903" s="28" t="s">
        <v>119</v>
      </c>
      <c r="K903" s="28">
        <v>32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119</v>
      </c>
      <c r="X903" s="11" t="s">
        <v>134</v>
      </c>
    </row>
    <row r="904" spans="1:24" x14ac:dyDescent="0.3">
      <c r="A904" s="3" t="s">
        <v>35</v>
      </c>
      <c r="B904" s="2">
        <v>27</v>
      </c>
      <c r="C904" s="4">
        <v>6</v>
      </c>
      <c r="D904" s="4">
        <v>0</v>
      </c>
      <c r="E904" s="1">
        <v>1</v>
      </c>
      <c r="F904" s="37" t="s">
        <v>119</v>
      </c>
      <c r="G904" s="37" t="s">
        <v>119</v>
      </c>
      <c r="H904" s="28" t="s">
        <v>119</v>
      </c>
      <c r="I904" s="28" t="s">
        <v>119</v>
      </c>
      <c r="J904" s="28" t="s">
        <v>119</v>
      </c>
      <c r="K904" s="28" t="s">
        <v>119</v>
      </c>
      <c r="L904" s="28" t="s">
        <v>119</v>
      </c>
      <c r="M904" s="28" t="s">
        <v>119</v>
      </c>
      <c r="N904" s="1" t="s">
        <v>119</v>
      </c>
      <c r="O904" s="34" t="s">
        <v>119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134</v>
      </c>
      <c r="X904" s="11" t="s">
        <v>134</v>
      </c>
    </row>
    <row r="905" spans="1:24" x14ac:dyDescent="0.3">
      <c r="A905" s="3" t="s">
        <v>158</v>
      </c>
      <c r="B905" s="2" t="s">
        <v>119</v>
      </c>
      <c r="C905" s="4" t="s">
        <v>119</v>
      </c>
      <c r="D905" s="4" t="s">
        <v>119</v>
      </c>
      <c r="E905" s="1" t="s">
        <v>119</v>
      </c>
      <c r="F905" s="37" t="s">
        <v>119</v>
      </c>
      <c r="G905" s="37" t="s">
        <v>119</v>
      </c>
      <c r="H905" s="28">
        <v>1</v>
      </c>
      <c r="I905" s="28">
        <v>11</v>
      </c>
      <c r="J905" s="28" t="s">
        <v>119</v>
      </c>
      <c r="K905" s="28">
        <v>4</v>
      </c>
      <c r="L905" s="28" t="s">
        <v>119</v>
      </c>
      <c r="M905" s="28" t="s">
        <v>119</v>
      </c>
      <c r="N905" s="1" t="s">
        <v>119</v>
      </c>
      <c r="O905" s="34" t="s">
        <v>134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x14ac:dyDescent="0.3">
      <c r="A906" s="3" t="s">
        <v>177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 t="s">
        <v>119</v>
      </c>
      <c r="I906" s="28">
        <v>1</v>
      </c>
      <c r="J906" s="28" t="s">
        <v>119</v>
      </c>
      <c r="K906" s="28" t="s">
        <v>119</v>
      </c>
      <c r="L906" s="28" t="s">
        <v>119</v>
      </c>
      <c r="M906" s="28" t="s">
        <v>119</v>
      </c>
      <c r="N906" s="1" t="s">
        <v>119</v>
      </c>
      <c r="O906" s="34" t="s">
        <v>119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134</v>
      </c>
      <c r="X906" s="11" t="s">
        <v>134</v>
      </c>
    </row>
    <row r="907" spans="1:24" x14ac:dyDescent="0.3">
      <c r="A907" s="3" t="s">
        <v>159</v>
      </c>
      <c r="B907" s="2" t="s">
        <v>119</v>
      </c>
      <c r="C907" s="4" t="s">
        <v>119</v>
      </c>
      <c r="D907" s="4" t="s">
        <v>119</v>
      </c>
      <c r="E907" s="1" t="s">
        <v>119</v>
      </c>
      <c r="F907" s="37" t="s">
        <v>119</v>
      </c>
      <c r="G907" s="37" t="s">
        <v>119</v>
      </c>
      <c r="H907" s="28">
        <f>20+1+29+7+1</f>
        <v>58</v>
      </c>
      <c r="I907" s="28">
        <f>24+11</f>
        <v>35</v>
      </c>
      <c r="J907" s="28" t="s">
        <v>119</v>
      </c>
      <c r="K907" s="28">
        <f>1+1+8+5+1+1+13+1+3</f>
        <v>34</v>
      </c>
      <c r="L907" s="28">
        <v>11</v>
      </c>
      <c r="M907" s="28" t="s">
        <v>119</v>
      </c>
      <c r="N907" s="1">
        <f>8+2+1+1</f>
        <v>12</v>
      </c>
      <c r="O907" s="34" t="s">
        <v>119</v>
      </c>
      <c r="P907" s="106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t="s">
        <v>119</v>
      </c>
      <c r="W907" s="11" t="s">
        <v>119</v>
      </c>
      <c r="X907" s="11" t="s">
        <v>134</v>
      </c>
    </row>
    <row r="908" spans="1:24" s="5" customFormat="1" x14ac:dyDescent="0.3">
      <c r="A908" s="8" t="s">
        <v>1312</v>
      </c>
      <c r="B908" s="6" t="s">
        <v>119</v>
      </c>
      <c r="C908" s="7" t="s">
        <v>119</v>
      </c>
      <c r="D908" s="7" t="s">
        <v>119</v>
      </c>
      <c r="E908" s="10" t="s">
        <v>119</v>
      </c>
      <c r="F908" s="29">
        <v>1</v>
      </c>
      <c r="G908" s="29" t="s">
        <v>119</v>
      </c>
      <c r="H908" s="29" t="s">
        <v>119</v>
      </c>
      <c r="I908" s="29" t="s">
        <v>119</v>
      </c>
      <c r="J908" s="29" t="s">
        <v>119</v>
      </c>
      <c r="K908" s="29" t="s">
        <v>119</v>
      </c>
      <c r="L908" s="29" t="s">
        <v>119</v>
      </c>
      <c r="M908" s="29" t="s">
        <v>119</v>
      </c>
      <c r="N908" s="10" t="s">
        <v>119</v>
      </c>
      <c r="O908" s="30" t="s">
        <v>119</v>
      </c>
      <c r="P908" s="107" t="s">
        <v>119</v>
      </c>
      <c r="Q908" s="107" t="s">
        <v>119</v>
      </c>
      <c r="R908" s="107" t="s">
        <v>119</v>
      </c>
      <c r="S908" s="107" t="s">
        <v>119</v>
      </c>
      <c r="T908" s="107" t="s">
        <v>119</v>
      </c>
      <c r="U908" s="107" t="s">
        <v>119</v>
      </c>
      <c r="V908" s="5" t="s">
        <v>119</v>
      </c>
      <c r="W908" s="5" t="s">
        <v>119</v>
      </c>
      <c r="X908" s="5" t="s">
        <v>119</v>
      </c>
    </row>
    <row r="909" spans="1:24" x14ac:dyDescent="0.3">
      <c r="A909" s="3" t="s">
        <v>160</v>
      </c>
      <c r="B909" s="2" t="s">
        <v>119</v>
      </c>
      <c r="C909" s="4" t="s">
        <v>119</v>
      </c>
      <c r="D909" s="4" t="s">
        <v>119</v>
      </c>
      <c r="E909" s="1" t="s">
        <v>119</v>
      </c>
      <c r="F909" s="37" t="s">
        <v>119</v>
      </c>
      <c r="G909" s="37" t="s">
        <v>119</v>
      </c>
      <c r="H909" s="28">
        <v>2</v>
      </c>
      <c r="I909" s="28" t="s">
        <v>119</v>
      </c>
      <c r="J909" s="28" t="s">
        <v>119</v>
      </c>
      <c r="K909" s="28" t="s">
        <v>119</v>
      </c>
      <c r="L909" s="28" t="s">
        <v>119</v>
      </c>
      <c r="M909" s="28" t="s">
        <v>119</v>
      </c>
      <c r="N909" s="1">
        <v>2</v>
      </c>
      <c r="O909" s="34" t="s">
        <v>119</v>
      </c>
      <c r="P909" s="106" t="s">
        <v>119</v>
      </c>
      <c r="Q909" s="106" t="s">
        <v>119</v>
      </c>
      <c r="R909" s="106" t="s">
        <v>119</v>
      </c>
      <c r="S909" s="106" t="s">
        <v>119</v>
      </c>
      <c r="T909" s="106" t="s">
        <v>119</v>
      </c>
      <c r="U909" s="106" t="s">
        <v>119</v>
      </c>
      <c r="V909" t="s">
        <v>119</v>
      </c>
      <c r="W909" s="11" t="s">
        <v>119</v>
      </c>
      <c r="X909" s="11" t="s">
        <v>134</v>
      </c>
    </row>
    <row r="910" spans="1:24" x14ac:dyDescent="0.3">
      <c r="A910" s="13" t="s">
        <v>178</v>
      </c>
      <c r="B910" s="18" t="s">
        <v>119</v>
      </c>
      <c r="C910" s="12" t="s">
        <v>119</v>
      </c>
      <c r="D910" s="12" t="s">
        <v>119</v>
      </c>
      <c r="E910" s="14" t="s">
        <v>119</v>
      </c>
      <c r="F910" s="37" t="s">
        <v>119</v>
      </c>
      <c r="G910" s="37" t="s">
        <v>119</v>
      </c>
      <c r="H910" s="31" t="s">
        <v>119</v>
      </c>
      <c r="I910" s="31">
        <v>2</v>
      </c>
      <c r="J910" s="31" t="s">
        <v>119</v>
      </c>
      <c r="K910" s="31">
        <v>1</v>
      </c>
      <c r="L910" s="28" t="s">
        <v>119</v>
      </c>
      <c r="M910" s="28" t="s">
        <v>134</v>
      </c>
      <c r="N910" s="1" t="s">
        <v>119</v>
      </c>
      <c r="O910" s="34" t="s">
        <v>134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134</v>
      </c>
      <c r="X910" s="11" t="s">
        <v>134</v>
      </c>
    </row>
    <row r="911" spans="1:24" x14ac:dyDescent="0.3">
      <c r="A911" s="13" t="s">
        <v>315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 t="s">
        <v>119</v>
      </c>
      <c r="I911" s="31">
        <v>1</v>
      </c>
      <c r="J911" s="31" t="s">
        <v>119</v>
      </c>
      <c r="K911" s="31">
        <v>1</v>
      </c>
      <c r="L911" s="28">
        <v>10</v>
      </c>
      <c r="M911" s="28" t="s">
        <v>134</v>
      </c>
      <c r="N911" s="1" t="s">
        <v>119</v>
      </c>
      <c r="O911" s="34" t="s">
        <v>119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134</v>
      </c>
    </row>
    <row r="912" spans="1:24" x14ac:dyDescent="0.3">
      <c r="A912" s="13" t="s">
        <v>670</v>
      </c>
      <c r="B912" s="18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>
        <v>9</v>
      </c>
      <c r="I912" s="31">
        <v>5</v>
      </c>
      <c r="J912" s="31" t="s">
        <v>119</v>
      </c>
      <c r="K912" s="31" t="s">
        <v>119</v>
      </c>
      <c r="L912" s="28" t="s">
        <v>119</v>
      </c>
      <c r="M912" s="28" t="s">
        <v>119</v>
      </c>
      <c r="N912" s="1">
        <v>1</v>
      </c>
      <c r="O912" s="34" t="s">
        <v>119</v>
      </c>
      <c r="P912" s="106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t="s">
        <v>119</v>
      </c>
      <c r="W912" s="11" t="s">
        <v>134</v>
      </c>
      <c r="X912" s="11" t="s">
        <v>119</v>
      </c>
    </row>
    <row r="913" spans="1:24" s="5" customFormat="1" x14ac:dyDescent="0.3">
      <c r="A913" s="8" t="s">
        <v>1043</v>
      </c>
      <c r="B913" s="6" t="s">
        <v>119</v>
      </c>
      <c r="C913" s="7" t="s">
        <v>119</v>
      </c>
      <c r="D913" s="7" t="s">
        <v>119</v>
      </c>
      <c r="E913" s="10" t="s">
        <v>119</v>
      </c>
      <c r="F913" s="29" t="s">
        <v>119</v>
      </c>
      <c r="G913" s="29" t="s">
        <v>119</v>
      </c>
      <c r="H913" s="29" t="s">
        <v>119</v>
      </c>
      <c r="I913" s="29" t="s">
        <v>119</v>
      </c>
      <c r="J913" s="29">
        <v>1</v>
      </c>
      <c r="K913" s="29" t="s">
        <v>119</v>
      </c>
      <c r="L913" s="29" t="s">
        <v>119</v>
      </c>
      <c r="M913" s="29" t="s">
        <v>119</v>
      </c>
      <c r="N913" s="10" t="s">
        <v>119</v>
      </c>
      <c r="O913" s="34" t="s">
        <v>119</v>
      </c>
      <c r="P913" s="107" t="s">
        <v>119</v>
      </c>
      <c r="Q913" s="107" t="s">
        <v>119</v>
      </c>
      <c r="R913" s="107" t="s">
        <v>119</v>
      </c>
      <c r="S913" s="107" t="s">
        <v>119</v>
      </c>
      <c r="T913" s="107" t="s">
        <v>119</v>
      </c>
      <c r="U913" s="107" t="s">
        <v>119</v>
      </c>
      <c r="V913" t="s">
        <v>119</v>
      </c>
      <c r="W913" s="11" t="s">
        <v>119</v>
      </c>
      <c r="X913" s="11" t="s">
        <v>119</v>
      </c>
    </row>
    <row r="914" spans="1:24" x14ac:dyDescent="0.3">
      <c r="A914" s="13" t="s">
        <v>605</v>
      </c>
      <c r="B914" s="18" t="s">
        <v>119</v>
      </c>
      <c r="C914" s="12" t="s">
        <v>119</v>
      </c>
      <c r="D914" s="12" t="s">
        <v>119</v>
      </c>
      <c r="E914" s="14" t="s">
        <v>119</v>
      </c>
      <c r="F914" s="37" t="s">
        <v>119</v>
      </c>
      <c r="G914" s="37" t="s">
        <v>119</v>
      </c>
      <c r="H914" s="31" t="s">
        <v>119</v>
      </c>
      <c r="I914" s="31" t="s">
        <v>119</v>
      </c>
      <c r="J914" s="31" t="s">
        <v>119</v>
      </c>
      <c r="K914" s="31" t="s">
        <v>119</v>
      </c>
      <c r="L914" s="28" t="s">
        <v>119</v>
      </c>
      <c r="M914" s="28">
        <v>2</v>
      </c>
      <c r="N914" s="1" t="s">
        <v>119</v>
      </c>
      <c r="O914" s="34" t="s">
        <v>119</v>
      </c>
      <c r="P914" s="106" t="s">
        <v>119</v>
      </c>
      <c r="Q914" s="106" t="s">
        <v>119</v>
      </c>
      <c r="R914" s="106" t="s">
        <v>119</v>
      </c>
      <c r="S914" s="106" t="s">
        <v>119</v>
      </c>
      <c r="T914" s="106" t="s">
        <v>119</v>
      </c>
      <c r="U914" s="106" t="s">
        <v>119</v>
      </c>
      <c r="V914" t="s">
        <v>119</v>
      </c>
      <c r="W914" s="11" t="s">
        <v>134</v>
      </c>
      <c r="X914" s="11" t="s">
        <v>119</v>
      </c>
    </row>
    <row r="915" spans="1:24" x14ac:dyDescent="0.3">
      <c r="A915" s="13" t="s">
        <v>1119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 t="s">
        <v>119</v>
      </c>
      <c r="N915" s="1" t="s">
        <v>119</v>
      </c>
      <c r="O915" s="34">
        <v>10</v>
      </c>
      <c r="P915" s="106" t="s">
        <v>119</v>
      </c>
      <c r="Q915" s="106" t="s">
        <v>119</v>
      </c>
      <c r="R915" s="106" t="s">
        <v>119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">
        <v>134</v>
      </c>
      <c r="X915" s="11" t="s">
        <v>134</v>
      </c>
    </row>
    <row r="916" spans="1:24" x14ac:dyDescent="0.3">
      <c r="A916" s="13" t="s">
        <v>772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 t="s">
        <v>119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 t="s">
        <v>119</v>
      </c>
      <c r="P916" s="106" t="s">
        <v>119</v>
      </c>
      <c r="Q916" s="106">
        <v>2</v>
      </c>
      <c r="R916" s="106">
        <v>1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tr">
        <f t="shared" ref="W916:W977" si="14">IF(SUM(P916:U916)&gt;=1,"X","")</f>
        <v>X</v>
      </c>
      <c r="X916" s="11" t="s">
        <v>134</v>
      </c>
    </row>
    <row r="917" spans="1:24" x14ac:dyDescent="0.3">
      <c r="A917" s="13" t="s">
        <v>1286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>
        <v>1</v>
      </c>
      <c r="K917" s="31" t="s">
        <v>119</v>
      </c>
      <c r="L917" s="28" t="s">
        <v>119</v>
      </c>
      <c r="M917" s="28" t="s">
        <v>119</v>
      </c>
      <c r="N917" s="1" t="s">
        <v>119</v>
      </c>
      <c r="O917" s="34" t="s">
        <v>119</v>
      </c>
      <c r="P917" s="106" t="s">
        <v>119</v>
      </c>
      <c r="Q917" s="106" t="s">
        <v>119</v>
      </c>
      <c r="R917" s="106" t="s">
        <v>119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">
        <v>134</v>
      </c>
      <c r="X917" s="11" t="s">
        <v>134</v>
      </c>
    </row>
    <row r="918" spans="1:24" x14ac:dyDescent="0.3">
      <c r="A918" s="13" t="s">
        <v>1287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1" t="s">
        <v>119</v>
      </c>
      <c r="I918" s="31" t="s">
        <v>119</v>
      </c>
      <c r="J918" s="31" t="s">
        <v>119</v>
      </c>
      <c r="K918" s="31" t="s">
        <v>119</v>
      </c>
      <c r="L918" s="28" t="s">
        <v>119</v>
      </c>
      <c r="M918" s="28">
        <v>4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x14ac:dyDescent="0.3">
      <c r="A919" s="13" t="s">
        <v>1288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4">
        <v>28</v>
      </c>
      <c r="I919" s="31">
        <v>2</v>
      </c>
      <c r="J919" s="31" t="s">
        <v>119</v>
      </c>
      <c r="K919" s="29" t="s">
        <v>119</v>
      </c>
      <c r="L919" s="28" t="s">
        <v>119</v>
      </c>
      <c r="M919" s="28" t="s">
        <v>134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t="s">
        <v>119</v>
      </c>
      <c r="W919" s="11" t="s">
        <v>134</v>
      </c>
      <c r="X919" s="11" t="s">
        <v>134</v>
      </c>
    </row>
    <row r="920" spans="1:24" x14ac:dyDescent="0.3">
      <c r="A920" s="13" t="s">
        <v>1289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 t="s">
        <v>119</v>
      </c>
      <c r="I920" s="31" t="s">
        <v>119</v>
      </c>
      <c r="J920" s="31" t="s">
        <v>119</v>
      </c>
      <c r="K920" s="29" t="s">
        <v>119</v>
      </c>
      <c r="L920" s="28" t="s">
        <v>119</v>
      </c>
      <c r="M920" s="28" t="s">
        <v>119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>
        <v>4</v>
      </c>
      <c r="T920" s="106">
        <v>2</v>
      </c>
      <c r="U920" s="106">
        <v>3</v>
      </c>
      <c r="V920" t="s">
        <v>119</v>
      </c>
      <c r="W920" s="11" t="str">
        <f t="shared" si="14"/>
        <v>X</v>
      </c>
      <c r="X920" s="11" t="s">
        <v>119</v>
      </c>
    </row>
    <row r="921" spans="1:24" x14ac:dyDescent="0.3">
      <c r="A921" s="13" t="s">
        <v>1292</v>
      </c>
      <c r="B921" s="18" t="s">
        <v>119</v>
      </c>
      <c r="C921" s="12" t="s">
        <v>119</v>
      </c>
      <c r="D921" s="12" t="s">
        <v>119</v>
      </c>
      <c r="E921" s="14" t="s">
        <v>119</v>
      </c>
      <c r="F921" s="37" t="s">
        <v>119</v>
      </c>
      <c r="G921" s="37" t="s">
        <v>119</v>
      </c>
      <c r="H921" s="34" t="s">
        <v>119</v>
      </c>
      <c r="I921" s="31" t="s">
        <v>119</v>
      </c>
      <c r="J921" s="31">
        <v>1</v>
      </c>
      <c r="K921" s="29" t="s">
        <v>119</v>
      </c>
      <c r="L921" s="28" t="s">
        <v>119</v>
      </c>
      <c r="M921" s="28" t="s">
        <v>119</v>
      </c>
      <c r="N921" s="1" t="s">
        <v>119</v>
      </c>
      <c r="O921" s="34" t="s">
        <v>119</v>
      </c>
      <c r="P921" s="106" t="s">
        <v>119</v>
      </c>
      <c r="Q921" s="106" t="s">
        <v>119</v>
      </c>
      <c r="R921" s="106" t="s">
        <v>119</v>
      </c>
      <c r="S921" s="106" t="s">
        <v>119</v>
      </c>
      <c r="T921" s="106" t="s">
        <v>119</v>
      </c>
      <c r="U921" s="106" t="s">
        <v>119</v>
      </c>
      <c r="V921" t="s">
        <v>119</v>
      </c>
      <c r="W921" s="11" t="s">
        <v>1272</v>
      </c>
      <c r="X921" s="11" t="s">
        <v>1272</v>
      </c>
    </row>
    <row r="922" spans="1:24" s="5" customFormat="1" x14ac:dyDescent="0.3">
      <c r="A922" s="8" t="s">
        <v>1313</v>
      </c>
      <c r="B922" s="6" t="s">
        <v>119</v>
      </c>
      <c r="C922" s="7" t="s">
        <v>119</v>
      </c>
      <c r="D922" s="7" t="s">
        <v>119</v>
      </c>
      <c r="E922" s="10" t="s">
        <v>119</v>
      </c>
      <c r="F922" s="29">
        <v>2</v>
      </c>
      <c r="G922" s="29" t="s">
        <v>119</v>
      </c>
      <c r="H922" s="30" t="s">
        <v>119</v>
      </c>
      <c r="I922" s="29" t="s">
        <v>119</v>
      </c>
      <c r="J922" s="29" t="s">
        <v>119</v>
      </c>
      <c r="K922" s="29" t="s">
        <v>119</v>
      </c>
      <c r="L922" s="29" t="s">
        <v>119</v>
      </c>
      <c r="M922" s="29" t="s">
        <v>119</v>
      </c>
      <c r="N922" s="10" t="s">
        <v>119</v>
      </c>
      <c r="O922" s="30" t="s">
        <v>119</v>
      </c>
      <c r="P922" s="107" t="s">
        <v>119</v>
      </c>
      <c r="Q922" s="107" t="s">
        <v>119</v>
      </c>
      <c r="R922" s="107" t="s">
        <v>119</v>
      </c>
      <c r="S922" s="107" t="s">
        <v>119</v>
      </c>
      <c r="T922" s="107" t="s">
        <v>119</v>
      </c>
      <c r="U922" s="107" t="s">
        <v>119</v>
      </c>
      <c r="V922" s="5" t="s">
        <v>119</v>
      </c>
      <c r="W922" s="5" t="s">
        <v>119</v>
      </c>
      <c r="X922" s="5" t="s">
        <v>119</v>
      </c>
    </row>
    <row r="923" spans="1:24" x14ac:dyDescent="0.3">
      <c r="A923" s="13" t="s">
        <v>1044</v>
      </c>
      <c r="B923" s="18" t="s">
        <v>119</v>
      </c>
      <c r="C923" s="12" t="s">
        <v>119</v>
      </c>
      <c r="D923" s="12" t="s">
        <v>119</v>
      </c>
      <c r="E923" s="14" t="s">
        <v>119</v>
      </c>
      <c r="F923" s="37" t="s">
        <v>119</v>
      </c>
      <c r="G923" s="37" t="s">
        <v>119</v>
      </c>
      <c r="H923" s="34" t="s">
        <v>119</v>
      </c>
      <c r="I923" s="31" t="s">
        <v>119</v>
      </c>
      <c r="J923" s="31">
        <v>5</v>
      </c>
      <c r="K923" s="29" t="s">
        <v>119</v>
      </c>
      <c r="L923" s="28" t="s">
        <v>119</v>
      </c>
      <c r="M923" s="28" t="s">
        <v>119</v>
      </c>
      <c r="N923" s="1" t="s">
        <v>119</v>
      </c>
      <c r="O923" s="34" t="s">
        <v>119</v>
      </c>
      <c r="P923" s="106" t="s">
        <v>119</v>
      </c>
      <c r="Q923" s="106" t="s">
        <v>119</v>
      </c>
      <c r="R923" s="106" t="s">
        <v>119</v>
      </c>
      <c r="S923" s="106" t="s">
        <v>119</v>
      </c>
      <c r="T923" s="106" t="s">
        <v>119</v>
      </c>
      <c r="U923" s="106" t="s">
        <v>119</v>
      </c>
      <c r="V923" t="s">
        <v>119</v>
      </c>
      <c r="W923" s="11" t="s">
        <v>1272</v>
      </c>
      <c r="X923" s="11" t="s">
        <v>1272</v>
      </c>
    </row>
    <row r="924" spans="1:24" x14ac:dyDescent="0.3">
      <c r="A924" s="13" t="s">
        <v>1204</v>
      </c>
      <c r="B924" s="18" t="s">
        <v>119</v>
      </c>
      <c r="C924" s="18" t="s">
        <v>119</v>
      </c>
      <c r="D924" s="18" t="s">
        <v>119</v>
      </c>
      <c r="E924" s="18" t="s">
        <v>119</v>
      </c>
      <c r="F924" s="18" t="s">
        <v>119</v>
      </c>
      <c r="G924" s="18" t="s">
        <v>119</v>
      </c>
      <c r="H924" s="18" t="s">
        <v>119</v>
      </c>
      <c r="I924" s="18" t="s">
        <v>119</v>
      </c>
      <c r="J924" s="31" t="s">
        <v>134</v>
      </c>
      <c r="K924" s="29" t="s">
        <v>119</v>
      </c>
      <c r="L924" s="29" t="s">
        <v>119</v>
      </c>
      <c r="M924" s="29" t="s">
        <v>119</v>
      </c>
      <c r="N924" s="29" t="s">
        <v>119</v>
      </c>
      <c r="O924" s="29" t="s">
        <v>119</v>
      </c>
      <c r="P924" s="106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134</v>
      </c>
      <c r="W924" s="11" t="s">
        <v>119</v>
      </c>
      <c r="X924" s="11" t="s">
        <v>119</v>
      </c>
    </row>
    <row r="925" spans="1:24" x14ac:dyDescent="0.3">
      <c r="A925" s="13" t="s">
        <v>737</v>
      </c>
      <c r="B925" s="18" t="s">
        <v>119</v>
      </c>
      <c r="C925" s="12" t="s">
        <v>119</v>
      </c>
      <c r="D925" s="12" t="s">
        <v>119</v>
      </c>
      <c r="E925" s="14" t="s">
        <v>119</v>
      </c>
      <c r="F925" s="37" t="s">
        <v>119</v>
      </c>
      <c r="G925" s="37" t="s">
        <v>119</v>
      </c>
      <c r="H925" s="34" t="s">
        <v>119</v>
      </c>
      <c r="I925" s="31">
        <v>3</v>
      </c>
      <c r="J925" s="31" t="s">
        <v>119</v>
      </c>
      <c r="K925" s="29" t="s">
        <v>119</v>
      </c>
      <c r="L925" s="28" t="s">
        <v>119</v>
      </c>
      <c r="M925" s="28" t="s">
        <v>119</v>
      </c>
      <c r="N925" s="1" t="s">
        <v>119</v>
      </c>
      <c r="O925" s="34" t="s">
        <v>134</v>
      </c>
      <c r="P925" s="106" t="s">
        <v>119</v>
      </c>
      <c r="Q925" s="106">
        <v>1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119</v>
      </c>
      <c r="W925" s="11" t="str">
        <f t="shared" si="14"/>
        <v>X</v>
      </c>
      <c r="X925" s="11" t="s">
        <v>119</v>
      </c>
    </row>
    <row r="926" spans="1:24" x14ac:dyDescent="0.3">
      <c r="A926" s="13" t="s">
        <v>606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>
        <v>2</v>
      </c>
      <c r="J926" s="31" t="s">
        <v>119</v>
      </c>
      <c r="K926" s="29" t="s">
        <v>119</v>
      </c>
      <c r="L926" s="28" t="s">
        <v>119</v>
      </c>
      <c r="M926" s="28">
        <v>5</v>
      </c>
      <c r="N926" s="1" t="s">
        <v>119</v>
      </c>
      <c r="O926" s="34" t="s">
        <v>119</v>
      </c>
      <c r="P926" s="106" t="s">
        <v>119</v>
      </c>
      <c r="Q926" s="106" t="s">
        <v>119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">
        <v>134</v>
      </c>
      <c r="X926" s="11" t="s">
        <v>119</v>
      </c>
    </row>
    <row r="927" spans="1:24" x14ac:dyDescent="0.3">
      <c r="A927" s="13" t="s">
        <v>607</v>
      </c>
      <c r="B927" s="18" t="s">
        <v>119</v>
      </c>
      <c r="C927" s="12" t="s">
        <v>119</v>
      </c>
      <c r="D927" s="12" t="s">
        <v>119</v>
      </c>
      <c r="E927" s="14" t="s">
        <v>119</v>
      </c>
      <c r="F927" s="37" t="s">
        <v>119</v>
      </c>
      <c r="G927" s="37" t="s">
        <v>119</v>
      </c>
      <c r="H927" s="34" t="s">
        <v>119</v>
      </c>
      <c r="I927" s="31" t="s">
        <v>119</v>
      </c>
      <c r="J927" s="31" t="s">
        <v>119</v>
      </c>
      <c r="K927" s="29" t="s">
        <v>119</v>
      </c>
      <c r="L927" s="28" t="s">
        <v>119</v>
      </c>
      <c r="M927" s="28">
        <v>2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134</v>
      </c>
    </row>
    <row r="928" spans="1:24" x14ac:dyDescent="0.3">
      <c r="A928" s="3" t="s">
        <v>34</v>
      </c>
      <c r="B928" s="2">
        <v>33</v>
      </c>
      <c r="C928" s="4">
        <v>0</v>
      </c>
      <c r="D928" s="4">
        <v>0</v>
      </c>
      <c r="E928" s="1">
        <v>0</v>
      </c>
      <c r="F928" s="37" t="s">
        <v>119</v>
      </c>
      <c r="G928" s="37" t="s">
        <v>119</v>
      </c>
      <c r="H928" s="28" t="s">
        <v>119</v>
      </c>
      <c r="I928" s="27">
        <v>2</v>
      </c>
      <c r="J928" s="28" t="s">
        <v>119</v>
      </c>
      <c r="K928" s="28" t="s">
        <v>119</v>
      </c>
      <c r="L928" s="28" t="s">
        <v>119</v>
      </c>
      <c r="M928" s="28" t="s">
        <v>119</v>
      </c>
      <c r="N928" s="1" t="s">
        <v>119</v>
      </c>
      <c r="O928" s="34" t="s">
        <v>119</v>
      </c>
      <c r="P928" s="106" t="s">
        <v>119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134</v>
      </c>
    </row>
    <row r="929" spans="1:24" x14ac:dyDescent="0.3">
      <c r="A929" s="3" t="s">
        <v>608</v>
      </c>
      <c r="B929" s="2" t="s">
        <v>119</v>
      </c>
      <c r="C929" s="4" t="s">
        <v>119</v>
      </c>
      <c r="D929" s="4" t="s">
        <v>119</v>
      </c>
      <c r="E929" s="1" t="s">
        <v>119</v>
      </c>
      <c r="F929" s="37" t="s">
        <v>119</v>
      </c>
      <c r="G929" s="37" t="s">
        <v>119</v>
      </c>
      <c r="H929" s="28" t="s">
        <v>119</v>
      </c>
      <c r="I929" s="27" t="s">
        <v>119</v>
      </c>
      <c r="J929" s="28" t="s">
        <v>119</v>
      </c>
      <c r="K929" s="28" t="s">
        <v>119</v>
      </c>
      <c r="L929" s="28" t="s">
        <v>119</v>
      </c>
      <c r="M929" s="28">
        <v>13</v>
      </c>
      <c r="N929" s="1" t="s">
        <v>119</v>
      </c>
      <c r="O929" s="34" t="s">
        <v>119</v>
      </c>
      <c r="P929" s="106">
        <v>1</v>
      </c>
      <c r="Q929" s="106">
        <v>14</v>
      </c>
      <c r="R929" s="106" t="s">
        <v>119</v>
      </c>
      <c r="S929" s="106">
        <v>8</v>
      </c>
      <c r="T929" s="106" t="s">
        <v>119</v>
      </c>
      <c r="U929" s="106" t="s">
        <v>119</v>
      </c>
      <c r="V929" t="s">
        <v>119</v>
      </c>
      <c r="W929" s="11" t="s">
        <v>134</v>
      </c>
      <c r="X929" s="11" t="s">
        <v>119</v>
      </c>
    </row>
    <row r="930" spans="1:24" x14ac:dyDescent="0.3">
      <c r="A930" s="3" t="s">
        <v>161</v>
      </c>
      <c r="B930" s="9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>
        <v>2</v>
      </c>
      <c r="I930" s="28">
        <v>5</v>
      </c>
      <c r="J930" s="28" t="s">
        <v>119</v>
      </c>
      <c r="K930" s="28" t="s">
        <v>119</v>
      </c>
      <c r="L930" s="28" t="s">
        <v>119</v>
      </c>
      <c r="M930" s="28" t="s">
        <v>119</v>
      </c>
      <c r="N930" s="1" t="s">
        <v>119</v>
      </c>
      <c r="O930" s="34" t="s">
        <v>119</v>
      </c>
      <c r="P930" s="106" t="s">
        <v>119</v>
      </c>
      <c r="Q930" s="106" t="s">
        <v>119</v>
      </c>
      <c r="R930" s="106" t="s">
        <v>119</v>
      </c>
      <c r="S930" s="106" t="s">
        <v>119</v>
      </c>
      <c r="T930" s="106" t="s">
        <v>119</v>
      </c>
      <c r="U930" s="106" t="s">
        <v>119</v>
      </c>
      <c r="V930" t="s">
        <v>119</v>
      </c>
      <c r="W930" s="11" t="s">
        <v>119</v>
      </c>
      <c r="X930" s="11" t="s">
        <v>119</v>
      </c>
    </row>
    <row r="931" spans="1:24" x14ac:dyDescent="0.3">
      <c r="A931" s="3" t="s">
        <v>609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 t="s">
        <v>119</v>
      </c>
      <c r="I931" s="28" t="s">
        <v>119</v>
      </c>
      <c r="J931" s="28" t="s">
        <v>119</v>
      </c>
      <c r="K931" s="28" t="s">
        <v>119</v>
      </c>
      <c r="L931" s="28" t="s">
        <v>119</v>
      </c>
      <c r="M931" s="28">
        <v>20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134</v>
      </c>
      <c r="X931" s="11" t="s">
        <v>134</v>
      </c>
    </row>
    <row r="932" spans="1:24" x14ac:dyDescent="0.3">
      <c r="A932" s="3" t="s">
        <v>738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>
        <v>1</v>
      </c>
      <c r="J932" s="28" t="s">
        <v>119</v>
      </c>
      <c r="K932" s="28" t="s">
        <v>119</v>
      </c>
      <c r="L932" s="28" t="s">
        <v>119</v>
      </c>
      <c r="M932" s="28" t="s">
        <v>119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x14ac:dyDescent="0.3">
      <c r="A933" s="3" t="s">
        <v>610</v>
      </c>
      <c r="B933" s="9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 t="s">
        <v>119</v>
      </c>
      <c r="I933" s="28">
        <v>1</v>
      </c>
      <c r="J933" s="28" t="s">
        <v>119</v>
      </c>
      <c r="K933" s="28" t="s">
        <v>119</v>
      </c>
      <c r="L933" s="28" t="s">
        <v>119</v>
      </c>
      <c r="M933" s="28">
        <v>6</v>
      </c>
      <c r="N933" s="1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134</v>
      </c>
      <c r="X933" s="11" t="s">
        <v>134</v>
      </c>
    </row>
    <row r="934" spans="1:24" s="5" customFormat="1" x14ac:dyDescent="0.3">
      <c r="A934" s="8" t="s">
        <v>740</v>
      </c>
      <c r="B934" s="6" t="s">
        <v>119</v>
      </c>
      <c r="C934" s="7" t="s">
        <v>119</v>
      </c>
      <c r="D934" s="7" t="s">
        <v>119</v>
      </c>
      <c r="E934" s="10" t="s">
        <v>119</v>
      </c>
      <c r="F934" s="37" t="s">
        <v>119</v>
      </c>
      <c r="G934" s="29" t="s">
        <v>119</v>
      </c>
      <c r="H934" s="29" t="s">
        <v>119</v>
      </c>
      <c r="I934" s="29">
        <v>1</v>
      </c>
      <c r="J934" s="29" t="s">
        <v>119</v>
      </c>
      <c r="K934" s="29" t="s">
        <v>119</v>
      </c>
      <c r="L934" s="29" t="s">
        <v>119</v>
      </c>
      <c r="M934" s="29" t="s">
        <v>119</v>
      </c>
      <c r="N934" s="10" t="s">
        <v>119</v>
      </c>
      <c r="O934" s="34" t="s">
        <v>119</v>
      </c>
      <c r="P934" s="106" t="s">
        <v>119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t="s">
        <v>119</v>
      </c>
      <c r="W934" s="11" t="s">
        <v>119</v>
      </c>
      <c r="X934" s="11" t="s">
        <v>119</v>
      </c>
    </row>
    <row r="935" spans="1:24" s="11" customFormat="1" x14ac:dyDescent="0.3">
      <c r="A935" s="13" t="s">
        <v>1120</v>
      </c>
      <c r="B935" s="18" t="s">
        <v>119</v>
      </c>
      <c r="C935" s="12" t="s">
        <v>119</v>
      </c>
      <c r="D935" s="12" t="s">
        <v>119</v>
      </c>
      <c r="E935" s="14" t="s">
        <v>119</v>
      </c>
      <c r="F935" s="31" t="s">
        <v>119</v>
      </c>
      <c r="G935" s="31" t="s">
        <v>119</v>
      </c>
      <c r="H935" s="31" t="s">
        <v>119</v>
      </c>
      <c r="I935" s="31" t="s">
        <v>119</v>
      </c>
      <c r="J935" s="31" t="s">
        <v>134</v>
      </c>
      <c r="K935" s="31" t="s">
        <v>119</v>
      </c>
      <c r="L935" s="31" t="s">
        <v>119</v>
      </c>
      <c r="M935" s="31" t="s">
        <v>119</v>
      </c>
      <c r="N935" s="14" t="s">
        <v>119</v>
      </c>
      <c r="O935" s="34">
        <v>1</v>
      </c>
      <c r="P935" s="108" t="s">
        <v>119</v>
      </c>
      <c r="Q935" s="108" t="s">
        <v>119</v>
      </c>
      <c r="R935" s="108" t="s">
        <v>119</v>
      </c>
      <c r="S935" s="108" t="s">
        <v>119</v>
      </c>
      <c r="T935" s="108" t="s">
        <v>119</v>
      </c>
      <c r="U935" s="108" t="s">
        <v>119</v>
      </c>
      <c r="V935" s="11" t="s">
        <v>119</v>
      </c>
      <c r="W935" s="11" t="s">
        <v>119</v>
      </c>
      <c r="X935" s="11" t="s">
        <v>119</v>
      </c>
    </row>
    <row r="936" spans="1:24" x14ac:dyDescent="0.3">
      <c r="A936" s="3" t="s">
        <v>37</v>
      </c>
      <c r="B936" s="2">
        <v>0</v>
      </c>
      <c r="C936" s="4">
        <v>0</v>
      </c>
      <c r="D936" s="4">
        <v>0</v>
      </c>
      <c r="E936" s="1">
        <v>1</v>
      </c>
      <c r="F936" s="37" t="s">
        <v>119</v>
      </c>
      <c r="G936" s="37" t="s">
        <v>119</v>
      </c>
      <c r="H936" s="28" t="s">
        <v>119</v>
      </c>
      <c r="I936" s="28">
        <v>2</v>
      </c>
      <c r="J936" s="28" t="s">
        <v>119</v>
      </c>
      <c r="K936" s="32" t="s">
        <v>119</v>
      </c>
      <c r="L936" s="28" t="s">
        <v>119</v>
      </c>
      <c r="M936" s="28">
        <v>17</v>
      </c>
      <c r="N936" s="1" t="s">
        <v>119</v>
      </c>
      <c r="O936" s="34" t="s">
        <v>119</v>
      </c>
      <c r="P936" s="106" t="s">
        <v>119</v>
      </c>
      <c r="Q936" s="106">
        <v>2</v>
      </c>
      <c r="R936" s="106" t="s">
        <v>119</v>
      </c>
      <c r="S936" s="106" t="s">
        <v>119</v>
      </c>
      <c r="T936" s="106" t="s">
        <v>119</v>
      </c>
      <c r="U936" s="106" t="s">
        <v>119</v>
      </c>
      <c r="V936" t="s">
        <v>119</v>
      </c>
      <c r="W936" s="11" t="str">
        <f t="shared" si="14"/>
        <v>X</v>
      </c>
      <c r="X936" s="11" t="s">
        <v>134</v>
      </c>
    </row>
    <row r="937" spans="1:24" x14ac:dyDescent="0.3">
      <c r="A937" s="21" t="s">
        <v>1215</v>
      </c>
      <c r="B937" s="22">
        <v>0</v>
      </c>
      <c r="C937" s="23">
        <v>0</v>
      </c>
      <c r="D937" s="23">
        <v>0</v>
      </c>
      <c r="E937" s="24">
        <v>1</v>
      </c>
      <c r="F937" s="37" t="s">
        <v>119</v>
      </c>
      <c r="G937" s="37" t="s">
        <v>119</v>
      </c>
      <c r="H937" s="32" t="s">
        <v>119</v>
      </c>
      <c r="I937" s="32" t="s">
        <v>119</v>
      </c>
      <c r="J937" s="32" t="s">
        <v>119</v>
      </c>
      <c r="K937" s="31" t="s">
        <v>119</v>
      </c>
      <c r="L937" s="28" t="s">
        <v>119</v>
      </c>
      <c r="M937" s="28" t="s">
        <v>119</v>
      </c>
      <c r="N937" s="1" t="s">
        <v>119</v>
      </c>
      <c r="O937" s="34" t="s">
        <v>119</v>
      </c>
      <c r="P937" s="106" t="s">
        <v>119</v>
      </c>
      <c r="Q937" s="106" t="s">
        <v>119</v>
      </c>
      <c r="R937" s="106" t="s">
        <v>119</v>
      </c>
      <c r="S937" s="106" t="s">
        <v>119</v>
      </c>
      <c r="T937" s="106" t="s">
        <v>119</v>
      </c>
      <c r="U937" s="106" t="s">
        <v>119</v>
      </c>
      <c r="V937" t="s">
        <v>134</v>
      </c>
      <c r="W937" s="11" t="s">
        <v>119</v>
      </c>
      <c r="X937" s="11" t="s">
        <v>119</v>
      </c>
    </row>
    <row r="938" spans="1:24" s="11" customFormat="1" x14ac:dyDescent="0.3">
      <c r="A938" s="13" t="s">
        <v>739</v>
      </c>
      <c r="B938" s="18" t="s">
        <v>119</v>
      </c>
      <c r="C938" s="12" t="s">
        <v>119</v>
      </c>
      <c r="D938" s="12" t="s">
        <v>119</v>
      </c>
      <c r="E938" s="14" t="s">
        <v>119</v>
      </c>
      <c r="F938" s="37" t="s">
        <v>119</v>
      </c>
      <c r="G938" s="31" t="s">
        <v>119</v>
      </c>
      <c r="H938" s="31" t="s">
        <v>119</v>
      </c>
      <c r="I938" s="31">
        <v>3</v>
      </c>
      <c r="J938" s="31" t="s">
        <v>119</v>
      </c>
      <c r="K938" s="31" t="s">
        <v>119</v>
      </c>
      <c r="L938" s="31" t="s">
        <v>119</v>
      </c>
      <c r="M938" s="31" t="s">
        <v>119</v>
      </c>
      <c r="N938" s="14" t="s">
        <v>119</v>
      </c>
      <c r="O938" s="34" t="s">
        <v>119</v>
      </c>
      <c r="P938" s="106" t="s">
        <v>119</v>
      </c>
      <c r="Q938" s="106">
        <v>1</v>
      </c>
      <c r="R938" s="106">
        <v>1</v>
      </c>
      <c r="S938" s="106" t="s">
        <v>119</v>
      </c>
      <c r="T938" s="106" t="s">
        <v>119</v>
      </c>
      <c r="U938" s="106" t="s">
        <v>119</v>
      </c>
      <c r="V938" t="s">
        <v>119</v>
      </c>
      <c r="W938" s="11" t="s">
        <v>134</v>
      </c>
      <c r="X938" s="11" t="s">
        <v>134</v>
      </c>
    </row>
    <row r="939" spans="1:24" x14ac:dyDescent="0.3">
      <c r="A939" s="13" t="s">
        <v>162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7" t="s">
        <v>119</v>
      </c>
      <c r="H939" s="31">
        <v>1</v>
      </c>
      <c r="I939" s="31" t="s">
        <v>119</v>
      </c>
      <c r="J939" s="31" t="s">
        <v>119</v>
      </c>
      <c r="K939" s="31" t="s">
        <v>119</v>
      </c>
      <c r="L939" s="28" t="s">
        <v>119</v>
      </c>
      <c r="M939" s="28" t="s">
        <v>119</v>
      </c>
      <c r="N939" s="1" t="s">
        <v>119</v>
      </c>
      <c r="O939" s="34" t="s">
        <v>119</v>
      </c>
      <c r="P939" s="106" t="s">
        <v>119</v>
      </c>
      <c r="Q939" s="106" t="s">
        <v>119</v>
      </c>
      <c r="R939" s="106" t="s">
        <v>119</v>
      </c>
      <c r="S939" s="106" t="s">
        <v>119</v>
      </c>
      <c r="T939" s="106" t="s">
        <v>119</v>
      </c>
      <c r="U939" s="106" t="s">
        <v>119</v>
      </c>
      <c r="V939" t="s">
        <v>119</v>
      </c>
      <c r="W939" s="11" t="s">
        <v>119</v>
      </c>
      <c r="X939" s="11" t="s">
        <v>134</v>
      </c>
    </row>
    <row r="940" spans="1:24" x14ac:dyDescent="0.3">
      <c r="A940" s="13" t="s">
        <v>1002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 t="s">
        <v>119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106" t="s">
        <v>119</v>
      </c>
      <c r="Q940" s="106" t="s">
        <v>119</v>
      </c>
      <c r="R940" s="106" t="s">
        <v>119</v>
      </c>
      <c r="S940" s="106">
        <v>1</v>
      </c>
      <c r="T940" s="106" t="s">
        <v>119</v>
      </c>
      <c r="U940" s="106" t="s">
        <v>119</v>
      </c>
      <c r="V940" t="s">
        <v>119</v>
      </c>
      <c r="W940" s="11" t="s">
        <v>134</v>
      </c>
      <c r="X940" s="11" t="s">
        <v>119</v>
      </c>
    </row>
    <row r="941" spans="1:24" x14ac:dyDescent="0.3">
      <c r="A941" s="13" t="s">
        <v>611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>
        <v>2</v>
      </c>
      <c r="J941" s="31" t="s">
        <v>119</v>
      </c>
      <c r="K941" s="31" t="s">
        <v>119</v>
      </c>
      <c r="L941" s="28" t="s">
        <v>119</v>
      </c>
      <c r="M941" s="28">
        <f>1+30+6+2+1</f>
        <v>40</v>
      </c>
      <c r="N941" s="1" t="s">
        <v>119</v>
      </c>
      <c r="O941" s="34" t="s">
        <v>119</v>
      </c>
      <c r="P941" s="106" t="s">
        <v>119</v>
      </c>
      <c r="Q941" s="106">
        <v>2</v>
      </c>
      <c r="R941" s="106" t="s">
        <v>119</v>
      </c>
      <c r="S941" s="106">
        <v>1</v>
      </c>
      <c r="T941" s="106" t="s">
        <v>119</v>
      </c>
      <c r="U941" s="106" t="s">
        <v>119</v>
      </c>
      <c r="V941" t="s">
        <v>119</v>
      </c>
      <c r="W941" s="11" t="str">
        <f t="shared" si="14"/>
        <v>X</v>
      </c>
      <c r="X941" s="11" t="s">
        <v>134</v>
      </c>
    </row>
    <row r="942" spans="1:24" x14ac:dyDescent="0.3">
      <c r="A942" s="13" t="s">
        <v>612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 t="s">
        <v>119</v>
      </c>
      <c r="J942" s="31" t="s">
        <v>119</v>
      </c>
      <c r="K942" s="31" t="s">
        <v>119</v>
      </c>
      <c r="L942" s="28" t="s">
        <v>119</v>
      </c>
      <c r="M942" s="28" t="s">
        <v>134</v>
      </c>
      <c r="N942" s="1" t="s">
        <v>119</v>
      </c>
      <c r="O942" s="34" t="s">
        <v>119</v>
      </c>
      <c r="P942" s="106" t="s">
        <v>119</v>
      </c>
      <c r="Q942" s="106" t="s">
        <v>119</v>
      </c>
      <c r="R942" s="106" t="s">
        <v>119</v>
      </c>
      <c r="S942" s="106" t="s">
        <v>119</v>
      </c>
      <c r="T942" s="106" t="s">
        <v>119</v>
      </c>
      <c r="U942" s="106" t="s">
        <v>119</v>
      </c>
      <c r="V942" t="s">
        <v>119</v>
      </c>
      <c r="W942" s="11" t="s">
        <v>134</v>
      </c>
      <c r="X942" s="11" t="s">
        <v>119</v>
      </c>
    </row>
    <row r="943" spans="1:24" s="11" customFormat="1" x14ac:dyDescent="0.3">
      <c r="A943" s="13" t="s">
        <v>1205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>
        <v>2</v>
      </c>
      <c r="K943" s="29" t="s">
        <v>119</v>
      </c>
      <c r="L943" s="31" t="s">
        <v>119</v>
      </c>
      <c r="M943" s="31" t="s">
        <v>119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134</v>
      </c>
      <c r="W943" s="11" t="s">
        <v>119</v>
      </c>
      <c r="X943" s="11" t="s">
        <v>119</v>
      </c>
    </row>
    <row r="944" spans="1:24" s="11" customFormat="1" x14ac:dyDescent="0.3">
      <c r="A944" s="13" t="s">
        <v>613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 t="s">
        <v>119</v>
      </c>
      <c r="K944" s="29" t="s">
        <v>119</v>
      </c>
      <c r="L944" s="31" t="s">
        <v>119</v>
      </c>
      <c r="M944" s="31" t="s">
        <v>134</v>
      </c>
      <c r="N944" s="1" t="s">
        <v>119</v>
      </c>
      <c r="O944" s="34" t="s">
        <v>119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119</v>
      </c>
      <c r="W944" s="11" t="s">
        <v>119</v>
      </c>
      <c r="X944" s="11" t="s">
        <v>119</v>
      </c>
    </row>
    <row r="945" spans="1:24" s="11" customFormat="1" x14ac:dyDescent="0.3">
      <c r="A945" s="13" t="s">
        <v>614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 t="s">
        <v>119</v>
      </c>
      <c r="L945" s="31" t="s">
        <v>119</v>
      </c>
      <c r="M945" s="31" t="s">
        <v>134</v>
      </c>
      <c r="N945" s="1" t="s">
        <v>119</v>
      </c>
      <c r="O945" s="34" t="s">
        <v>134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119</v>
      </c>
      <c r="W945" s="11" t="s">
        <v>134</v>
      </c>
      <c r="X945" s="11" t="s">
        <v>134</v>
      </c>
    </row>
    <row r="946" spans="1:24" s="11" customFormat="1" x14ac:dyDescent="0.3">
      <c r="A946" s="13" t="s">
        <v>1131</v>
      </c>
      <c r="B946" s="18" t="s">
        <v>119</v>
      </c>
      <c r="C946" s="12" t="s">
        <v>119</v>
      </c>
      <c r="D946" s="12" t="s">
        <v>119</v>
      </c>
      <c r="E946" s="14" t="s">
        <v>119</v>
      </c>
      <c r="F946" s="37" t="s">
        <v>119</v>
      </c>
      <c r="G946" s="37" t="s">
        <v>119</v>
      </c>
      <c r="H946" s="31" t="s">
        <v>119</v>
      </c>
      <c r="I946" s="31" t="s">
        <v>119</v>
      </c>
      <c r="J946" s="31" t="s">
        <v>119</v>
      </c>
      <c r="K946" s="29">
        <v>2</v>
      </c>
      <c r="L946" s="31" t="s">
        <v>119</v>
      </c>
      <c r="M946" s="31" t="s">
        <v>119</v>
      </c>
      <c r="N946" s="1" t="s">
        <v>119</v>
      </c>
      <c r="O946" s="34" t="s">
        <v>119</v>
      </c>
      <c r="P946" s="106" t="s">
        <v>119</v>
      </c>
      <c r="Q946" s="106" t="s">
        <v>119</v>
      </c>
      <c r="R946" s="106" t="s">
        <v>119</v>
      </c>
      <c r="S946" s="106" t="s">
        <v>119</v>
      </c>
      <c r="T946" s="106" t="s">
        <v>119</v>
      </c>
      <c r="U946" s="106" t="s">
        <v>119</v>
      </c>
      <c r="V946" t="s">
        <v>134</v>
      </c>
      <c r="W946" s="11" t="s">
        <v>119</v>
      </c>
      <c r="X946" s="11" t="s">
        <v>119</v>
      </c>
    </row>
    <row r="947" spans="1:24" x14ac:dyDescent="0.3">
      <c r="A947" s="8" t="s">
        <v>179</v>
      </c>
      <c r="B947" s="6" t="s">
        <v>119</v>
      </c>
      <c r="C947" s="7" t="s">
        <v>119</v>
      </c>
      <c r="D947" s="7" t="s">
        <v>119</v>
      </c>
      <c r="E947" s="10" t="s">
        <v>119</v>
      </c>
      <c r="F947" s="37" t="s">
        <v>119</v>
      </c>
      <c r="G947" s="37" t="s">
        <v>119</v>
      </c>
      <c r="H947" s="29" t="s">
        <v>119</v>
      </c>
      <c r="I947" s="29" t="s">
        <v>119</v>
      </c>
      <c r="J947" s="29" t="s">
        <v>119</v>
      </c>
      <c r="K947" s="31" t="s">
        <v>119</v>
      </c>
      <c r="L947" s="28" t="s">
        <v>119</v>
      </c>
      <c r="M947" s="28" t="s">
        <v>119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>
        <v>2</v>
      </c>
      <c r="T947" s="106" t="s">
        <v>119</v>
      </c>
      <c r="U947" s="106" t="s">
        <v>119</v>
      </c>
      <c r="V947" t="s">
        <v>119</v>
      </c>
      <c r="W947" s="11" t="s">
        <v>119</v>
      </c>
      <c r="X947" s="11" t="s">
        <v>119</v>
      </c>
    </row>
    <row r="948" spans="1:24" x14ac:dyDescent="0.3">
      <c r="A948" s="13" t="s">
        <v>181</v>
      </c>
      <c r="B948" s="18" t="s">
        <v>119</v>
      </c>
      <c r="C948" s="12" t="s">
        <v>119</v>
      </c>
      <c r="D948" s="12" t="s">
        <v>119</v>
      </c>
      <c r="E948" s="14" t="s">
        <v>119</v>
      </c>
      <c r="F948" s="37" t="s">
        <v>119</v>
      </c>
      <c r="G948" s="37" t="s">
        <v>119</v>
      </c>
      <c r="H948" s="31" t="s">
        <v>119</v>
      </c>
      <c r="I948" s="31">
        <v>1</v>
      </c>
      <c r="J948" s="31" t="s">
        <v>119</v>
      </c>
      <c r="K948" s="31" t="s">
        <v>119</v>
      </c>
      <c r="L948" s="28" t="s">
        <v>119</v>
      </c>
      <c r="M948" s="28" t="s">
        <v>134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 t="s">
        <v>119</v>
      </c>
      <c r="T948" s="106" t="s">
        <v>119</v>
      </c>
      <c r="U948" s="106" t="s">
        <v>119</v>
      </c>
      <c r="V948" t="s">
        <v>119</v>
      </c>
      <c r="W948" s="11" t="s">
        <v>134</v>
      </c>
      <c r="X948" s="11" t="s">
        <v>134</v>
      </c>
    </row>
    <row r="949" spans="1:24" s="64" customFormat="1" x14ac:dyDescent="0.3">
      <c r="A949" s="21" t="s">
        <v>1137</v>
      </c>
      <c r="B949" s="19" t="s">
        <v>119</v>
      </c>
      <c r="C949" s="20" t="s">
        <v>119</v>
      </c>
      <c r="D949" s="20" t="s">
        <v>119</v>
      </c>
      <c r="E949" s="25" t="s">
        <v>119</v>
      </c>
      <c r="F949" s="37" t="s">
        <v>119</v>
      </c>
      <c r="G949" s="37" t="s">
        <v>119</v>
      </c>
      <c r="H949" s="33">
        <f>8+8+3+2+1</f>
        <v>22</v>
      </c>
      <c r="I949" s="32" t="s">
        <v>119</v>
      </c>
      <c r="J949" s="32" t="s">
        <v>119</v>
      </c>
      <c r="K949" s="31" t="s">
        <v>119</v>
      </c>
      <c r="L949" s="27" t="s">
        <v>119</v>
      </c>
      <c r="M949" s="27" t="s">
        <v>119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134</v>
      </c>
      <c r="W949" s="11" t="s">
        <v>119</v>
      </c>
      <c r="X949" s="88" t="s">
        <v>119</v>
      </c>
    </row>
    <row r="950" spans="1:24" s="64" customFormat="1" x14ac:dyDescent="0.3">
      <c r="A950" s="13" t="s">
        <v>741</v>
      </c>
      <c r="B950" s="18" t="s">
        <v>119</v>
      </c>
      <c r="C950" s="12" t="s">
        <v>119</v>
      </c>
      <c r="D950" s="12" t="s">
        <v>119</v>
      </c>
      <c r="E950" s="14" t="s">
        <v>119</v>
      </c>
      <c r="F950" s="37" t="s">
        <v>119</v>
      </c>
      <c r="G950" s="37" t="s">
        <v>119</v>
      </c>
      <c r="H950" s="31" t="s">
        <v>119</v>
      </c>
      <c r="I950" s="31">
        <v>5</v>
      </c>
      <c r="J950" s="31" t="s">
        <v>119</v>
      </c>
      <c r="K950" s="31" t="s">
        <v>119</v>
      </c>
      <c r="L950" s="27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119</v>
      </c>
      <c r="W950" s="11" t="s">
        <v>119</v>
      </c>
      <c r="X950" s="88" t="s">
        <v>134</v>
      </c>
    </row>
    <row r="951" spans="1:24" s="64" customFormat="1" x14ac:dyDescent="0.3">
      <c r="A951" s="13" t="s">
        <v>1206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 t="s">
        <v>119</v>
      </c>
      <c r="J951" s="31">
        <f>15+7+7+4+1+58+11</f>
        <v>103</v>
      </c>
      <c r="K951" s="31" t="s">
        <v>119</v>
      </c>
      <c r="L951" s="28" t="s">
        <v>119</v>
      </c>
      <c r="M951" s="27" t="s">
        <v>119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134</v>
      </c>
      <c r="W951" s="11" t="s">
        <v>119</v>
      </c>
      <c r="X951" s="88" t="s">
        <v>119</v>
      </c>
    </row>
    <row r="952" spans="1:24" s="64" customFormat="1" x14ac:dyDescent="0.3">
      <c r="A952" s="13" t="s">
        <v>238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>
        <f>5+1+1+4+3+1+1+1+1+2+2+1+2+3+1</f>
        <v>29</v>
      </c>
      <c r="K952" s="29" t="s">
        <v>119</v>
      </c>
      <c r="L952" s="27" t="s">
        <v>119</v>
      </c>
      <c r="M952" s="27" t="s">
        <v>134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t="s">
        <v>119</v>
      </c>
      <c r="W952" s="11" t="s">
        <v>134</v>
      </c>
      <c r="X952" s="88" t="s">
        <v>119</v>
      </c>
    </row>
    <row r="953" spans="1:24" s="64" customFormat="1" x14ac:dyDescent="0.3">
      <c r="A953" s="13" t="s">
        <v>773</v>
      </c>
      <c r="B953" s="18" t="s">
        <v>119</v>
      </c>
      <c r="C953" s="12" t="s">
        <v>119</v>
      </c>
      <c r="D953" s="12" t="s">
        <v>119</v>
      </c>
      <c r="E953" s="14" t="s">
        <v>119</v>
      </c>
      <c r="F953" s="37" t="s">
        <v>119</v>
      </c>
      <c r="G953" s="37" t="s">
        <v>119</v>
      </c>
      <c r="H953" s="31" t="s">
        <v>119</v>
      </c>
      <c r="I953" s="31" t="s">
        <v>119</v>
      </c>
      <c r="J953" s="31" t="s">
        <v>119</v>
      </c>
      <c r="K953" s="29" t="s">
        <v>119</v>
      </c>
      <c r="L953" s="27" t="s">
        <v>119</v>
      </c>
      <c r="M953" s="27" t="s">
        <v>119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>
        <v>27</v>
      </c>
      <c r="S953" s="106" t="s">
        <v>119</v>
      </c>
      <c r="T953" s="106" t="s">
        <v>119</v>
      </c>
      <c r="U953" s="106" t="s">
        <v>119</v>
      </c>
      <c r="V953" t="s">
        <v>119</v>
      </c>
      <c r="W953" s="11" t="str">
        <f t="shared" si="14"/>
        <v>X</v>
      </c>
      <c r="X953" s="88" t="s">
        <v>119</v>
      </c>
    </row>
    <row r="954" spans="1:24" s="64" customFormat="1" x14ac:dyDescent="0.3">
      <c r="A954" s="21" t="s">
        <v>1138</v>
      </c>
      <c r="B954" s="19" t="s">
        <v>119</v>
      </c>
      <c r="C954" s="20" t="s">
        <v>119</v>
      </c>
      <c r="D954" s="20" t="s">
        <v>119</v>
      </c>
      <c r="E954" s="25" t="s">
        <v>119</v>
      </c>
      <c r="F954" s="37" t="s">
        <v>119</v>
      </c>
      <c r="G954" s="37" t="s">
        <v>119</v>
      </c>
      <c r="H954" s="33">
        <v>12</v>
      </c>
      <c r="I954" s="32" t="s">
        <v>119</v>
      </c>
      <c r="J954" s="32" t="s">
        <v>119</v>
      </c>
      <c r="K954" s="30" t="s">
        <v>119</v>
      </c>
      <c r="L954" s="27" t="s">
        <v>119</v>
      </c>
      <c r="M954" s="27" t="s">
        <v>119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 t="s">
        <v>119</v>
      </c>
      <c r="S954" s="106" t="s">
        <v>119</v>
      </c>
      <c r="T954" s="106" t="s">
        <v>119</v>
      </c>
      <c r="U954" s="106" t="s">
        <v>119</v>
      </c>
      <c r="V954" t="s">
        <v>134</v>
      </c>
      <c r="W954" s="11" t="s">
        <v>119</v>
      </c>
      <c r="X954" s="88" t="s">
        <v>119</v>
      </c>
    </row>
    <row r="955" spans="1:24" s="88" customFormat="1" x14ac:dyDescent="0.3">
      <c r="A955" s="13" t="s">
        <v>615</v>
      </c>
      <c r="B955" s="18" t="s">
        <v>119</v>
      </c>
      <c r="C955" s="12" t="s">
        <v>119</v>
      </c>
      <c r="D955" s="12" t="s">
        <v>119</v>
      </c>
      <c r="E955" s="14" t="s">
        <v>119</v>
      </c>
      <c r="F955" s="37" t="s">
        <v>119</v>
      </c>
      <c r="G955" s="37" t="s">
        <v>119</v>
      </c>
      <c r="H955" s="31" t="s">
        <v>119</v>
      </c>
      <c r="I955" s="31" t="s">
        <v>119</v>
      </c>
      <c r="J955" s="31" t="s">
        <v>119</v>
      </c>
      <c r="K955" s="34" t="s">
        <v>119</v>
      </c>
      <c r="L955" s="34" t="s">
        <v>119</v>
      </c>
      <c r="M955" s="34">
        <v>2</v>
      </c>
      <c r="N955" s="1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119</v>
      </c>
      <c r="W955" s="11" t="s">
        <v>134</v>
      </c>
      <c r="X955" s="88" t="s">
        <v>119</v>
      </c>
    </row>
    <row r="956" spans="1:24" s="89" customFormat="1" x14ac:dyDescent="0.3">
      <c r="A956" s="21" t="s">
        <v>1139</v>
      </c>
      <c r="B956" s="19" t="s">
        <v>119</v>
      </c>
      <c r="C956" s="20" t="s">
        <v>119</v>
      </c>
      <c r="D956" s="20" t="s">
        <v>119</v>
      </c>
      <c r="E956" s="25" t="s">
        <v>119</v>
      </c>
      <c r="F956" s="37" t="s">
        <v>119</v>
      </c>
      <c r="G956" s="32" t="s">
        <v>119</v>
      </c>
      <c r="H956" s="32" t="s">
        <v>119</v>
      </c>
      <c r="I956" s="33">
        <f>2+1+1+1+1+1</f>
        <v>7</v>
      </c>
      <c r="J956" s="32" t="s">
        <v>119</v>
      </c>
      <c r="K956" s="45" t="s">
        <v>119</v>
      </c>
      <c r="L956" s="45" t="s">
        <v>119</v>
      </c>
      <c r="M956" s="45" t="s">
        <v>119</v>
      </c>
      <c r="N956" s="25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134</v>
      </c>
      <c r="W956" s="11" t="s">
        <v>119</v>
      </c>
      <c r="X956" s="88" t="s">
        <v>119</v>
      </c>
    </row>
    <row r="957" spans="1:24" x14ac:dyDescent="0.3">
      <c r="A957" s="13" t="s">
        <v>1136</v>
      </c>
      <c r="B957" s="18" t="s">
        <v>119</v>
      </c>
      <c r="C957" s="12" t="s">
        <v>119</v>
      </c>
      <c r="D957" s="12" t="s">
        <v>119</v>
      </c>
      <c r="E957" s="14" t="s">
        <v>119</v>
      </c>
      <c r="F957" s="37" t="s">
        <v>119</v>
      </c>
      <c r="G957" s="37" t="s">
        <v>119</v>
      </c>
      <c r="H957" s="31" t="s">
        <v>119</v>
      </c>
      <c r="I957" s="31" t="s">
        <v>119</v>
      </c>
      <c r="J957" s="31" t="s">
        <v>119</v>
      </c>
      <c r="K957" s="27">
        <f>1+1+2+17+56+26+6+80+102+3</f>
        <v>294</v>
      </c>
      <c r="L957" s="28" t="s">
        <v>119</v>
      </c>
      <c r="M957" s="28" t="s">
        <v>119</v>
      </c>
      <c r="N957" s="1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134</v>
      </c>
      <c r="W957" s="11" t="s">
        <v>119</v>
      </c>
      <c r="X957" s="11" t="s">
        <v>119</v>
      </c>
    </row>
    <row r="958" spans="1:24" x14ac:dyDescent="0.3">
      <c r="A958" s="8" t="s">
        <v>239</v>
      </c>
      <c r="B958" s="6" t="s">
        <v>119</v>
      </c>
      <c r="C958" s="7" t="s">
        <v>119</v>
      </c>
      <c r="D958" s="7" t="s">
        <v>119</v>
      </c>
      <c r="E958" s="10" t="s">
        <v>119</v>
      </c>
      <c r="F958" s="37" t="s">
        <v>119</v>
      </c>
      <c r="G958" s="37" t="s">
        <v>119</v>
      </c>
      <c r="H958" s="29" t="s">
        <v>119</v>
      </c>
      <c r="I958" s="29" t="s">
        <v>119</v>
      </c>
      <c r="J958" s="29">
        <v>2</v>
      </c>
      <c r="K958" s="28" t="s">
        <v>119</v>
      </c>
      <c r="L958" s="28" t="s">
        <v>119</v>
      </c>
      <c r="M958" s="28" t="s">
        <v>119</v>
      </c>
      <c r="N958" s="1" t="s">
        <v>119</v>
      </c>
      <c r="O958" s="34" t="s">
        <v>119</v>
      </c>
      <c r="P958" s="106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t="s">
        <v>119</v>
      </c>
      <c r="W958" s="11" t="s">
        <v>119</v>
      </c>
      <c r="X958" s="11" t="s">
        <v>119</v>
      </c>
    </row>
    <row r="959" spans="1:24" s="11" customFormat="1" x14ac:dyDescent="0.3">
      <c r="A959" s="14" t="s">
        <v>1230</v>
      </c>
      <c r="B959" s="18" t="s">
        <v>119</v>
      </c>
      <c r="C959" s="12" t="s">
        <v>119</v>
      </c>
      <c r="D959" s="12" t="s">
        <v>119</v>
      </c>
      <c r="E959" s="14" t="s">
        <v>119</v>
      </c>
      <c r="F959" s="31" t="s">
        <v>119</v>
      </c>
      <c r="G959" s="31" t="s">
        <v>119</v>
      </c>
      <c r="H959" s="31" t="s">
        <v>119</v>
      </c>
      <c r="I959" s="31" t="s">
        <v>119</v>
      </c>
      <c r="J959" s="31">
        <v>3</v>
      </c>
      <c r="K959" s="13" t="s">
        <v>119</v>
      </c>
      <c r="L959" s="31" t="s">
        <v>119</v>
      </c>
      <c r="M959" s="31" t="s">
        <v>119</v>
      </c>
      <c r="N959" s="14" t="s">
        <v>119</v>
      </c>
      <c r="O959" s="34" t="s">
        <v>119</v>
      </c>
      <c r="P959" s="108" t="s">
        <v>119</v>
      </c>
      <c r="Q959" s="108" t="s">
        <v>119</v>
      </c>
      <c r="R959" s="108" t="s">
        <v>119</v>
      </c>
      <c r="S959" s="108" t="s">
        <v>119</v>
      </c>
      <c r="T959" s="108" t="s">
        <v>119</v>
      </c>
      <c r="U959" s="108" t="s">
        <v>119</v>
      </c>
      <c r="V959" t="s">
        <v>134</v>
      </c>
      <c r="W959" s="11" t="s">
        <v>119</v>
      </c>
      <c r="X959" s="11" t="s">
        <v>119</v>
      </c>
    </row>
    <row r="960" spans="1:24" s="11" customFormat="1" x14ac:dyDescent="0.3">
      <c r="A960" s="14" t="s">
        <v>616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7" t="s">
        <v>119</v>
      </c>
      <c r="G960" s="37" t="s">
        <v>119</v>
      </c>
      <c r="H960" s="31" t="s">
        <v>119</v>
      </c>
      <c r="I960" s="31" t="s">
        <v>119</v>
      </c>
      <c r="J960" s="34" t="s">
        <v>119</v>
      </c>
      <c r="K960" s="13" t="s">
        <v>119</v>
      </c>
      <c r="L960" s="31" t="s">
        <v>119</v>
      </c>
      <c r="M960" s="31" t="s">
        <v>134</v>
      </c>
      <c r="N960" s="1" t="s">
        <v>119</v>
      </c>
      <c r="O960" s="34" t="s">
        <v>119</v>
      </c>
      <c r="P960" s="106" t="s">
        <v>119</v>
      </c>
      <c r="Q960" s="106" t="s">
        <v>119</v>
      </c>
      <c r="R960" s="106" t="s">
        <v>119</v>
      </c>
      <c r="S960" s="106" t="s">
        <v>119</v>
      </c>
      <c r="T960" s="106" t="s">
        <v>119</v>
      </c>
      <c r="U960" s="106" t="s">
        <v>119</v>
      </c>
      <c r="V960" t="s">
        <v>119</v>
      </c>
      <c r="W960" s="11" t="s">
        <v>119</v>
      </c>
      <c r="X960" s="11" t="s">
        <v>119</v>
      </c>
    </row>
    <row r="961" spans="1:24" s="11" customFormat="1" x14ac:dyDescent="0.3">
      <c r="A961" s="14" t="s">
        <v>617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134</v>
      </c>
      <c r="X961" s="11" t="s">
        <v>119</v>
      </c>
    </row>
    <row r="962" spans="1:24" s="11" customFormat="1" x14ac:dyDescent="0.3">
      <c r="A962" s="14" t="s">
        <v>618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7" t="s">
        <v>119</v>
      </c>
      <c r="H962" s="31" t="s">
        <v>119</v>
      </c>
      <c r="I962" s="31" t="s">
        <v>119</v>
      </c>
      <c r="J962" s="34" t="s">
        <v>119</v>
      </c>
      <c r="K962" s="13" t="s">
        <v>119</v>
      </c>
      <c r="L962" s="31" t="s">
        <v>119</v>
      </c>
      <c r="M962" s="31" t="s">
        <v>134</v>
      </c>
      <c r="N962" s="1" t="s">
        <v>119</v>
      </c>
      <c r="O962" s="34" t="s">
        <v>119</v>
      </c>
      <c r="P962" s="106" t="s">
        <v>119</v>
      </c>
      <c r="Q962" s="106" t="s">
        <v>119</v>
      </c>
      <c r="R962" s="106" t="s">
        <v>119</v>
      </c>
      <c r="S962" s="106" t="s">
        <v>119</v>
      </c>
      <c r="T962" s="106" t="s">
        <v>119</v>
      </c>
      <c r="U962" s="106" t="s">
        <v>119</v>
      </c>
      <c r="V962" t="s">
        <v>119</v>
      </c>
      <c r="W962" s="11" t="s">
        <v>134</v>
      </c>
      <c r="X962" s="11" t="s">
        <v>119</v>
      </c>
    </row>
    <row r="963" spans="1:24" s="51" customFormat="1" x14ac:dyDescent="0.3">
      <c r="A963" s="70" t="s">
        <v>316</v>
      </c>
      <c r="B963" s="48"/>
      <c r="C963" s="49"/>
      <c r="D963" s="49"/>
      <c r="E963" s="49"/>
      <c r="F963" s="92"/>
      <c r="G963" s="92"/>
      <c r="H963" s="50"/>
      <c r="I963" s="50"/>
      <c r="J963" s="50"/>
      <c r="K963" s="50"/>
      <c r="L963" s="50"/>
      <c r="M963" s="50"/>
      <c r="N963" s="49"/>
      <c r="O963" s="50"/>
      <c r="P963" s="105"/>
      <c r="Q963" s="105"/>
      <c r="R963" s="105"/>
      <c r="S963" s="105"/>
      <c r="T963" s="106" t="s">
        <v>119</v>
      </c>
      <c r="U963" s="106" t="s">
        <v>119</v>
      </c>
      <c r="V963" t="s">
        <v>119</v>
      </c>
      <c r="W963" s="11" t="str">
        <f t="shared" si="14"/>
        <v/>
      </c>
      <c r="X963" s="84"/>
    </row>
    <row r="964" spans="1:24" s="94" customFormat="1" x14ac:dyDescent="0.3">
      <c r="A964" s="88" t="s">
        <v>742</v>
      </c>
      <c r="B964" s="93" t="s">
        <v>119</v>
      </c>
      <c r="C964" s="44" t="s">
        <v>119</v>
      </c>
      <c r="D964" s="44" t="s">
        <v>119</v>
      </c>
      <c r="E964" s="44" t="s">
        <v>119</v>
      </c>
      <c r="F964" s="37" t="s">
        <v>119</v>
      </c>
      <c r="G964" s="43" t="s">
        <v>119</v>
      </c>
      <c r="H964" s="43" t="s">
        <v>119</v>
      </c>
      <c r="I964" s="43">
        <v>9</v>
      </c>
      <c r="J964" s="43" t="s">
        <v>119</v>
      </c>
      <c r="K964" s="43" t="s">
        <v>119</v>
      </c>
      <c r="L964" s="43" t="s">
        <v>119</v>
      </c>
      <c r="M964" s="43" t="s">
        <v>119</v>
      </c>
      <c r="N964" s="44" t="s">
        <v>119</v>
      </c>
      <c r="O964" s="43" t="s">
        <v>119</v>
      </c>
      <c r="P964" s="106" t="s">
        <v>119</v>
      </c>
      <c r="Q964" s="106" t="s">
        <v>119</v>
      </c>
      <c r="R964" s="106" t="s">
        <v>119</v>
      </c>
      <c r="S964" s="106" t="s">
        <v>119</v>
      </c>
      <c r="T964" s="106" t="s">
        <v>119</v>
      </c>
      <c r="U964" s="106" t="s">
        <v>119</v>
      </c>
      <c r="V964" t="s">
        <v>119</v>
      </c>
      <c r="W964" s="11" t="s">
        <v>134</v>
      </c>
      <c r="X964" s="88" t="s">
        <v>134</v>
      </c>
    </row>
    <row r="965" spans="1:24" x14ac:dyDescent="0.3">
      <c r="A965" s="46" t="s">
        <v>619</v>
      </c>
      <c r="B965" s="66" t="s">
        <v>119</v>
      </c>
      <c r="C965" s="4" t="s">
        <v>119</v>
      </c>
      <c r="D965" s="4" t="s">
        <v>119</v>
      </c>
      <c r="E965" s="4" t="s">
        <v>119</v>
      </c>
      <c r="F965" s="37" t="s">
        <v>119</v>
      </c>
      <c r="G965" s="37" t="s">
        <v>119</v>
      </c>
      <c r="H965" s="27">
        <v>1</v>
      </c>
      <c r="I965" s="27">
        <v>1</v>
      </c>
      <c r="J965" s="27" t="s">
        <v>119</v>
      </c>
      <c r="K965" s="27" t="s">
        <v>119</v>
      </c>
      <c r="L965" s="27" t="s">
        <v>119</v>
      </c>
      <c r="M965" s="27">
        <v>2</v>
      </c>
      <c r="N965" s="1" t="s">
        <v>119</v>
      </c>
      <c r="O965" s="43" t="s">
        <v>119</v>
      </c>
      <c r="P965" s="106" t="s">
        <v>119</v>
      </c>
      <c r="Q965" s="106" t="s">
        <v>119</v>
      </c>
      <c r="R965" s="106" t="s">
        <v>119</v>
      </c>
      <c r="S965" s="106" t="s">
        <v>119</v>
      </c>
      <c r="T965" s="106" t="s">
        <v>119</v>
      </c>
      <c r="U965" s="106" t="s">
        <v>119</v>
      </c>
      <c r="V965" t="s">
        <v>119</v>
      </c>
      <c r="W965" s="11" t="s">
        <v>134</v>
      </c>
      <c r="X965" s="11" t="s">
        <v>134</v>
      </c>
    </row>
    <row r="966" spans="1:24" x14ac:dyDescent="0.3">
      <c r="A966" s="46" t="s">
        <v>781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 t="s">
        <v>119</v>
      </c>
      <c r="I966" s="27" t="s">
        <v>119</v>
      </c>
      <c r="J966" s="27" t="s">
        <v>119</v>
      </c>
      <c r="K966" s="27" t="s">
        <v>119</v>
      </c>
      <c r="L966" s="27" t="s">
        <v>119</v>
      </c>
      <c r="M966" s="27" t="s">
        <v>119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>
        <v>33</v>
      </c>
      <c r="S966" s="106">
        <v>5</v>
      </c>
      <c r="T966" s="106" t="s">
        <v>119</v>
      </c>
      <c r="U966" s="106" t="s">
        <v>119</v>
      </c>
      <c r="V966" t="s">
        <v>119</v>
      </c>
      <c r="W966" s="11" t="str">
        <f t="shared" si="14"/>
        <v>X</v>
      </c>
      <c r="X966" s="11" t="s">
        <v>134</v>
      </c>
    </row>
    <row r="967" spans="1:24" x14ac:dyDescent="0.3">
      <c r="A967" s="46" t="s">
        <v>1108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>
        <v>1</v>
      </c>
      <c r="L967" s="27" t="s">
        <v>119</v>
      </c>
      <c r="M967" s="27" t="s">
        <v>119</v>
      </c>
      <c r="N967" s="1" t="s">
        <v>119</v>
      </c>
      <c r="O967" s="43" t="s">
        <v>119</v>
      </c>
      <c r="P967" s="106" t="s">
        <v>119</v>
      </c>
      <c r="Q967" s="106" t="s">
        <v>119</v>
      </c>
      <c r="R967" s="106" t="s">
        <v>119</v>
      </c>
      <c r="S967" s="106" t="s">
        <v>119</v>
      </c>
      <c r="T967" s="106" t="s">
        <v>119</v>
      </c>
      <c r="U967" s="106" t="s">
        <v>119</v>
      </c>
      <c r="V967" t="s">
        <v>119</v>
      </c>
      <c r="W967" s="11" t="s">
        <v>134</v>
      </c>
      <c r="X967" s="11" t="s">
        <v>134</v>
      </c>
    </row>
    <row r="968" spans="1:24" s="5" customFormat="1" x14ac:dyDescent="0.3">
      <c r="A968" s="46" t="s">
        <v>620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>
        <v>5</v>
      </c>
      <c r="L968" s="27" t="s">
        <v>119</v>
      </c>
      <c r="M968" s="27">
        <v>2</v>
      </c>
      <c r="N968" s="10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134</v>
      </c>
      <c r="X968" s="11" t="s">
        <v>134</v>
      </c>
    </row>
    <row r="969" spans="1:24" x14ac:dyDescent="0.3">
      <c r="A969" s="46" t="s">
        <v>621</v>
      </c>
      <c r="B969" s="66" t="s">
        <v>119</v>
      </c>
      <c r="C969" s="4" t="s">
        <v>119</v>
      </c>
      <c r="D969" s="4" t="s">
        <v>119</v>
      </c>
      <c r="E969" s="4" t="s">
        <v>119</v>
      </c>
      <c r="F969" s="37" t="s">
        <v>119</v>
      </c>
      <c r="G969" s="37" t="s">
        <v>119</v>
      </c>
      <c r="H969" s="27" t="s">
        <v>119</v>
      </c>
      <c r="I969" s="27" t="s">
        <v>119</v>
      </c>
      <c r="J969" s="27" t="s">
        <v>119</v>
      </c>
      <c r="K969" s="27" t="s">
        <v>119</v>
      </c>
      <c r="L969" s="27" t="s">
        <v>119</v>
      </c>
      <c r="M969" s="27" t="s">
        <v>134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119</v>
      </c>
      <c r="X969" s="11" t="s">
        <v>119</v>
      </c>
    </row>
    <row r="970" spans="1:24" x14ac:dyDescent="0.3">
      <c r="A970" s="3" t="s">
        <v>48</v>
      </c>
      <c r="B970" s="2">
        <v>0</v>
      </c>
      <c r="C970" s="4">
        <v>0</v>
      </c>
      <c r="D970" s="4">
        <v>0</v>
      </c>
      <c r="E970" s="1">
        <v>4</v>
      </c>
      <c r="F970" s="37" t="s">
        <v>119</v>
      </c>
      <c r="G970" s="37" t="s">
        <v>119</v>
      </c>
      <c r="H970" s="28" t="s">
        <v>119</v>
      </c>
      <c r="I970" s="28" t="s">
        <v>119</v>
      </c>
      <c r="J970" s="28" t="s">
        <v>119</v>
      </c>
      <c r="K970" s="3" t="s">
        <v>119</v>
      </c>
      <c r="L970" s="28" t="s">
        <v>119</v>
      </c>
      <c r="M970" s="28" t="s">
        <v>134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119</v>
      </c>
      <c r="X970" s="11" t="s">
        <v>134</v>
      </c>
    </row>
    <row r="971" spans="1:24" x14ac:dyDescent="0.3">
      <c r="A971" s="3" t="s">
        <v>56</v>
      </c>
      <c r="B971" s="2">
        <v>2</v>
      </c>
      <c r="C971" s="4">
        <v>0</v>
      </c>
      <c r="D971" s="4">
        <v>0</v>
      </c>
      <c r="E971" s="1">
        <v>0</v>
      </c>
      <c r="F971" s="37" t="s">
        <v>119</v>
      </c>
      <c r="G971" s="37" t="s">
        <v>119</v>
      </c>
      <c r="H971" s="28" t="s">
        <v>119</v>
      </c>
      <c r="I971" s="27">
        <v>1</v>
      </c>
      <c r="J971" s="28" t="s">
        <v>119</v>
      </c>
      <c r="K971" s="28" t="s">
        <v>119</v>
      </c>
      <c r="L971" s="28" t="s">
        <v>119</v>
      </c>
      <c r="M971" s="28" t="s">
        <v>119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134</v>
      </c>
      <c r="X971" s="11" t="s">
        <v>134</v>
      </c>
    </row>
    <row r="972" spans="1:24" x14ac:dyDescent="0.3">
      <c r="A972" s="3" t="s">
        <v>988</v>
      </c>
      <c r="B972" s="2" t="s">
        <v>119</v>
      </c>
      <c r="C972" s="4" t="s">
        <v>119</v>
      </c>
      <c r="D972" s="4" t="s">
        <v>119</v>
      </c>
      <c r="E972" s="1" t="s">
        <v>119</v>
      </c>
      <c r="F972" s="37">
        <v>2</v>
      </c>
      <c r="G972" s="37" t="s">
        <v>119</v>
      </c>
      <c r="H972" s="28" t="s">
        <v>119</v>
      </c>
      <c r="I972" s="27" t="s">
        <v>119</v>
      </c>
      <c r="J972" s="28" t="s">
        <v>119</v>
      </c>
      <c r="K972" s="28">
        <v>1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">
        <v>134</v>
      </c>
      <c r="X972" s="11" t="s">
        <v>134</v>
      </c>
    </row>
    <row r="973" spans="1:24" x14ac:dyDescent="0.3">
      <c r="A973" s="3" t="s">
        <v>782</v>
      </c>
      <c r="B973" s="2" t="s">
        <v>119</v>
      </c>
      <c r="C973" s="4" t="s">
        <v>119</v>
      </c>
      <c r="D973" s="4" t="s">
        <v>119</v>
      </c>
      <c r="E973" s="1" t="s">
        <v>119</v>
      </c>
      <c r="F973" s="37" t="s">
        <v>119</v>
      </c>
      <c r="G973" s="37" t="s">
        <v>119</v>
      </c>
      <c r="H973" s="28" t="s">
        <v>119</v>
      </c>
      <c r="I973" s="27" t="s">
        <v>119</v>
      </c>
      <c r="J973" s="28" t="s">
        <v>119</v>
      </c>
      <c r="K973" s="28" t="s">
        <v>119</v>
      </c>
      <c r="L973" s="28" t="s">
        <v>119</v>
      </c>
      <c r="M973" s="28" t="s">
        <v>119</v>
      </c>
      <c r="N973" s="10" t="s">
        <v>119</v>
      </c>
      <c r="O973" s="43" t="s">
        <v>119</v>
      </c>
      <c r="P973" s="106" t="s">
        <v>119</v>
      </c>
      <c r="Q973" s="106">
        <v>5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tr">
        <f t="shared" si="14"/>
        <v>X</v>
      </c>
      <c r="X973" s="11" t="s">
        <v>134</v>
      </c>
    </row>
    <row r="974" spans="1:24" s="11" customFormat="1" x14ac:dyDescent="0.3">
      <c r="A974" s="3" t="s">
        <v>47</v>
      </c>
      <c r="B974" s="2">
        <v>2</v>
      </c>
      <c r="C974" s="4">
        <v>0</v>
      </c>
      <c r="D974" s="4">
        <v>0</v>
      </c>
      <c r="E974" s="1">
        <v>0</v>
      </c>
      <c r="F974" s="37" t="s">
        <v>119</v>
      </c>
      <c r="G974" s="37">
        <v>26</v>
      </c>
      <c r="H974" s="27">
        <v>2</v>
      </c>
      <c r="I974" s="28">
        <v>10</v>
      </c>
      <c r="J974" s="28" t="s">
        <v>119</v>
      </c>
      <c r="K974" s="29" t="s">
        <v>119</v>
      </c>
      <c r="L974" s="29" t="s">
        <v>119</v>
      </c>
      <c r="M974" s="29">
        <v>1</v>
      </c>
      <c r="N974" s="10" t="s">
        <v>119</v>
      </c>
      <c r="O974" s="43" t="s">
        <v>119</v>
      </c>
      <c r="P974" s="106" t="s">
        <v>119</v>
      </c>
      <c r="Q974" s="106" t="s">
        <v>119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">
        <v>119</v>
      </c>
      <c r="X974" s="11" t="s">
        <v>134</v>
      </c>
    </row>
    <row r="975" spans="1:24" s="5" customFormat="1" x14ac:dyDescent="0.3">
      <c r="A975" s="3" t="s">
        <v>163</v>
      </c>
      <c r="B975" s="2" t="s">
        <v>119</v>
      </c>
      <c r="C975" s="4" t="s">
        <v>119</v>
      </c>
      <c r="D975" s="4" t="s">
        <v>119</v>
      </c>
      <c r="E975" s="1" t="s">
        <v>119</v>
      </c>
      <c r="F975" s="37" t="s">
        <v>119</v>
      </c>
      <c r="G975" s="37" t="s">
        <v>119</v>
      </c>
      <c r="H975" s="28">
        <v>2</v>
      </c>
      <c r="I975" s="28" t="s">
        <v>119</v>
      </c>
      <c r="J975" s="28" t="s">
        <v>119</v>
      </c>
      <c r="K975" s="29" t="s">
        <v>119</v>
      </c>
      <c r="L975" s="28" t="s">
        <v>119</v>
      </c>
      <c r="M975" s="28" t="s">
        <v>119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>
        <v>1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tr">
        <f t="shared" si="14"/>
        <v>X</v>
      </c>
      <c r="X975" s="11" t="s">
        <v>119</v>
      </c>
    </row>
    <row r="976" spans="1:24" s="11" customFormat="1" x14ac:dyDescent="0.3">
      <c r="A976" s="8" t="s">
        <v>240</v>
      </c>
      <c r="B976" s="6" t="s">
        <v>119</v>
      </c>
      <c r="C976" s="7" t="s">
        <v>119</v>
      </c>
      <c r="D976" s="7" t="s">
        <v>119</v>
      </c>
      <c r="E976" s="10" t="s">
        <v>119</v>
      </c>
      <c r="F976" s="37" t="s">
        <v>119</v>
      </c>
      <c r="G976" s="37" t="s">
        <v>119</v>
      </c>
      <c r="H976" s="29" t="s">
        <v>119</v>
      </c>
      <c r="I976" s="29" t="s">
        <v>119</v>
      </c>
      <c r="J976" s="29">
        <v>3</v>
      </c>
      <c r="K976" s="28" t="s">
        <v>119</v>
      </c>
      <c r="L976" s="28" t="s">
        <v>119</v>
      </c>
      <c r="M976" s="28" t="s">
        <v>119</v>
      </c>
      <c r="N976" s="10" t="s">
        <v>119</v>
      </c>
      <c r="O976" s="43" t="s">
        <v>119</v>
      </c>
      <c r="P976" s="106" t="s">
        <v>119</v>
      </c>
      <c r="Q976" s="106" t="s">
        <v>119</v>
      </c>
      <c r="R976" s="106" t="s">
        <v>119</v>
      </c>
      <c r="S976" s="106" t="s">
        <v>119</v>
      </c>
      <c r="T976" s="106" t="s">
        <v>119</v>
      </c>
      <c r="U976" s="106" t="s">
        <v>119</v>
      </c>
      <c r="V976" t="s">
        <v>119</v>
      </c>
      <c r="W976" s="11" t="s">
        <v>119</v>
      </c>
      <c r="X976" s="11" t="s">
        <v>119</v>
      </c>
    </row>
    <row r="977" spans="1:24" s="11" customFormat="1" x14ac:dyDescent="0.3">
      <c r="A977" s="13" t="s">
        <v>789</v>
      </c>
      <c r="B977" s="18" t="s">
        <v>119</v>
      </c>
      <c r="C977" s="12" t="s">
        <v>119</v>
      </c>
      <c r="D977" s="12" t="s">
        <v>119</v>
      </c>
      <c r="E977" s="14" t="s">
        <v>119</v>
      </c>
      <c r="F977" s="37" t="s">
        <v>119</v>
      </c>
      <c r="G977" s="31" t="s">
        <v>119</v>
      </c>
      <c r="H977" s="31" t="s">
        <v>119</v>
      </c>
      <c r="I977" s="31" t="s">
        <v>119</v>
      </c>
      <c r="J977" s="31" t="s">
        <v>119</v>
      </c>
      <c r="K977" s="31" t="s">
        <v>119</v>
      </c>
      <c r="L977" s="31" t="s">
        <v>119</v>
      </c>
      <c r="M977" s="31" t="s">
        <v>119</v>
      </c>
      <c r="N977" s="14" t="s">
        <v>119</v>
      </c>
      <c r="O977" s="43" t="s">
        <v>119</v>
      </c>
      <c r="P977" s="108" t="s">
        <v>119</v>
      </c>
      <c r="Q977" s="108" t="s">
        <v>119</v>
      </c>
      <c r="R977" s="108">
        <v>2</v>
      </c>
      <c r="S977" s="108">
        <v>1</v>
      </c>
      <c r="T977" s="106" t="s">
        <v>119</v>
      </c>
      <c r="U977" s="106" t="s">
        <v>119</v>
      </c>
      <c r="V977" t="s">
        <v>119</v>
      </c>
      <c r="W977" s="11" t="str">
        <f t="shared" si="14"/>
        <v>X</v>
      </c>
      <c r="X977" s="11" t="s">
        <v>134</v>
      </c>
    </row>
    <row r="978" spans="1:24" s="11" customFormat="1" x14ac:dyDescent="0.3">
      <c r="A978" s="13" t="s">
        <v>622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7" t="s">
        <v>119</v>
      </c>
      <c r="H978" s="31" t="s">
        <v>119</v>
      </c>
      <c r="I978" s="31" t="s">
        <v>119</v>
      </c>
      <c r="J978" s="31" t="s">
        <v>119</v>
      </c>
      <c r="K978" s="31" t="s">
        <v>119</v>
      </c>
      <c r="L978" s="31" t="s">
        <v>119</v>
      </c>
      <c r="M978" s="31" t="s">
        <v>134</v>
      </c>
      <c r="N978" s="10" t="s">
        <v>119</v>
      </c>
      <c r="O978" s="43" t="s">
        <v>119</v>
      </c>
      <c r="P978" s="106" t="s">
        <v>119</v>
      </c>
      <c r="Q978" s="106" t="s">
        <v>119</v>
      </c>
      <c r="R978" s="106" t="s">
        <v>119</v>
      </c>
      <c r="S978" s="106" t="s">
        <v>119</v>
      </c>
      <c r="T978" s="106" t="s">
        <v>119</v>
      </c>
      <c r="U978" s="106" t="s">
        <v>119</v>
      </c>
      <c r="V978" t="s">
        <v>119</v>
      </c>
      <c r="W978" s="11" t="s">
        <v>134</v>
      </c>
      <c r="X978" s="11" t="s">
        <v>119</v>
      </c>
    </row>
    <row r="979" spans="1:24" s="11" customFormat="1" x14ac:dyDescent="0.3">
      <c r="A979" s="13" t="s">
        <v>743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>
        <f>6+1+8+8+1</f>
        <v>24</v>
      </c>
      <c r="J979" s="31" t="s">
        <v>119</v>
      </c>
      <c r="K979" s="31" t="s">
        <v>119</v>
      </c>
      <c r="L979" s="31" t="s">
        <v>119</v>
      </c>
      <c r="M979" s="31" t="s">
        <v>119</v>
      </c>
      <c r="N979" s="10" t="s">
        <v>119</v>
      </c>
      <c r="O979" s="43" t="s">
        <v>119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134</v>
      </c>
    </row>
    <row r="980" spans="1:24" s="11" customFormat="1" x14ac:dyDescent="0.3">
      <c r="A980" s="3" t="s">
        <v>164</v>
      </c>
      <c r="B980" s="2" t="s">
        <v>119</v>
      </c>
      <c r="C980" s="4" t="s">
        <v>119</v>
      </c>
      <c r="D980" s="4" t="s">
        <v>119</v>
      </c>
      <c r="E980" s="1" t="s">
        <v>119</v>
      </c>
      <c r="F980" s="37" t="s">
        <v>119</v>
      </c>
      <c r="G980" s="37" t="s">
        <v>119</v>
      </c>
      <c r="H980" s="28">
        <v>1</v>
      </c>
      <c r="I980" s="28">
        <v>1</v>
      </c>
      <c r="J980" s="28">
        <v>1</v>
      </c>
      <c r="K980" s="28" t="s">
        <v>119</v>
      </c>
      <c r="L980" s="28" t="s">
        <v>119</v>
      </c>
      <c r="M980" s="28" t="s">
        <v>119</v>
      </c>
      <c r="N980" s="10" t="s">
        <v>119</v>
      </c>
      <c r="O980" s="43">
        <v>4</v>
      </c>
      <c r="P980" s="106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t="s">
        <v>119</v>
      </c>
      <c r="W980" s="11" t="s">
        <v>134</v>
      </c>
      <c r="X980" s="11" t="s">
        <v>134</v>
      </c>
    </row>
    <row r="981" spans="1:24" s="11" customFormat="1" x14ac:dyDescent="0.3">
      <c r="A981" s="3" t="s">
        <v>787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 t="s">
        <v>119</v>
      </c>
      <c r="I981" s="28" t="s">
        <v>119</v>
      </c>
      <c r="J981" s="28" t="s">
        <v>119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 t="s">
        <v>119</v>
      </c>
      <c r="P981" s="106" t="s">
        <v>119</v>
      </c>
      <c r="Q981" s="106">
        <v>1</v>
      </c>
      <c r="R981" s="106" t="s">
        <v>119</v>
      </c>
      <c r="S981" s="106">
        <v>3</v>
      </c>
      <c r="T981" s="106" t="s">
        <v>119</v>
      </c>
      <c r="U981" s="106" t="s">
        <v>119</v>
      </c>
      <c r="V981" t="s">
        <v>119</v>
      </c>
      <c r="W981" s="11" t="str">
        <f t="shared" ref="W981:W1041" si="15">IF(SUM(P981:U981)&gt;=1,"X","")</f>
        <v>X</v>
      </c>
      <c r="X981" s="11" t="s">
        <v>119</v>
      </c>
    </row>
    <row r="982" spans="1:24" s="11" customFormat="1" x14ac:dyDescent="0.3">
      <c r="A982" s="3" t="s">
        <v>788</v>
      </c>
      <c r="B982" s="2" t="s">
        <v>119</v>
      </c>
      <c r="C982" s="4" t="s">
        <v>119</v>
      </c>
      <c r="D982" s="4" t="s">
        <v>119</v>
      </c>
      <c r="E982" s="1" t="s">
        <v>119</v>
      </c>
      <c r="F982" s="37" t="s">
        <v>119</v>
      </c>
      <c r="G982" s="37" t="s">
        <v>119</v>
      </c>
      <c r="H982" s="28" t="s">
        <v>119</v>
      </c>
      <c r="I982" s="28" t="s">
        <v>119</v>
      </c>
      <c r="J982" s="28" t="s">
        <v>119</v>
      </c>
      <c r="K982" s="28" t="s">
        <v>119</v>
      </c>
      <c r="L982" s="28" t="s">
        <v>119</v>
      </c>
      <c r="M982" s="28" t="s">
        <v>119</v>
      </c>
      <c r="N982" s="10" t="s">
        <v>119</v>
      </c>
      <c r="O982" s="43" t="s">
        <v>119</v>
      </c>
      <c r="P982" s="106" t="s">
        <v>119</v>
      </c>
      <c r="Q982" s="106">
        <v>1</v>
      </c>
      <c r="R982" s="106" t="s">
        <v>119</v>
      </c>
      <c r="S982" s="106" t="s">
        <v>119</v>
      </c>
      <c r="T982" s="106" t="s">
        <v>119</v>
      </c>
      <c r="U982" s="106" t="s">
        <v>119</v>
      </c>
      <c r="V982" t="s">
        <v>119</v>
      </c>
      <c r="W982" s="11" t="str">
        <f t="shared" si="15"/>
        <v>X</v>
      </c>
      <c r="X982" s="11" t="s">
        <v>134</v>
      </c>
    </row>
    <row r="983" spans="1:24" s="5" customFormat="1" x14ac:dyDescent="0.3">
      <c r="A983" s="8" t="s">
        <v>1010</v>
      </c>
      <c r="B983" s="6" t="s">
        <v>119</v>
      </c>
      <c r="C983" s="7" t="s">
        <v>119</v>
      </c>
      <c r="D983" s="7" t="s">
        <v>119</v>
      </c>
      <c r="E983" s="10" t="s">
        <v>119</v>
      </c>
      <c r="F983" s="29" t="s">
        <v>119</v>
      </c>
      <c r="G983" s="29" t="s">
        <v>119</v>
      </c>
      <c r="H983" s="29" t="s">
        <v>119</v>
      </c>
      <c r="I983" s="29" t="s">
        <v>119</v>
      </c>
      <c r="J983" s="29" t="s">
        <v>119</v>
      </c>
      <c r="K983" s="29" t="s">
        <v>119</v>
      </c>
      <c r="L983" s="29" t="s">
        <v>119</v>
      </c>
      <c r="M983" s="29" t="s">
        <v>119</v>
      </c>
      <c r="N983" s="10" t="s">
        <v>119</v>
      </c>
      <c r="O983" s="43" t="s">
        <v>119</v>
      </c>
      <c r="P983" s="107" t="s">
        <v>119</v>
      </c>
      <c r="Q983" s="107" t="s">
        <v>119</v>
      </c>
      <c r="R983" s="107" t="s">
        <v>119</v>
      </c>
      <c r="S983" s="107">
        <v>1</v>
      </c>
      <c r="T983" s="107" t="s">
        <v>119</v>
      </c>
      <c r="U983" s="107" t="s">
        <v>119</v>
      </c>
      <c r="V983" t="s">
        <v>119</v>
      </c>
      <c r="W983" s="11" t="str">
        <f t="shared" si="15"/>
        <v>X</v>
      </c>
      <c r="X983" s="11" t="s">
        <v>119</v>
      </c>
    </row>
    <row r="984" spans="1:24" s="38" customFormat="1" x14ac:dyDescent="0.3">
      <c r="A984" s="8" t="s">
        <v>55</v>
      </c>
      <c r="B984" s="6">
        <v>0</v>
      </c>
      <c r="C984" s="7">
        <v>0</v>
      </c>
      <c r="D984" s="7">
        <v>0</v>
      </c>
      <c r="E984" s="10">
        <v>3</v>
      </c>
      <c r="F984" s="37" t="s">
        <v>119</v>
      </c>
      <c r="G984" s="37" t="s">
        <v>119</v>
      </c>
      <c r="H984" s="29" t="s">
        <v>119</v>
      </c>
      <c r="I984" s="29" t="s">
        <v>119</v>
      </c>
      <c r="J984" s="29" t="s">
        <v>119</v>
      </c>
      <c r="K984" s="27" t="s">
        <v>119</v>
      </c>
      <c r="L984" s="29" t="s">
        <v>119</v>
      </c>
      <c r="M984" s="29">
        <v>1</v>
      </c>
      <c r="N984" s="10" t="s">
        <v>119</v>
      </c>
      <c r="O984" s="43" t="s">
        <v>119</v>
      </c>
      <c r="P984" s="106">
        <v>1</v>
      </c>
      <c r="Q984" s="106" t="s">
        <v>119</v>
      </c>
      <c r="R984" s="106" t="s">
        <v>119</v>
      </c>
      <c r="S984" s="106" t="s">
        <v>119</v>
      </c>
      <c r="T984" s="106" t="s">
        <v>119</v>
      </c>
      <c r="U984" s="106" t="s">
        <v>119</v>
      </c>
      <c r="V984" t="s">
        <v>119</v>
      </c>
      <c r="W984" s="11" t="str">
        <f t="shared" si="15"/>
        <v>X</v>
      </c>
      <c r="X984" s="11" t="s">
        <v>119</v>
      </c>
    </row>
    <row r="985" spans="1:24" s="38" customFormat="1" x14ac:dyDescent="0.3">
      <c r="A985" s="13" t="s">
        <v>623</v>
      </c>
      <c r="B985" s="18" t="s">
        <v>119</v>
      </c>
      <c r="C985" s="12" t="s">
        <v>119</v>
      </c>
      <c r="D985" s="12" t="s">
        <v>119</v>
      </c>
      <c r="E985" s="14" t="s">
        <v>119</v>
      </c>
      <c r="F985" s="37" t="s">
        <v>119</v>
      </c>
      <c r="G985" s="37" t="s">
        <v>119</v>
      </c>
      <c r="H985" s="31" t="s">
        <v>119</v>
      </c>
      <c r="I985" s="31" t="s">
        <v>119</v>
      </c>
      <c r="J985" s="31" t="s">
        <v>119</v>
      </c>
      <c r="K985" s="34" t="s">
        <v>119</v>
      </c>
      <c r="L985" s="31" t="s">
        <v>119</v>
      </c>
      <c r="M985" s="31" t="s">
        <v>134</v>
      </c>
      <c r="N985" s="10" t="s">
        <v>119</v>
      </c>
      <c r="O985" s="43" t="s">
        <v>119</v>
      </c>
      <c r="P985" s="106" t="s">
        <v>119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">
        <v>134</v>
      </c>
      <c r="X985" s="11" t="s">
        <v>134</v>
      </c>
    </row>
    <row r="986" spans="1:24" s="38" customFormat="1" x14ac:dyDescent="0.3">
      <c r="A986" s="13" t="s">
        <v>702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>
        <v>4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119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t="s">
        <v>119</v>
      </c>
      <c r="W986" s="11" t="s">
        <v>134</v>
      </c>
      <c r="X986" s="11" t="s">
        <v>134</v>
      </c>
    </row>
    <row r="987" spans="1:24" s="38" customFormat="1" x14ac:dyDescent="0.3">
      <c r="A987" s="13" t="s">
        <v>786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 t="s">
        <v>119</v>
      </c>
      <c r="H987" s="31" t="s">
        <v>119</v>
      </c>
      <c r="I987" s="31" t="s">
        <v>119</v>
      </c>
      <c r="J987" s="31" t="s">
        <v>119</v>
      </c>
      <c r="K987" s="34" t="s">
        <v>119</v>
      </c>
      <c r="L987" s="31" t="s">
        <v>119</v>
      </c>
      <c r="M987" s="31" t="s">
        <v>119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>
        <v>3</v>
      </c>
      <c r="T987" s="106" t="s">
        <v>119</v>
      </c>
      <c r="U987" s="106" t="s">
        <v>119</v>
      </c>
      <c r="V987" t="s">
        <v>119</v>
      </c>
      <c r="W987" s="11" t="str">
        <f t="shared" si="15"/>
        <v>X</v>
      </c>
      <c r="X987" s="11" t="s">
        <v>119</v>
      </c>
    </row>
    <row r="988" spans="1:24" s="38" customFormat="1" x14ac:dyDescent="0.3">
      <c r="A988" s="13" t="s">
        <v>624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>
        <v>1</v>
      </c>
      <c r="J988" s="31" t="s">
        <v>119</v>
      </c>
      <c r="K988" s="34" t="s">
        <v>119</v>
      </c>
      <c r="L988" s="31" t="s">
        <v>119</v>
      </c>
      <c r="M988" s="31">
        <f>2+9+3+8+6</f>
        <v>28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 t="s">
        <v>119</v>
      </c>
      <c r="T988" s="106" t="s">
        <v>119</v>
      </c>
      <c r="U988" s="106" t="s">
        <v>119</v>
      </c>
      <c r="V988" t="s">
        <v>119</v>
      </c>
      <c r="W988" s="11" t="s">
        <v>119</v>
      </c>
      <c r="X988" s="11" t="s">
        <v>134</v>
      </c>
    </row>
    <row r="989" spans="1:24" s="38" customFormat="1" x14ac:dyDescent="0.3">
      <c r="A989" s="13" t="s">
        <v>625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 t="s">
        <v>119</v>
      </c>
      <c r="J989" s="31" t="s">
        <v>119</v>
      </c>
      <c r="K989" s="34" t="s">
        <v>119</v>
      </c>
      <c r="L989" s="31" t="s">
        <v>119</v>
      </c>
      <c r="M989" s="31" t="s">
        <v>134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134</v>
      </c>
      <c r="X989" s="11" t="s">
        <v>134</v>
      </c>
    </row>
    <row r="990" spans="1:24" s="38" customFormat="1" x14ac:dyDescent="0.3">
      <c r="A990" s="13" t="s">
        <v>744</v>
      </c>
      <c r="B990" s="18" t="s">
        <v>119</v>
      </c>
      <c r="C990" s="12" t="s">
        <v>119</v>
      </c>
      <c r="D990" s="12" t="s">
        <v>119</v>
      </c>
      <c r="E990" s="14" t="s">
        <v>119</v>
      </c>
      <c r="F990" s="37" t="s">
        <v>119</v>
      </c>
      <c r="G990" s="37" t="s">
        <v>119</v>
      </c>
      <c r="H990" s="31" t="s">
        <v>119</v>
      </c>
      <c r="I990" s="31">
        <v>2</v>
      </c>
      <c r="J990" s="31" t="s">
        <v>119</v>
      </c>
      <c r="K990" s="34" t="s">
        <v>119</v>
      </c>
      <c r="L990" s="31" t="s">
        <v>119</v>
      </c>
      <c r="M990" s="31" t="s">
        <v>119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 t="s">
        <v>119</v>
      </c>
      <c r="T990" s="106" t="s">
        <v>119</v>
      </c>
      <c r="U990" s="106" t="s">
        <v>119</v>
      </c>
      <c r="V990" t="s">
        <v>119</v>
      </c>
      <c r="W990" s="11" t="s">
        <v>134</v>
      </c>
      <c r="X990" s="11" t="s">
        <v>134</v>
      </c>
    </row>
    <row r="991" spans="1:24" s="38" customFormat="1" x14ac:dyDescent="0.3">
      <c r="A991" s="3" t="s">
        <v>189</v>
      </c>
      <c r="B991" s="2" t="s">
        <v>119</v>
      </c>
      <c r="C991" s="4" t="s">
        <v>119</v>
      </c>
      <c r="D991" s="4" t="s">
        <v>119</v>
      </c>
      <c r="E991" s="1" t="s">
        <v>119</v>
      </c>
      <c r="F991" s="37" t="s">
        <v>119</v>
      </c>
      <c r="G991" s="37">
        <v>1</v>
      </c>
      <c r="H991" s="28" t="s">
        <v>119</v>
      </c>
      <c r="I991" s="28">
        <v>8</v>
      </c>
      <c r="J991" s="28">
        <v>1</v>
      </c>
      <c r="K991" s="27" t="s">
        <v>119</v>
      </c>
      <c r="L991" s="37" t="s">
        <v>119</v>
      </c>
      <c r="M991" s="37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>
        <v>5</v>
      </c>
      <c r="T991" s="106" t="s">
        <v>119</v>
      </c>
      <c r="U991" s="106" t="s">
        <v>119</v>
      </c>
      <c r="V991" t="s">
        <v>119</v>
      </c>
      <c r="W991" s="11" t="str">
        <f t="shared" si="15"/>
        <v>X</v>
      </c>
      <c r="X991" s="11" t="s">
        <v>134</v>
      </c>
    </row>
    <row r="992" spans="1:24" s="38" customFormat="1" x14ac:dyDescent="0.3">
      <c r="A992" s="3" t="s">
        <v>703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>
        <v>16</v>
      </c>
      <c r="H992" s="28" t="s">
        <v>119</v>
      </c>
      <c r="I992" s="28" t="s">
        <v>119</v>
      </c>
      <c r="J992" s="28" t="s">
        <v>119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 t="s">
        <v>119</v>
      </c>
      <c r="T992" s="106" t="s">
        <v>119</v>
      </c>
      <c r="U992" s="106" t="s">
        <v>119</v>
      </c>
      <c r="V992" t="s">
        <v>119</v>
      </c>
      <c r="W992" s="11" t="s">
        <v>134</v>
      </c>
      <c r="X992" s="11" t="s">
        <v>134</v>
      </c>
    </row>
    <row r="993" spans="1:24" s="38" customFormat="1" x14ac:dyDescent="0.3">
      <c r="A993" s="3" t="s">
        <v>1003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 t="s">
        <v>119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119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>
        <v>2</v>
      </c>
      <c r="V993" t="s">
        <v>119</v>
      </c>
      <c r="W993" s="11" t="str">
        <f t="shared" si="15"/>
        <v>X</v>
      </c>
      <c r="X993" s="11" t="s">
        <v>119</v>
      </c>
    </row>
    <row r="994" spans="1:24" s="38" customFormat="1" x14ac:dyDescent="0.3">
      <c r="A994" s="3" t="s">
        <v>626</v>
      </c>
      <c r="B994" s="2" t="s">
        <v>119</v>
      </c>
      <c r="C994" s="4" t="s">
        <v>119</v>
      </c>
      <c r="D994" s="4" t="s">
        <v>119</v>
      </c>
      <c r="E994" s="1" t="s">
        <v>119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27" t="s">
        <v>119</v>
      </c>
      <c r="L994" s="37" t="s">
        <v>119</v>
      </c>
      <c r="M994" s="37" t="s">
        <v>134</v>
      </c>
      <c r="N994" s="10" t="s">
        <v>119</v>
      </c>
      <c r="O994" s="43" t="s">
        <v>119</v>
      </c>
      <c r="P994" s="106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 t="s">
        <v>119</v>
      </c>
      <c r="V994" t="s">
        <v>119</v>
      </c>
      <c r="W994" s="11" t="s">
        <v>134</v>
      </c>
      <c r="X994" s="11" t="s">
        <v>134</v>
      </c>
    </row>
    <row r="995" spans="1:24" s="5" customFormat="1" x14ac:dyDescent="0.3">
      <c r="A995" s="8" t="s">
        <v>1045</v>
      </c>
      <c r="B995" s="6" t="s">
        <v>119</v>
      </c>
      <c r="C995" s="7" t="s">
        <v>119</v>
      </c>
      <c r="D995" s="7" t="s">
        <v>119</v>
      </c>
      <c r="E995" s="10" t="s">
        <v>119</v>
      </c>
      <c r="F995" s="29" t="s">
        <v>119</v>
      </c>
      <c r="G995" s="29" t="s">
        <v>119</v>
      </c>
      <c r="H995" s="29" t="s">
        <v>119</v>
      </c>
      <c r="I995" s="29" t="s">
        <v>119</v>
      </c>
      <c r="J995" s="29">
        <v>1</v>
      </c>
      <c r="K995" s="30" t="s">
        <v>119</v>
      </c>
      <c r="L995" s="29" t="s">
        <v>119</v>
      </c>
      <c r="M995" s="29" t="s">
        <v>119</v>
      </c>
      <c r="N995" s="10" t="s">
        <v>119</v>
      </c>
      <c r="O995" s="43" t="s">
        <v>119</v>
      </c>
      <c r="P995" s="107" t="s">
        <v>119</v>
      </c>
      <c r="Q995" s="107" t="s">
        <v>119</v>
      </c>
      <c r="R995" s="107" t="s">
        <v>119</v>
      </c>
      <c r="S995" s="107" t="s">
        <v>119</v>
      </c>
      <c r="T995" s="107" t="s">
        <v>119</v>
      </c>
      <c r="U995" s="107" t="s">
        <v>119</v>
      </c>
      <c r="V995" t="s">
        <v>119</v>
      </c>
      <c r="W995" s="11" t="s">
        <v>119</v>
      </c>
      <c r="X995" s="11" t="s">
        <v>119</v>
      </c>
    </row>
    <row r="996" spans="1:24" s="38" customFormat="1" x14ac:dyDescent="0.3">
      <c r="A996" s="3" t="s">
        <v>989</v>
      </c>
      <c r="B996" s="2" t="s">
        <v>119</v>
      </c>
      <c r="C996" s="4" t="s">
        <v>119</v>
      </c>
      <c r="D996" s="4" t="s">
        <v>119</v>
      </c>
      <c r="E996" s="1" t="s">
        <v>119</v>
      </c>
      <c r="F996" s="37">
        <v>2</v>
      </c>
      <c r="G996" s="37" t="s">
        <v>119</v>
      </c>
      <c r="H996" s="28" t="s">
        <v>119</v>
      </c>
      <c r="I996" s="28" t="s">
        <v>134</v>
      </c>
      <c r="J996" s="28" t="s">
        <v>119</v>
      </c>
      <c r="K996" s="27" t="s">
        <v>119</v>
      </c>
      <c r="L996" s="37" t="s">
        <v>119</v>
      </c>
      <c r="M996" s="37" t="s">
        <v>119</v>
      </c>
      <c r="N996" s="10" t="s">
        <v>119</v>
      </c>
      <c r="O996" s="43" t="s">
        <v>119</v>
      </c>
      <c r="P996" s="106" t="s">
        <v>119</v>
      </c>
      <c r="Q996" s="106" t="s">
        <v>119</v>
      </c>
      <c r="R996" s="106" t="s">
        <v>119</v>
      </c>
      <c r="S996" s="106">
        <v>1</v>
      </c>
      <c r="T996" s="106" t="s">
        <v>119</v>
      </c>
      <c r="U996" s="106" t="s">
        <v>119</v>
      </c>
      <c r="V996" t="s">
        <v>119</v>
      </c>
      <c r="W996" s="11" t="str">
        <f t="shared" si="15"/>
        <v>X</v>
      </c>
      <c r="X996" s="11" t="s">
        <v>134</v>
      </c>
    </row>
    <row r="997" spans="1:24" s="38" customFormat="1" x14ac:dyDescent="0.3">
      <c r="A997" s="3" t="s">
        <v>704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 t="s">
        <v>119</v>
      </c>
      <c r="G997" s="37" t="s">
        <v>119</v>
      </c>
      <c r="H997" s="28">
        <v>3</v>
      </c>
      <c r="I997" s="28" t="s">
        <v>119</v>
      </c>
      <c r="J997" s="28" t="s">
        <v>119</v>
      </c>
      <c r="K997" s="27" t="s">
        <v>119</v>
      </c>
      <c r="L997" s="37" t="s">
        <v>119</v>
      </c>
      <c r="M997" s="37" t="s">
        <v>119</v>
      </c>
      <c r="N997" s="10" t="s">
        <v>119</v>
      </c>
      <c r="O997" s="43" t="s">
        <v>119</v>
      </c>
      <c r="P997" s="106" t="s">
        <v>119</v>
      </c>
      <c r="Q997" s="106" t="s">
        <v>119</v>
      </c>
      <c r="R997" s="106" t="s">
        <v>119</v>
      </c>
      <c r="S997" s="106">
        <v>6</v>
      </c>
      <c r="T997" s="106" t="s">
        <v>119</v>
      </c>
      <c r="U997" s="106" t="s">
        <v>119</v>
      </c>
      <c r="V997" t="s">
        <v>119</v>
      </c>
      <c r="W997" s="11" t="str">
        <f t="shared" si="15"/>
        <v>X</v>
      </c>
      <c r="X997" s="11" t="s">
        <v>119</v>
      </c>
    </row>
    <row r="998" spans="1:24" s="5" customFormat="1" x14ac:dyDescent="0.3">
      <c r="A998" s="8" t="s">
        <v>990</v>
      </c>
      <c r="B998" s="6" t="s">
        <v>119</v>
      </c>
      <c r="C998" s="7" t="s">
        <v>119</v>
      </c>
      <c r="D998" s="7" t="s">
        <v>119</v>
      </c>
      <c r="E998" s="10" t="s">
        <v>119</v>
      </c>
      <c r="F998" s="29">
        <v>1</v>
      </c>
      <c r="G998" s="29" t="s">
        <v>119</v>
      </c>
      <c r="H998" s="29" t="s">
        <v>119</v>
      </c>
      <c r="I998" s="29" t="s">
        <v>119</v>
      </c>
      <c r="J998" s="29" t="s">
        <v>119</v>
      </c>
      <c r="K998" s="30" t="s">
        <v>119</v>
      </c>
      <c r="L998" s="29" t="s">
        <v>119</v>
      </c>
      <c r="M998" s="29" t="s">
        <v>119</v>
      </c>
      <c r="N998" s="10" t="s">
        <v>119</v>
      </c>
      <c r="O998" s="43" t="s">
        <v>119</v>
      </c>
      <c r="P998" s="107" t="s">
        <v>119</v>
      </c>
      <c r="Q998" s="107" t="s">
        <v>119</v>
      </c>
      <c r="R998" s="107" t="s">
        <v>119</v>
      </c>
      <c r="S998" s="107" t="s">
        <v>119</v>
      </c>
      <c r="T998" s="106" t="s">
        <v>119</v>
      </c>
      <c r="U998" s="106" t="s">
        <v>119</v>
      </c>
      <c r="V998" t="s">
        <v>119</v>
      </c>
      <c r="W998" s="11" t="s">
        <v>119</v>
      </c>
      <c r="X998" s="11" t="s">
        <v>119</v>
      </c>
    </row>
    <row r="999" spans="1:24" s="5" customFormat="1" x14ac:dyDescent="0.3">
      <c r="A999" s="8" t="s">
        <v>1314</v>
      </c>
      <c r="B999" s="6" t="s">
        <v>119</v>
      </c>
      <c r="C999" s="7" t="s">
        <v>119</v>
      </c>
      <c r="D999" s="7" t="s">
        <v>119</v>
      </c>
      <c r="E999" s="10" t="s">
        <v>119</v>
      </c>
      <c r="F999" s="29">
        <v>1</v>
      </c>
      <c r="G999" s="29" t="s">
        <v>119</v>
      </c>
      <c r="H999" s="29" t="s">
        <v>119</v>
      </c>
      <c r="I999" s="29" t="s">
        <v>119</v>
      </c>
      <c r="J999" s="29" t="s">
        <v>119</v>
      </c>
      <c r="K999" s="30" t="s">
        <v>119</v>
      </c>
      <c r="L999" s="29" t="s">
        <v>119</v>
      </c>
      <c r="M999" s="29" t="s">
        <v>119</v>
      </c>
      <c r="N999" s="10" t="s">
        <v>119</v>
      </c>
      <c r="O999" s="43" t="s">
        <v>119</v>
      </c>
      <c r="P999" s="107" t="s">
        <v>119</v>
      </c>
      <c r="Q999" s="107" t="s">
        <v>119</v>
      </c>
      <c r="R999" s="107" t="s">
        <v>119</v>
      </c>
      <c r="S999" s="107" t="s">
        <v>119</v>
      </c>
      <c r="T999" s="106" t="s">
        <v>119</v>
      </c>
      <c r="U999" s="106" t="s">
        <v>119</v>
      </c>
      <c r="V999" t="s">
        <v>119</v>
      </c>
      <c r="W999" s="11" t="s">
        <v>119</v>
      </c>
      <c r="X999" s="11" t="s">
        <v>119</v>
      </c>
    </row>
    <row r="1000" spans="1:24" s="38" customFormat="1" x14ac:dyDescent="0.3">
      <c r="A1000" s="3" t="s">
        <v>627</v>
      </c>
      <c r="B1000" s="2" t="s">
        <v>119</v>
      </c>
      <c r="C1000" s="4" t="s">
        <v>119</v>
      </c>
      <c r="D1000" s="4" t="s">
        <v>119</v>
      </c>
      <c r="E1000" s="1" t="s">
        <v>119</v>
      </c>
      <c r="F1000" s="37" t="s">
        <v>119</v>
      </c>
      <c r="G1000" s="37" t="s">
        <v>119</v>
      </c>
      <c r="H1000" s="28" t="s">
        <v>119</v>
      </c>
      <c r="I1000" s="28" t="s">
        <v>119</v>
      </c>
      <c r="J1000" s="28" t="s">
        <v>119</v>
      </c>
      <c r="K1000" s="27" t="s">
        <v>119</v>
      </c>
      <c r="L1000" s="37" t="s">
        <v>119</v>
      </c>
      <c r="M1000" s="37">
        <v>21</v>
      </c>
      <c r="N1000" s="10" t="s">
        <v>119</v>
      </c>
      <c r="O1000" s="43" t="s">
        <v>119</v>
      </c>
      <c r="P1000" s="106" t="s">
        <v>119</v>
      </c>
      <c r="Q1000" s="106" t="s">
        <v>119</v>
      </c>
      <c r="R1000" s="106" t="s">
        <v>119</v>
      </c>
      <c r="S1000" s="106" t="s">
        <v>119</v>
      </c>
      <c r="T1000" s="106" t="s">
        <v>119</v>
      </c>
      <c r="U1000" s="106" t="s">
        <v>119</v>
      </c>
      <c r="V1000" t="s">
        <v>119</v>
      </c>
      <c r="W1000" s="11" t="s">
        <v>134</v>
      </c>
      <c r="X1000" s="11" t="s">
        <v>134</v>
      </c>
    </row>
    <row r="1001" spans="1:24" s="38" customFormat="1" x14ac:dyDescent="0.3">
      <c r="A1001" s="3" t="s">
        <v>628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>
        <v>4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 t="s">
        <v>119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">
        <v>134</v>
      </c>
      <c r="X1001" s="11" t="s">
        <v>134</v>
      </c>
    </row>
    <row r="1002" spans="1:24" s="38" customFormat="1" x14ac:dyDescent="0.3">
      <c r="A1002" s="75" t="s">
        <v>776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 t="s">
        <v>119</v>
      </c>
      <c r="K1002" s="27" t="s">
        <v>119</v>
      </c>
      <c r="L1002" s="37" t="s">
        <v>119</v>
      </c>
      <c r="M1002" s="37" t="s">
        <v>119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>
        <v>1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tr">
        <f t="shared" si="15"/>
        <v>X</v>
      </c>
      <c r="X1002" s="11" t="s">
        <v>134</v>
      </c>
    </row>
    <row r="1003" spans="1:24" s="74" customFormat="1" x14ac:dyDescent="0.3">
      <c r="A1003" s="1" t="s">
        <v>629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>
        <v>1</v>
      </c>
      <c r="K1003" s="27" t="s">
        <v>119</v>
      </c>
      <c r="L1003" s="37" t="s">
        <v>119</v>
      </c>
      <c r="M1003" s="37">
        <v>1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 t="s">
        <v>119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">
        <v>1272</v>
      </c>
      <c r="X1003" s="11" t="s">
        <v>1272</v>
      </c>
    </row>
    <row r="1004" spans="1:24" s="74" customFormat="1" x14ac:dyDescent="0.3">
      <c r="A1004" s="4" t="s">
        <v>1109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 t="s">
        <v>119</v>
      </c>
      <c r="K1004" s="27">
        <v>4</v>
      </c>
      <c r="L1004" s="37" t="s">
        <v>119</v>
      </c>
      <c r="M1004" s="37" t="s">
        <v>119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134</v>
      </c>
      <c r="X1004" s="11" t="s">
        <v>134</v>
      </c>
    </row>
    <row r="1005" spans="1:24" s="74" customFormat="1" x14ac:dyDescent="0.3">
      <c r="A1005" s="4" t="s">
        <v>1110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>
        <v>4</v>
      </c>
      <c r="L1005" s="37" t="s">
        <v>119</v>
      </c>
      <c r="M1005" s="37" t="s">
        <v>119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119</v>
      </c>
      <c r="X1005" s="11" t="s">
        <v>134</v>
      </c>
    </row>
    <row r="1006" spans="1:24" x14ac:dyDescent="0.3">
      <c r="A1006" s="1" t="s">
        <v>630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 t="s">
        <v>119</v>
      </c>
      <c r="L1006" s="37" t="s">
        <v>119</v>
      </c>
      <c r="M1006" s="37" t="s">
        <v>134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134</v>
      </c>
      <c r="X1006" s="11" t="s">
        <v>119</v>
      </c>
    </row>
    <row r="1007" spans="1:24" x14ac:dyDescent="0.3">
      <c r="A1007" s="1" t="s">
        <v>631</v>
      </c>
      <c r="B1007" s="2" t="s">
        <v>119</v>
      </c>
      <c r="C1007" s="4" t="s">
        <v>119</v>
      </c>
      <c r="D1007" s="4" t="s">
        <v>119</v>
      </c>
      <c r="E1007" s="1" t="s">
        <v>119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7" t="s">
        <v>119</v>
      </c>
      <c r="L1007" s="37" t="s">
        <v>119</v>
      </c>
      <c r="M1007" s="37">
        <f>2+24+1+1+1</f>
        <v>29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134</v>
      </c>
      <c r="X1007" s="11" t="s">
        <v>134</v>
      </c>
    </row>
    <row r="1008" spans="1:24" x14ac:dyDescent="0.3">
      <c r="A1008" s="1" t="s">
        <v>46</v>
      </c>
      <c r="B1008" s="2">
        <v>0</v>
      </c>
      <c r="C1008" s="4">
        <v>0</v>
      </c>
      <c r="D1008" s="4">
        <v>0</v>
      </c>
      <c r="E1008" s="1">
        <v>56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8" t="s">
        <v>119</v>
      </c>
      <c r="L1008" s="37" t="s">
        <v>119</v>
      </c>
      <c r="M1008" s="37" t="s">
        <v>119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">
        <v>119</v>
      </c>
      <c r="X1008" s="11" t="s">
        <v>134</v>
      </c>
    </row>
    <row r="1009" spans="1:24" x14ac:dyDescent="0.3">
      <c r="A1009" s="4" t="s">
        <v>783</v>
      </c>
      <c r="B1009" s="2" t="s">
        <v>119</v>
      </c>
      <c r="C1009" s="4" t="s">
        <v>119</v>
      </c>
      <c r="D1009" s="4" t="s">
        <v>119</v>
      </c>
      <c r="E1009" s="1" t="s">
        <v>119</v>
      </c>
      <c r="F1009" s="37" t="s">
        <v>119</v>
      </c>
      <c r="G1009" s="37" t="s">
        <v>119</v>
      </c>
      <c r="H1009" s="28" t="s">
        <v>119</v>
      </c>
      <c r="I1009" s="28" t="s">
        <v>119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>
        <v>1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tr">
        <f t="shared" si="15"/>
        <v>X</v>
      </c>
      <c r="X1009" s="11" t="s">
        <v>134</v>
      </c>
    </row>
    <row r="1010" spans="1:24" x14ac:dyDescent="0.3">
      <c r="A1010" s="4" t="s">
        <v>745</v>
      </c>
      <c r="B1010" s="2" t="s">
        <v>119</v>
      </c>
      <c r="C1010" s="4" t="s">
        <v>119</v>
      </c>
      <c r="D1010" s="4" t="s">
        <v>119</v>
      </c>
      <c r="E1010" s="1" t="s">
        <v>119</v>
      </c>
      <c r="F1010" s="37" t="s">
        <v>119</v>
      </c>
      <c r="G1010" s="37" t="s">
        <v>119</v>
      </c>
      <c r="H1010" s="28" t="s">
        <v>119</v>
      </c>
      <c r="I1010" s="28" t="s">
        <v>134</v>
      </c>
      <c r="J1010" s="28" t="s">
        <v>119</v>
      </c>
      <c r="K1010" s="28" t="s">
        <v>119</v>
      </c>
      <c r="L1010" s="37" t="s">
        <v>119</v>
      </c>
      <c r="M1010" s="37" t="s">
        <v>119</v>
      </c>
      <c r="N1010" s="10" t="s">
        <v>119</v>
      </c>
      <c r="O1010" s="43" t="s">
        <v>119</v>
      </c>
      <c r="P1010" s="106" t="s">
        <v>119</v>
      </c>
      <c r="Q1010" s="106" t="s">
        <v>119</v>
      </c>
      <c r="R1010" s="106" t="s">
        <v>119</v>
      </c>
      <c r="S1010" s="106" t="s">
        <v>119</v>
      </c>
      <c r="T1010" s="106" t="s">
        <v>119</v>
      </c>
      <c r="U1010" s="106" t="s">
        <v>119</v>
      </c>
      <c r="V1010" t="s">
        <v>119</v>
      </c>
      <c r="W1010" s="11" t="s">
        <v>134</v>
      </c>
      <c r="X1010" s="11" t="s">
        <v>119</v>
      </c>
    </row>
    <row r="1011" spans="1:24" s="64" customFormat="1" x14ac:dyDescent="0.3">
      <c r="A1011" s="25" t="s">
        <v>1253</v>
      </c>
      <c r="B1011" s="19" t="s">
        <v>119</v>
      </c>
      <c r="C1011" s="20" t="s">
        <v>119</v>
      </c>
      <c r="D1011" s="20" t="s">
        <v>119</v>
      </c>
      <c r="E1011" s="25" t="s">
        <v>119</v>
      </c>
      <c r="F1011" s="37" t="s">
        <v>119</v>
      </c>
      <c r="G1011" s="37" t="s">
        <v>119</v>
      </c>
      <c r="H1011" s="32" t="s">
        <v>119</v>
      </c>
      <c r="I1011" s="32" t="s">
        <v>119</v>
      </c>
      <c r="J1011" s="32" t="s">
        <v>119</v>
      </c>
      <c r="K1011" s="32" t="s">
        <v>119</v>
      </c>
      <c r="L1011" s="32" t="s">
        <v>119</v>
      </c>
      <c r="M1011" s="32">
        <f>2+1+1+1</f>
        <v>5</v>
      </c>
      <c r="N1011" s="4" t="s">
        <v>119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134</v>
      </c>
      <c r="W1011" s="11" t="s">
        <v>119</v>
      </c>
      <c r="X1011" s="88" t="s">
        <v>119</v>
      </c>
    </row>
    <row r="1012" spans="1:24" x14ac:dyDescent="0.3">
      <c r="A1012" s="13" t="s">
        <v>317</v>
      </c>
      <c r="B1012" s="66" t="s">
        <v>119</v>
      </c>
      <c r="C1012" s="4" t="s">
        <v>119</v>
      </c>
      <c r="D1012" s="4" t="s">
        <v>119</v>
      </c>
      <c r="E1012" s="4" t="s">
        <v>119</v>
      </c>
      <c r="F1012" s="37" t="s">
        <v>119</v>
      </c>
      <c r="G1012" s="37" t="s">
        <v>119</v>
      </c>
      <c r="H1012" s="27" t="s">
        <v>119</v>
      </c>
      <c r="I1012" s="27">
        <v>3</v>
      </c>
      <c r="J1012" s="27" t="s">
        <v>119</v>
      </c>
      <c r="K1012" s="28">
        <v>6</v>
      </c>
      <c r="L1012" s="28" t="s">
        <v>119</v>
      </c>
      <c r="M1012" s="28" t="s">
        <v>119</v>
      </c>
      <c r="N1012" s="1">
        <v>1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119</v>
      </c>
      <c r="W1012" s="11" t="s">
        <v>134</v>
      </c>
      <c r="X1012" s="11" t="s">
        <v>134</v>
      </c>
    </row>
    <row r="1013" spans="1:24" x14ac:dyDescent="0.3">
      <c r="A1013" s="13" t="s">
        <v>632</v>
      </c>
      <c r="B1013" s="66" t="s">
        <v>119</v>
      </c>
      <c r="C1013" s="4" t="s">
        <v>119</v>
      </c>
      <c r="D1013" s="4" t="s">
        <v>119</v>
      </c>
      <c r="E1013" s="4" t="s">
        <v>119</v>
      </c>
      <c r="F1013" s="37" t="s">
        <v>119</v>
      </c>
      <c r="G1013" s="37" t="s">
        <v>119</v>
      </c>
      <c r="H1013" s="27" t="s">
        <v>119</v>
      </c>
      <c r="I1013" s="27" t="s">
        <v>119</v>
      </c>
      <c r="J1013" s="27" t="s">
        <v>119</v>
      </c>
      <c r="K1013" s="28" t="s">
        <v>119</v>
      </c>
      <c r="L1013" s="28" t="s">
        <v>119</v>
      </c>
      <c r="M1013" s="28">
        <v>1</v>
      </c>
      <c r="N1013" s="1" t="s">
        <v>119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x14ac:dyDescent="0.3">
      <c r="A1014" s="3" t="s">
        <v>165</v>
      </c>
      <c r="B1014" s="2" t="s">
        <v>119</v>
      </c>
      <c r="C1014" s="4" t="s">
        <v>119</v>
      </c>
      <c r="D1014" s="4" t="s">
        <v>119</v>
      </c>
      <c r="E1014" s="1" t="s">
        <v>119</v>
      </c>
      <c r="F1014" s="37">
        <v>2</v>
      </c>
      <c r="G1014" s="37">
        <v>4</v>
      </c>
      <c r="H1014" s="28">
        <v>3</v>
      </c>
      <c r="I1014" s="28">
        <v>6</v>
      </c>
      <c r="J1014" s="28">
        <v>6</v>
      </c>
      <c r="K1014" s="28">
        <v>17</v>
      </c>
      <c r="L1014" s="28">
        <v>3</v>
      </c>
      <c r="M1014" s="28">
        <v>2</v>
      </c>
      <c r="N1014" s="1">
        <v>4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633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 t="s">
        <v>119</v>
      </c>
      <c r="G1015" s="37" t="s">
        <v>119</v>
      </c>
      <c r="H1015" s="28" t="s">
        <v>119</v>
      </c>
      <c r="I1015" s="28" t="s">
        <v>119</v>
      </c>
      <c r="J1015" s="28" t="s">
        <v>119</v>
      </c>
      <c r="K1015" s="28" t="s">
        <v>119</v>
      </c>
      <c r="L1015" s="28" t="s">
        <v>119</v>
      </c>
      <c r="M1015" s="28" t="s">
        <v>134</v>
      </c>
      <c r="N1015" s="1" t="s">
        <v>119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134</v>
      </c>
    </row>
    <row r="1016" spans="1:24" x14ac:dyDescent="0.3">
      <c r="A1016" s="3" t="s">
        <v>183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61" t="s">
        <v>119</v>
      </c>
      <c r="J1016" s="28">
        <f>12+1+2+1+2+1+1</f>
        <v>20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119</v>
      </c>
    </row>
    <row r="1017" spans="1:24" x14ac:dyDescent="0.3">
      <c r="A1017" s="3" t="s">
        <v>634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28" t="s">
        <v>119</v>
      </c>
      <c r="J1017" s="28" t="s">
        <v>119</v>
      </c>
      <c r="K1017" s="28" t="s">
        <v>119</v>
      </c>
      <c r="L1017" s="28" t="s">
        <v>119</v>
      </c>
      <c r="M1017" s="28" t="s">
        <v>134</v>
      </c>
      <c r="N1017" s="1" t="s">
        <v>119</v>
      </c>
      <c r="O1017" s="43" t="s">
        <v>119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134</v>
      </c>
    </row>
    <row r="1018" spans="1:24" x14ac:dyDescent="0.3">
      <c r="A1018" s="13" t="s">
        <v>318</v>
      </c>
      <c r="B1018" s="66" t="s">
        <v>119</v>
      </c>
      <c r="C1018" s="4" t="s">
        <v>119</v>
      </c>
      <c r="D1018" s="4">
        <v>1</v>
      </c>
      <c r="E1018" s="4" t="s">
        <v>119</v>
      </c>
      <c r="F1018" s="37" t="s">
        <v>119</v>
      </c>
      <c r="G1018" s="37" t="s">
        <v>119</v>
      </c>
      <c r="H1018" s="27" t="s">
        <v>119</v>
      </c>
      <c r="I1018" s="27" t="s">
        <v>119</v>
      </c>
      <c r="J1018" s="27" t="s">
        <v>119</v>
      </c>
      <c r="K1018" s="28">
        <v>1</v>
      </c>
      <c r="L1018" s="28" t="s">
        <v>119</v>
      </c>
      <c r="M1018" s="28" t="s">
        <v>119</v>
      </c>
      <c r="N1018" s="1">
        <v>9</v>
      </c>
      <c r="O1018" s="43">
        <v>2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134</v>
      </c>
      <c r="X1018" s="11" t="s">
        <v>134</v>
      </c>
    </row>
    <row r="1019" spans="1:24" x14ac:dyDescent="0.3">
      <c r="A1019" s="3" t="s">
        <v>57</v>
      </c>
      <c r="B1019" s="2">
        <v>1</v>
      </c>
      <c r="C1019" s="4">
        <v>0</v>
      </c>
      <c r="D1019" s="4">
        <v>0</v>
      </c>
      <c r="E1019" s="1">
        <v>0</v>
      </c>
      <c r="F1019" s="37" t="s">
        <v>119</v>
      </c>
      <c r="G1019" s="37" t="s">
        <v>119</v>
      </c>
      <c r="H1019" s="28" t="s">
        <v>119</v>
      </c>
      <c r="I1019" s="28" t="s">
        <v>119</v>
      </c>
      <c r="J1019" s="28" t="s">
        <v>119</v>
      </c>
      <c r="K1019" s="28" t="s">
        <v>119</v>
      </c>
      <c r="L1019" s="28" t="s">
        <v>119</v>
      </c>
      <c r="M1019" s="28" t="s">
        <v>119</v>
      </c>
      <c r="N1019" s="1" t="s">
        <v>119</v>
      </c>
      <c r="O1019" s="43" t="s">
        <v>119</v>
      </c>
      <c r="P1019" s="106" t="s">
        <v>119</v>
      </c>
      <c r="Q1019" s="106" t="s">
        <v>119</v>
      </c>
      <c r="R1019" s="106" t="s">
        <v>119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">
        <v>1272</v>
      </c>
      <c r="X1019" s="11" t="s">
        <v>1272</v>
      </c>
    </row>
    <row r="1020" spans="1:24" x14ac:dyDescent="0.3">
      <c r="A1020" s="3" t="s">
        <v>241</v>
      </c>
      <c r="B1020" s="2" t="s">
        <v>119</v>
      </c>
      <c r="C1020" s="4" t="s">
        <v>119</v>
      </c>
      <c r="D1020" s="4" t="s">
        <v>119</v>
      </c>
      <c r="E1020" s="1" t="s">
        <v>119</v>
      </c>
      <c r="F1020" s="37">
        <v>1</v>
      </c>
      <c r="G1020" s="37" t="s">
        <v>119</v>
      </c>
      <c r="H1020" s="28" t="s">
        <v>119</v>
      </c>
      <c r="I1020" s="28" t="s">
        <v>119</v>
      </c>
      <c r="J1020" s="28">
        <v>2</v>
      </c>
      <c r="K1020" s="28" t="s">
        <v>119</v>
      </c>
      <c r="L1020" s="28" t="s">
        <v>119</v>
      </c>
      <c r="M1020" s="28" t="s">
        <v>119</v>
      </c>
      <c r="N1020" s="1" t="s">
        <v>119</v>
      </c>
      <c r="O1020" s="43" t="s">
        <v>119</v>
      </c>
      <c r="P1020" s="106" t="s">
        <v>119</v>
      </c>
      <c r="Q1020" s="106" t="s">
        <v>119</v>
      </c>
      <c r="R1020" s="106">
        <v>1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tr">
        <f t="shared" si="15"/>
        <v>X</v>
      </c>
      <c r="X1020" s="11" t="s">
        <v>134</v>
      </c>
    </row>
    <row r="1021" spans="1:24" x14ac:dyDescent="0.3">
      <c r="A1021" s="3" t="s">
        <v>333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 t="s">
        <v>119</v>
      </c>
      <c r="G1021" s="37" t="s">
        <v>119</v>
      </c>
      <c r="H1021" s="28" t="s">
        <v>119</v>
      </c>
      <c r="I1021" s="28">
        <v>2</v>
      </c>
      <c r="J1021" s="28">
        <v>2</v>
      </c>
      <c r="K1021" s="28" t="s">
        <v>119</v>
      </c>
      <c r="L1021" s="28">
        <v>4</v>
      </c>
      <c r="M1021" s="28" t="s">
        <v>119</v>
      </c>
      <c r="N1021" s="1">
        <v>1</v>
      </c>
      <c r="O1021" s="43" t="s">
        <v>119</v>
      </c>
      <c r="P1021" s="106" t="s">
        <v>119</v>
      </c>
      <c r="Q1021" s="106" t="s">
        <v>119</v>
      </c>
      <c r="R1021" s="106" t="s">
        <v>119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">
        <v>134</v>
      </c>
      <c r="X1021" s="11" t="s">
        <v>134</v>
      </c>
    </row>
    <row r="1022" spans="1:24" x14ac:dyDescent="0.3">
      <c r="A1022" s="3" t="s">
        <v>635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 t="s">
        <v>119</v>
      </c>
      <c r="I1022" s="28" t="s">
        <v>119</v>
      </c>
      <c r="J1022" s="28" t="s">
        <v>119</v>
      </c>
      <c r="K1022" s="28" t="s">
        <v>119</v>
      </c>
      <c r="L1022" s="28" t="s">
        <v>119</v>
      </c>
      <c r="M1022" s="28" t="s">
        <v>134</v>
      </c>
      <c r="N1022" s="1" t="s">
        <v>119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134</v>
      </c>
      <c r="X1022" s="11" t="s">
        <v>119</v>
      </c>
    </row>
    <row r="1023" spans="1:24" x14ac:dyDescent="0.3">
      <c r="A1023" s="3" t="s">
        <v>636</v>
      </c>
      <c r="B1023" s="2" t="s">
        <v>119</v>
      </c>
      <c r="C1023" s="4" t="s">
        <v>119</v>
      </c>
      <c r="D1023" s="4" t="s">
        <v>119</v>
      </c>
      <c r="E1023" s="1" t="s">
        <v>119</v>
      </c>
      <c r="F1023" s="37" t="s">
        <v>119</v>
      </c>
      <c r="G1023" s="37" t="s">
        <v>119</v>
      </c>
      <c r="H1023" s="28">
        <v>7</v>
      </c>
      <c r="I1023" s="28" t="s">
        <v>119</v>
      </c>
      <c r="J1023" s="28" t="s">
        <v>119</v>
      </c>
      <c r="K1023" s="28" t="s">
        <v>119</v>
      </c>
      <c r="L1023" s="28" t="s">
        <v>119</v>
      </c>
      <c r="M1023" s="28" t="s">
        <v>134</v>
      </c>
      <c r="N1023" s="1" t="s">
        <v>119</v>
      </c>
      <c r="O1023" s="43" t="s">
        <v>119</v>
      </c>
      <c r="P1023" s="106" t="s">
        <v>119</v>
      </c>
      <c r="Q1023" s="106" t="s">
        <v>119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">
        <v>119</v>
      </c>
      <c r="X1023" s="11" t="s">
        <v>119</v>
      </c>
    </row>
    <row r="1024" spans="1:24" x14ac:dyDescent="0.3">
      <c r="A1024" s="3" t="s">
        <v>44</v>
      </c>
      <c r="B1024" s="2">
        <v>215</v>
      </c>
      <c r="C1024" s="4">
        <v>12</v>
      </c>
      <c r="D1024" s="4">
        <v>0</v>
      </c>
      <c r="E1024" s="1">
        <v>1</v>
      </c>
      <c r="F1024" s="37" t="s">
        <v>119</v>
      </c>
      <c r="G1024" s="37" t="s">
        <v>119</v>
      </c>
      <c r="H1024" s="28">
        <v>1</v>
      </c>
      <c r="I1024" s="27">
        <v>1</v>
      </c>
      <c r="J1024" s="28">
        <f>3+4</f>
        <v>7</v>
      </c>
      <c r="K1024" s="28">
        <v>4</v>
      </c>
      <c r="L1024" s="28" t="s">
        <v>119</v>
      </c>
      <c r="M1024" s="28" t="s">
        <v>134</v>
      </c>
      <c r="N1024" s="1">
        <v>2</v>
      </c>
      <c r="O1024" s="43">
        <v>2</v>
      </c>
      <c r="P1024" s="106" t="s">
        <v>119</v>
      </c>
      <c r="Q1024" s="106">
        <v>4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t="s">
        <v>119</v>
      </c>
      <c r="W1024" s="11" t="str">
        <f t="shared" si="15"/>
        <v>X</v>
      </c>
      <c r="X1024" s="11" t="s">
        <v>134</v>
      </c>
    </row>
    <row r="1025" spans="1:24" x14ac:dyDescent="0.3">
      <c r="A1025" s="3" t="s">
        <v>166</v>
      </c>
      <c r="B1025" s="2" t="s">
        <v>119</v>
      </c>
      <c r="C1025" s="4" t="s">
        <v>119</v>
      </c>
      <c r="D1025" s="4" t="s">
        <v>119</v>
      </c>
      <c r="E1025" s="1" t="s">
        <v>119</v>
      </c>
      <c r="F1025" s="37">
        <v>30</v>
      </c>
      <c r="G1025" s="37">
        <f>1+3+2+2+2+2+1</f>
        <v>13</v>
      </c>
      <c r="H1025" s="28">
        <v>9</v>
      </c>
      <c r="I1025" s="28">
        <v>8</v>
      </c>
      <c r="J1025" s="28">
        <f>5+1+1+1+2+2+75</f>
        <v>87</v>
      </c>
      <c r="K1025" s="28">
        <v>10</v>
      </c>
      <c r="L1025" s="28">
        <f>3+19+26+9+1+5+8+13+9+5</f>
        <v>98</v>
      </c>
      <c r="M1025" s="28">
        <f>2+8+15+10+14+1+10+6+1</f>
        <v>67</v>
      </c>
      <c r="N1025" s="1">
        <f>2+1+9+1+4+1</f>
        <v>18</v>
      </c>
      <c r="O1025" s="43">
        <f>11+1+3+16+3+1+2+4+24+11</f>
        <v>76</v>
      </c>
      <c r="P1025" s="106">
        <v>8</v>
      </c>
      <c r="Q1025" s="106" t="s">
        <v>119</v>
      </c>
      <c r="R1025" s="106" t="s">
        <v>119</v>
      </c>
      <c r="S1025" s="106">
        <f>13+8+1+2+11</f>
        <v>35</v>
      </c>
      <c r="T1025" s="106">
        <v>10</v>
      </c>
      <c r="U1025" s="106" t="s">
        <v>119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780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 t="s">
        <v>119</v>
      </c>
      <c r="G1026" s="37" t="s">
        <v>119</v>
      </c>
      <c r="H1026" s="28" t="s">
        <v>119</v>
      </c>
      <c r="I1026" s="28" t="s">
        <v>119</v>
      </c>
      <c r="J1026" s="28" t="s">
        <v>119</v>
      </c>
      <c r="K1026" s="28" t="s">
        <v>119</v>
      </c>
      <c r="L1026" s="28" t="s">
        <v>119</v>
      </c>
      <c r="M1026" s="28" t="s">
        <v>119</v>
      </c>
      <c r="N1026" s="1" t="s">
        <v>119</v>
      </c>
      <c r="O1026" s="43" t="s">
        <v>119</v>
      </c>
      <c r="P1026" s="106" t="s">
        <v>119</v>
      </c>
      <c r="Q1026" s="106" t="s">
        <v>119</v>
      </c>
      <c r="R1026" s="106" t="s">
        <v>119</v>
      </c>
      <c r="S1026" s="106">
        <v>14</v>
      </c>
      <c r="T1026" s="106" t="s">
        <v>119</v>
      </c>
      <c r="U1026" s="106">
        <v>1</v>
      </c>
      <c r="V1026" t="s">
        <v>119</v>
      </c>
      <c r="W1026" s="11" t="str">
        <f t="shared" si="15"/>
        <v>X</v>
      </c>
      <c r="X1026" s="11" t="s">
        <v>134</v>
      </c>
    </row>
    <row r="1027" spans="1:24" x14ac:dyDescent="0.3">
      <c r="A1027" s="3" t="s">
        <v>1111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>
        <v>1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 t="s">
        <v>119</v>
      </c>
      <c r="T1027" s="106" t="s">
        <v>119</v>
      </c>
      <c r="U1027" s="106" t="s">
        <v>119</v>
      </c>
      <c r="V1027" t="s">
        <v>119</v>
      </c>
      <c r="W1027" s="11" t="s">
        <v>134</v>
      </c>
      <c r="X1027" s="11" t="s">
        <v>134</v>
      </c>
    </row>
    <row r="1028" spans="1:24" x14ac:dyDescent="0.3">
      <c r="A1028" s="3" t="s">
        <v>1009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 t="s">
        <v>119</v>
      </c>
      <c r="K1028" s="28" t="s">
        <v>119</v>
      </c>
      <c r="L1028" s="28" t="s">
        <v>119</v>
      </c>
      <c r="M1028" s="28" t="s">
        <v>119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>
        <v>1</v>
      </c>
      <c r="V1028" t="s">
        <v>119</v>
      </c>
      <c r="W1028" s="11" t="str">
        <f t="shared" si="15"/>
        <v>X</v>
      </c>
      <c r="X1028" s="11" t="s">
        <v>134</v>
      </c>
    </row>
    <row r="1029" spans="1:24" x14ac:dyDescent="0.3">
      <c r="A1029" s="3" t="s">
        <v>167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>
        <v>2</v>
      </c>
      <c r="I1029" s="28" t="s">
        <v>119</v>
      </c>
      <c r="J1029" s="28">
        <v>1</v>
      </c>
      <c r="K1029" s="28">
        <v>9</v>
      </c>
      <c r="L1029" s="28" t="s">
        <v>119</v>
      </c>
      <c r="M1029" s="28" t="s">
        <v>134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 t="s">
        <v>119</v>
      </c>
      <c r="V1029" t="s">
        <v>119</v>
      </c>
      <c r="W1029" s="11" t="s">
        <v>134</v>
      </c>
      <c r="X1029" s="11" t="s">
        <v>134</v>
      </c>
    </row>
    <row r="1030" spans="1:24" x14ac:dyDescent="0.3">
      <c r="A1030" s="3" t="s">
        <v>637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 t="s">
        <v>119</v>
      </c>
      <c r="I1030" s="28" t="s">
        <v>119</v>
      </c>
      <c r="J1030" s="28" t="s">
        <v>119</v>
      </c>
      <c r="K1030" s="28" t="s">
        <v>119</v>
      </c>
      <c r="L1030" s="28" t="s">
        <v>119</v>
      </c>
      <c r="M1030" s="28" t="s">
        <v>134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x14ac:dyDescent="0.3">
      <c r="A1031" s="3" t="s">
        <v>1112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>
        <v>1</v>
      </c>
      <c r="L1031" s="28" t="s">
        <v>119</v>
      </c>
      <c r="M1031" s="28" t="s">
        <v>119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x14ac:dyDescent="0.3">
      <c r="A1032" s="3" t="s">
        <v>638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>
        <v>7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 t="s">
        <v>119</v>
      </c>
      <c r="L1032" s="28" t="s">
        <v>119</v>
      </c>
      <c r="M1032" s="28">
        <f>1+28+4+4+3</f>
        <v>40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t="s">
        <v>119</v>
      </c>
      <c r="W1032" s="11" t="s">
        <v>134</v>
      </c>
      <c r="X1032" s="11" t="s">
        <v>134</v>
      </c>
    </row>
    <row r="1033" spans="1:24" x14ac:dyDescent="0.3">
      <c r="A1033" s="3" t="s">
        <v>1007</v>
      </c>
      <c r="B1033" s="2" t="s">
        <v>119</v>
      </c>
      <c r="C1033" s="4" t="s">
        <v>119</v>
      </c>
      <c r="D1033" s="4" t="s">
        <v>119</v>
      </c>
      <c r="E1033" s="1" t="s">
        <v>119</v>
      </c>
      <c r="F1033" s="37" t="s">
        <v>119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 t="s">
        <v>119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>
        <v>1</v>
      </c>
      <c r="T1033" s="106" t="s">
        <v>119</v>
      </c>
      <c r="U1033" s="106" t="s">
        <v>119</v>
      </c>
      <c r="V1033" t="s">
        <v>119</v>
      </c>
      <c r="W1033" s="11" t="str">
        <f t="shared" si="15"/>
        <v>X</v>
      </c>
      <c r="X1033" s="11" t="s">
        <v>119</v>
      </c>
    </row>
    <row r="1034" spans="1:24" x14ac:dyDescent="0.3">
      <c r="A1034" s="3" t="s">
        <v>51</v>
      </c>
      <c r="B1034" s="2">
        <v>0</v>
      </c>
      <c r="C1034" s="4">
        <v>1</v>
      </c>
      <c r="D1034" s="4">
        <v>0</v>
      </c>
      <c r="E1034" s="1">
        <v>0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>
        <v>2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 t="s">
        <v>119</v>
      </c>
      <c r="T1034" s="106" t="s">
        <v>119</v>
      </c>
      <c r="U1034" s="106" t="s">
        <v>119</v>
      </c>
      <c r="V1034" t="s">
        <v>119</v>
      </c>
      <c r="W1034" s="11" t="s">
        <v>134</v>
      </c>
      <c r="X1034" s="11" t="s">
        <v>134</v>
      </c>
    </row>
    <row r="1035" spans="1:24" x14ac:dyDescent="0.3">
      <c r="A1035" s="3" t="s">
        <v>52</v>
      </c>
      <c r="B1035" s="2">
        <v>0</v>
      </c>
      <c r="C1035" s="4">
        <v>0</v>
      </c>
      <c r="D1035" s="4">
        <v>0</v>
      </c>
      <c r="E1035" s="1">
        <v>21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28" t="s">
        <v>119</v>
      </c>
      <c r="M1035" s="28" t="s">
        <v>119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119</v>
      </c>
      <c r="X1035" s="11" t="s">
        <v>134</v>
      </c>
    </row>
    <row r="1036" spans="1:24" x14ac:dyDescent="0.3">
      <c r="A1036" s="3" t="s">
        <v>1113</v>
      </c>
      <c r="B1036" s="2" t="s">
        <v>119</v>
      </c>
      <c r="C1036" s="4" t="s">
        <v>119</v>
      </c>
      <c r="D1036" s="4" t="s">
        <v>119</v>
      </c>
      <c r="E1036" s="1" t="s">
        <v>119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>
        <v>4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">
        <v>134</v>
      </c>
      <c r="X1036" s="11" t="s">
        <v>134</v>
      </c>
    </row>
    <row r="1037" spans="1:24" x14ac:dyDescent="0.3">
      <c r="A1037" s="3" t="s">
        <v>784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 t="s">
        <v>119</v>
      </c>
      <c r="L1037" s="28" t="s">
        <v>119</v>
      </c>
      <c r="M1037" s="28" t="s">
        <v>119</v>
      </c>
      <c r="N1037" s="1" t="s">
        <v>119</v>
      </c>
      <c r="O1037" s="43" t="s">
        <v>119</v>
      </c>
      <c r="P1037" s="106" t="s">
        <v>119</v>
      </c>
      <c r="Q1037" s="106">
        <v>4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tr">
        <f t="shared" si="15"/>
        <v>X</v>
      </c>
      <c r="X1037" s="11" t="s">
        <v>119</v>
      </c>
    </row>
    <row r="1038" spans="1:24" x14ac:dyDescent="0.3">
      <c r="A1038" s="3" t="s">
        <v>639</v>
      </c>
      <c r="B1038" s="2" t="s">
        <v>119</v>
      </c>
      <c r="C1038" s="4" t="s">
        <v>119</v>
      </c>
      <c r="D1038" s="4" t="s">
        <v>119</v>
      </c>
      <c r="E1038" s="1" t="s">
        <v>119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 t="s">
        <v>119</v>
      </c>
      <c r="K1038" s="28" t="s">
        <v>119</v>
      </c>
      <c r="L1038" s="28" t="s">
        <v>119</v>
      </c>
      <c r="M1038" s="28" t="s">
        <v>134</v>
      </c>
      <c r="N1038" s="1" t="s">
        <v>119</v>
      </c>
      <c r="O1038" s="43" t="s">
        <v>119</v>
      </c>
      <c r="P1038" s="106" t="s">
        <v>119</v>
      </c>
      <c r="Q1038" s="106" t="s">
        <v>119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">
        <v>119</v>
      </c>
      <c r="X1038" s="11" t="s">
        <v>119</v>
      </c>
    </row>
    <row r="1039" spans="1:24" x14ac:dyDescent="0.3">
      <c r="A1039" s="3" t="s">
        <v>54</v>
      </c>
      <c r="B1039" s="2">
        <v>11</v>
      </c>
      <c r="C1039" s="4">
        <v>1</v>
      </c>
      <c r="D1039" s="4">
        <v>0</v>
      </c>
      <c r="E1039" s="1">
        <v>0</v>
      </c>
      <c r="F1039" s="37" t="s">
        <v>119</v>
      </c>
      <c r="G1039" s="37" t="s">
        <v>119</v>
      </c>
      <c r="H1039" s="28" t="s">
        <v>119</v>
      </c>
      <c r="I1039" s="28" t="s">
        <v>119</v>
      </c>
      <c r="J1039" s="28">
        <v>3</v>
      </c>
      <c r="K1039" s="28" t="s">
        <v>119</v>
      </c>
      <c r="L1039" s="28" t="s">
        <v>119</v>
      </c>
      <c r="M1039" s="28">
        <v>1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134</v>
      </c>
      <c r="X1039" s="11" t="s">
        <v>134</v>
      </c>
    </row>
    <row r="1040" spans="1:24" x14ac:dyDescent="0.3">
      <c r="A1040" s="3" t="s">
        <v>640</v>
      </c>
      <c r="B1040" s="2" t="s">
        <v>119</v>
      </c>
      <c r="C1040" s="4" t="s">
        <v>119</v>
      </c>
      <c r="D1040" s="4" t="s">
        <v>119</v>
      </c>
      <c r="E1040" s="1" t="s">
        <v>119</v>
      </c>
      <c r="F1040" s="37" t="s">
        <v>119</v>
      </c>
      <c r="G1040" s="37">
        <v>11</v>
      </c>
      <c r="H1040" s="28" t="s">
        <v>119</v>
      </c>
      <c r="I1040" s="28" t="s">
        <v>119</v>
      </c>
      <c r="J1040" s="28" t="s">
        <v>119</v>
      </c>
      <c r="K1040" s="28" t="s">
        <v>119</v>
      </c>
      <c r="L1040" s="28" t="s">
        <v>119</v>
      </c>
      <c r="M1040" s="28" t="s">
        <v>134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t="s">
        <v>119</v>
      </c>
      <c r="W1040" s="11" t="s">
        <v>134</v>
      </c>
      <c r="X1040" s="11" t="s">
        <v>134</v>
      </c>
    </row>
    <row r="1041" spans="1:24" x14ac:dyDescent="0.3">
      <c r="A1041" s="3" t="s">
        <v>1008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 t="s">
        <v>119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119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>
        <v>1</v>
      </c>
      <c r="T1041" s="106" t="s">
        <v>119</v>
      </c>
      <c r="U1041" s="106" t="s">
        <v>119</v>
      </c>
      <c r="V1041" t="s">
        <v>119</v>
      </c>
      <c r="W1041" s="11" t="str">
        <f t="shared" si="15"/>
        <v>X</v>
      </c>
      <c r="X1041" s="11" t="s">
        <v>119</v>
      </c>
    </row>
    <row r="1042" spans="1:24" x14ac:dyDescent="0.3">
      <c r="A1042" s="3" t="s">
        <v>641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>
        <v>2</v>
      </c>
      <c r="J1042" s="28" t="s">
        <v>119</v>
      </c>
      <c r="K1042" s="28" t="s">
        <v>119</v>
      </c>
      <c r="L1042" s="28" t="s">
        <v>119</v>
      </c>
      <c r="M1042" s="28">
        <v>10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 t="s">
        <v>119</v>
      </c>
      <c r="T1042" s="106" t="s">
        <v>119</v>
      </c>
      <c r="U1042" s="106" t="s">
        <v>119</v>
      </c>
      <c r="V1042" t="s">
        <v>119</v>
      </c>
      <c r="W1042" s="11" t="s">
        <v>134</v>
      </c>
      <c r="X1042" s="11" t="s">
        <v>119</v>
      </c>
    </row>
    <row r="1043" spans="1:24" x14ac:dyDescent="0.3">
      <c r="A1043" s="3" t="s">
        <v>642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 t="s">
        <v>119</v>
      </c>
      <c r="J1043" s="28" t="s">
        <v>119</v>
      </c>
      <c r="K1043" s="28" t="s">
        <v>119</v>
      </c>
      <c r="L1043" s="28" t="s">
        <v>119</v>
      </c>
      <c r="M1043" s="28" t="s">
        <v>134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134</v>
      </c>
    </row>
    <row r="1044" spans="1:24" x14ac:dyDescent="0.3">
      <c r="A1044" s="3" t="s">
        <v>53</v>
      </c>
      <c r="B1044" s="2">
        <v>3</v>
      </c>
      <c r="C1044" s="4">
        <v>0</v>
      </c>
      <c r="D1044" s="4">
        <v>0</v>
      </c>
      <c r="E1044" s="1">
        <v>0</v>
      </c>
      <c r="F1044" s="37" t="s">
        <v>119</v>
      </c>
      <c r="G1044" s="37" t="s">
        <v>119</v>
      </c>
      <c r="H1044" s="28" t="s">
        <v>119</v>
      </c>
      <c r="I1044" s="27">
        <v>1</v>
      </c>
      <c r="J1044" s="28">
        <v>6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134</v>
      </c>
    </row>
    <row r="1045" spans="1:24" x14ac:dyDescent="0.3">
      <c r="A1045" s="3" t="s">
        <v>643</v>
      </c>
      <c r="B1045" s="2" t="s">
        <v>119</v>
      </c>
      <c r="C1045" s="4" t="s">
        <v>119</v>
      </c>
      <c r="D1045" s="4" t="s">
        <v>119</v>
      </c>
      <c r="E1045" s="1" t="s">
        <v>119</v>
      </c>
      <c r="F1045" s="37" t="s">
        <v>119</v>
      </c>
      <c r="G1045" s="37" t="s">
        <v>119</v>
      </c>
      <c r="H1045" s="28" t="s">
        <v>119</v>
      </c>
      <c r="I1045" s="27" t="s">
        <v>119</v>
      </c>
      <c r="J1045" s="28" t="s">
        <v>119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119</v>
      </c>
    </row>
    <row r="1046" spans="1:24" x14ac:dyDescent="0.3">
      <c r="A1046" s="3" t="s">
        <v>644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134</v>
      </c>
    </row>
    <row r="1047" spans="1:24" x14ac:dyDescent="0.3">
      <c r="A1047" s="3" t="s">
        <v>645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7" t="s">
        <v>119</v>
      </c>
      <c r="J1047" s="28" t="s">
        <v>119</v>
      </c>
      <c r="K1047" s="28" t="s">
        <v>119</v>
      </c>
      <c r="L1047" s="28" t="s">
        <v>119</v>
      </c>
      <c r="M1047" s="28" t="s">
        <v>134</v>
      </c>
      <c r="N1047" s="1" t="s">
        <v>119</v>
      </c>
      <c r="O1047" s="43" t="s">
        <v>119</v>
      </c>
      <c r="P1047" s="106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">
        <v>134</v>
      </c>
      <c r="X1047" s="11" t="s">
        <v>119</v>
      </c>
    </row>
    <row r="1048" spans="1:24" x14ac:dyDescent="0.3">
      <c r="A1048" s="3" t="s">
        <v>242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>
        <v>2</v>
      </c>
      <c r="I1048" s="27" t="s">
        <v>119</v>
      </c>
      <c r="J1048" s="28">
        <v>2</v>
      </c>
      <c r="K1048" s="28" t="s">
        <v>119</v>
      </c>
      <c r="L1048" s="28" t="s">
        <v>119</v>
      </c>
      <c r="M1048" s="28" t="s">
        <v>119</v>
      </c>
      <c r="N1048" s="1" t="s">
        <v>119</v>
      </c>
      <c r="O1048" s="43" t="s">
        <v>119</v>
      </c>
      <c r="P1048" s="106" t="s">
        <v>119</v>
      </c>
      <c r="Q1048" s="106">
        <v>2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tr">
        <f t="shared" ref="W1048:W1099" si="16">IF(SUM(P1048:U1048)&gt;=1,"X","")</f>
        <v>X</v>
      </c>
      <c r="X1048" s="11" t="s">
        <v>134</v>
      </c>
    </row>
    <row r="1049" spans="1:24" x14ac:dyDescent="0.3">
      <c r="A1049" s="3" t="s">
        <v>785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 t="s">
        <v>119</v>
      </c>
      <c r="I1049" s="27" t="s">
        <v>119</v>
      </c>
      <c r="J1049" s="28" t="s">
        <v>119</v>
      </c>
      <c r="K1049" s="28" t="s">
        <v>119</v>
      </c>
      <c r="L1049" s="28" t="s">
        <v>119</v>
      </c>
      <c r="M1049" s="28" t="s">
        <v>119</v>
      </c>
      <c r="N1049" s="1" t="s">
        <v>119</v>
      </c>
      <c r="O1049" s="43" t="s">
        <v>119</v>
      </c>
      <c r="P1049" s="106" t="s">
        <v>119</v>
      </c>
      <c r="Q1049" s="106">
        <v>1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si="16"/>
        <v>X</v>
      </c>
      <c r="X1049" s="11" t="s">
        <v>134</v>
      </c>
    </row>
    <row r="1050" spans="1:24" x14ac:dyDescent="0.3">
      <c r="A1050" s="3" t="s">
        <v>243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>
        <f>1+1+2+85+1</f>
        <v>90</v>
      </c>
      <c r="J1050" s="28">
        <v>6</v>
      </c>
      <c r="K1050" s="28" t="s">
        <v>119</v>
      </c>
      <c r="L1050" s="28" t="s">
        <v>119</v>
      </c>
      <c r="M1050" s="28" t="s">
        <v>134</v>
      </c>
      <c r="N1050" s="1" t="s">
        <v>119</v>
      </c>
      <c r="O1050" s="43" t="s">
        <v>119</v>
      </c>
      <c r="P1050" s="106" t="s">
        <v>119</v>
      </c>
      <c r="Q1050" s="106">
        <v>12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tr">
        <f t="shared" si="16"/>
        <v>X</v>
      </c>
      <c r="X1050" s="11" t="s">
        <v>134</v>
      </c>
    </row>
    <row r="1051" spans="1:24" x14ac:dyDescent="0.3">
      <c r="A1051" s="3" t="s">
        <v>646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>
        <v>3</v>
      </c>
      <c r="J1051" s="28" t="s">
        <v>119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 t="s">
        <v>119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">
        <v>134</v>
      </c>
      <c r="X1051" s="11" t="s">
        <v>134</v>
      </c>
    </row>
    <row r="1052" spans="1:24" x14ac:dyDescent="0.3">
      <c r="A1052" s="3" t="s">
        <v>647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7" t="s">
        <v>119</v>
      </c>
      <c r="J1052" s="28" t="s">
        <v>119</v>
      </c>
      <c r="K1052" s="28" t="s">
        <v>119</v>
      </c>
      <c r="L1052" s="28" t="s">
        <v>119</v>
      </c>
      <c r="M1052" s="28" t="s">
        <v>134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x14ac:dyDescent="0.3">
      <c r="A1053" s="3" t="s">
        <v>45</v>
      </c>
      <c r="B1053" s="2">
        <v>0</v>
      </c>
      <c r="C1053" s="4">
        <v>0</v>
      </c>
      <c r="D1053" s="4">
        <v>0</v>
      </c>
      <c r="E1053" s="1">
        <v>2</v>
      </c>
      <c r="F1053" s="37" t="s">
        <v>119</v>
      </c>
      <c r="G1053" s="37" t="s">
        <v>119</v>
      </c>
      <c r="H1053" s="28" t="s">
        <v>119</v>
      </c>
      <c r="I1053" s="28" t="s">
        <v>119</v>
      </c>
      <c r="J1053" s="28" t="s">
        <v>119</v>
      </c>
      <c r="K1053" s="28" t="s">
        <v>119</v>
      </c>
      <c r="L1053" s="28" t="s">
        <v>119</v>
      </c>
      <c r="M1053" s="28" t="s">
        <v>119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134</v>
      </c>
      <c r="X1053" s="11" t="s">
        <v>134</v>
      </c>
    </row>
    <row r="1054" spans="1:24" x14ac:dyDescent="0.3">
      <c r="A1054" s="3" t="s">
        <v>1114</v>
      </c>
      <c r="B1054" s="2" t="s">
        <v>119</v>
      </c>
      <c r="C1054" s="4" t="s">
        <v>119</v>
      </c>
      <c r="D1054" s="4" t="s">
        <v>119</v>
      </c>
      <c r="E1054" s="1" t="s">
        <v>119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134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119</v>
      </c>
      <c r="X1054" s="11" t="s">
        <v>119</v>
      </c>
    </row>
    <row r="1055" spans="1:24" x14ac:dyDescent="0.3">
      <c r="A1055" s="3" t="s">
        <v>648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119</v>
      </c>
      <c r="L1055" s="28" t="s">
        <v>119</v>
      </c>
      <c r="M1055" s="28" t="s">
        <v>134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t="s">
        <v>119</v>
      </c>
      <c r="W1055" s="11" t="s">
        <v>134</v>
      </c>
      <c r="X1055" s="11" t="s">
        <v>134</v>
      </c>
    </row>
    <row r="1056" spans="1:24" x14ac:dyDescent="0.3">
      <c r="A1056" s="3" t="s">
        <v>793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119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>
        <f>3+7</f>
        <v>10</v>
      </c>
      <c r="T1056" s="106" t="s">
        <v>119</v>
      </c>
      <c r="U1056" s="106" t="s">
        <v>119</v>
      </c>
      <c r="V1056" t="s">
        <v>119</v>
      </c>
      <c r="W1056" s="11" t="str">
        <f t="shared" si="16"/>
        <v>X</v>
      </c>
      <c r="X1056" s="11" t="s">
        <v>119</v>
      </c>
    </row>
    <row r="1057" spans="1:24" x14ac:dyDescent="0.3">
      <c r="A1057" s="3" t="s">
        <v>649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 t="s">
        <v>119</v>
      </c>
      <c r="L1057" s="28" t="s">
        <v>119</v>
      </c>
      <c r="M1057" s="28">
        <f>1+1+6+32+35+58+56+14+30+1+1+27+2+10+4+13</f>
        <v>291</v>
      </c>
      <c r="N1057" s="1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>
        <v>11</v>
      </c>
      <c r="T1057" s="106" t="s">
        <v>119</v>
      </c>
      <c r="U1057" s="106" t="s">
        <v>119</v>
      </c>
      <c r="V1057" t="s">
        <v>119</v>
      </c>
      <c r="W1057" s="11" t="str">
        <f t="shared" si="16"/>
        <v>X</v>
      </c>
      <c r="X1057" s="11" t="s">
        <v>119</v>
      </c>
    </row>
    <row r="1058" spans="1:24" s="5" customFormat="1" x14ac:dyDescent="0.3">
      <c r="A1058" s="8" t="s">
        <v>705</v>
      </c>
      <c r="B1058" s="6" t="s">
        <v>119</v>
      </c>
      <c r="C1058" s="7" t="s">
        <v>119</v>
      </c>
      <c r="D1058" s="7" t="s">
        <v>119</v>
      </c>
      <c r="E1058" s="10" t="s">
        <v>119</v>
      </c>
      <c r="F1058" s="37" t="s">
        <v>119</v>
      </c>
      <c r="G1058" s="29" t="s">
        <v>119</v>
      </c>
      <c r="H1058" s="29">
        <v>1</v>
      </c>
      <c r="I1058" s="29" t="s">
        <v>119</v>
      </c>
      <c r="J1058" s="29" t="s">
        <v>119</v>
      </c>
      <c r="K1058" s="29" t="s">
        <v>119</v>
      </c>
      <c r="L1058" s="29" t="s">
        <v>119</v>
      </c>
      <c r="M1058" s="29" t="s">
        <v>119</v>
      </c>
      <c r="N1058" s="10" t="s">
        <v>119</v>
      </c>
      <c r="O1058" s="43" t="s">
        <v>119</v>
      </c>
      <c r="P1058" s="106" t="s">
        <v>119</v>
      </c>
      <c r="Q1058" s="106" t="s">
        <v>119</v>
      </c>
      <c r="R1058" s="106" t="s">
        <v>119</v>
      </c>
      <c r="S1058" s="106" t="s">
        <v>119</v>
      </c>
      <c r="T1058" s="106" t="s">
        <v>119</v>
      </c>
      <c r="U1058" s="106" t="s">
        <v>119</v>
      </c>
      <c r="V1058" t="s">
        <v>119</v>
      </c>
      <c r="W1058" s="11" t="s">
        <v>119</v>
      </c>
      <c r="X1058" s="11" t="s">
        <v>119</v>
      </c>
    </row>
    <row r="1059" spans="1:24" s="5" customFormat="1" x14ac:dyDescent="0.3">
      <c r="A1059" s="8" t="s">
        <v>796</v>
      </c>
      <c r="B1059" s="6" t="s">
        <v>119</v>
      </c>
      <c r="C1059" s="7" t="s">
        <v>119</v>
      </c>
      <c r="D1059" s="7" t="s">
        <v>119</v>
      </c>
      <c r="E1059" s="10" t="s">
        <v>119</v>
      </c>
      <c r="F1059" s="37" t="s">
        <v>119</v>
      </c>
      <c r="G1059" s="29" t="s">
        <v>119</v>
      </c>
      <c r="H1059" s="29" t="s">
        <v>119</v>
      </c>
      <c r="I1059" s="29" t="s">
        <v>119</v>
      </c>
      <c r="J1059" s="29" t="s">
        <v>119</v>
      </c>
      <c r="K1059" s="29" t="s">
        <v>119</v>
      </c>
      <c r="L1059" s="29" t="s">
        <v>119</v>
      </c>
      <c r="M1059" s="29" t="s">
        <v>119</v>
      </c>
      <c r="N1059" s="10" t="s">
        <v>119</v>
      </c>
      <c r="O1059" s="43" t="s">
        <v>119</v>
      </c>
      <c r="P1059" s="106">
        <v>1</v>
      </c>
      <c r="Q1059" s="106" t="s">
        <v>119</v>
      </c>
      <c r="R1059" s="106" t="s">
        <v>119</v>
      </c>
      <c r="S1059" s="106" t="s">
        <v>119</v>
      </c>
      <c r="T1059" s="106" t="s">
        <v>119</v>
      </c>
      <c r="U1059" s="106" t="s">
        <v>119</v>
      </c>
      <c r="V1059" t="s">
        <v>119</v>
      </c>
      <c r="W1059" s="11" t="s">
        <v>119</v>
      </c>
      <c r="X1059" s="11" t="s">
        <v>119</v>
      </c>
    </row>
    <row r="1060" spans="1:24" x14ac:dyDescent="0.3">
      <c r="A1060" s="3" t="s">
        <v>61</v>
      </c>
      <c r="B1060" s="2">
        <v>2</v>
      </c>
      <c r="C1060" s="4">
        <v>0</v>
      </c>
      <c r="D1060" s="4">
        <v>0</v>
      </c>
      <c r="E1060" s="1">
        <v>0</v>
      </c>
      <c r="F1060" s="37" t="s">
        <v>119</v>
      </c>
      <c r="G1060" s="37" t="s">
        <v>119</v>
      </c>
      <c r="H1060" s="28" t="s">
        <v>119</v>
      </c>
      <c r="I1060" s="28" t="s">
        <v>119</v>
      </c>
      <c r="J1060" s="28">
        <v>2</v>
      </c>
      <c r="K1060" s="28">
        <v>1</v>
      </c>
      <c r="L1060" s="28" t="s">
        <v>119</v>
      </c>
      <c r="M1060" s="28" t="s">
        <v>134</v>
      </c>
      <c r="N1060" s="1" t="s">
        <v>119</v>
      </c>
      <c r="O1060" s="43" t="s">
        <v>119</v>
      </c>
      <c r="P1060" s="106" t="s">
        <v>119</v>
      </c>
      <c r="Q1060" s="106" t="s">
        <v>119</v>
      </c>
      <c r="R1060" s="106" t="s">
        <v>119</v>
      </c>
      <c r="S1060" s="106">
        <f>5+1</f>
        <v>6</v>
      </c>
      <c r="T1060" s="106" t="s">
        <v>119</v>
      </c>
      <c r="U1060" s="106" t="s">
        <v>119</v>
      </c>
      <c r="V1060" t="s">
        <v>119</v>
      </c>
      <c r="W1060" s="11" t="str">
        <f t="shared" si="16"/>
        <v>X</v>
      </c>
      <c r="X1060" s="11" t="s">
        <v>134</v>
      </c>
    </row>
    <row r="1061" spans="1:24" x14ac:dyDescent="0.3">
      <c r="A1061" s="3" t="s">
        <v>747</v>
      </c>
      <c r="B1061" s="2" t="s">
        <v>119</v>
      </c>
      <c r="C1061" s="4" t="s">
        <v>119</v>
      </c>
      <c r="D1061" s="4" t="s">
        <v>119</v>
      </c>
      <c r="E1061" s="1" t="s">
        <v>119</v>
      </c>
      <c r="F1061" s="37" t="s">
        <v>119</v>
      </c>
      <c r="G1061" s="37" t="s">
        <v>119</v>
      </c>
      <c r="H1061" s="28" t="s">
        <v>119</v>
      </c>
      <c r="I1061" s="28">
        <v>2</v>
      </c>
      <c r="J1061" s="28" t="s">
        <v>119</v>
      </c>
      <c r="K1061" s="28" t="s">
        <v>119</v>
      </c>
      <c r="L1061" s="28" t="s">
        <v>119</v>
      </c>
      <c r="M1061" s="28" t="s">
        <v>119</v>
      </c>
      <c r="N1061" s="1" t="s">
        <v>119</v>
      </c>
      <c r="O1061" s="43">
        <v>1</v>
      </c>
      <c r="P1061" s="106" t="s">
        <v>119</v>
      </c>
      <c r="Q1061" s="106" t="s">
        <v>119</v>
      </c>
      <c r="R1061" s="106" t="s">
        <v>119</v>
      </c>
      <c r="S1061" s="106" t="s">
        <v>119</v>
      </c>
      <c r="T1061" s="106" t="s">
        <v>119</v>
      </c>
      <c r="U1061" s="106" t="s">
        <v>119</v>
      </c>
      <c r="V1061" t="s">
        <v>119</v>
      </c>
      <c r="W1061" s="11" t="s">
        <v>134</v>
      </c>
      <c r="X1061" s="11" t="s">
        <v>134</v>
      </c>
    </row>
    <row r="1062" spans="1:24" x14ac:dyDescent="0.3">
      <c r="A1062" s="3" t="s">
        <v>58</v>
      </c>
      <c r="B1062" s="2">
        <v>12</v>
      </c>
      <c r="C1062" s="4">
        <v>9</v>
      </c>
      <c r="D1062" s="4">
        <v>1</v>
      </c>
      <c r="E1062" s="1">
        <v>2</v>
      </c>
      <c r="F1062" s="37" t="s">
        <v>119</v>
      </c>
      <c r="G1062" s="37" t="s">
        <v>119</v>
      </c>
      <c r="H1062" s="28" t="s">
        <v>119</v>
      </c>
      <c r="I1062" s="28" t="s">
        <v>119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 t="s">
        <v>119</v>
      </c>
      <c r="O1062" s="43" t="s">
        <v>119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134</v>
      </c>
      <c r="X1062" s="11" t="s">
        <v>134</v>
      </c>
    </row>
    <row r="1063" spans="1:24" x14ac:dyDescent="0.3">
      <c r="A1063" s="3" t="s">
        <v>671</v>
      </c>
      <c r="B1063" s="2" t="s">
        <v>119</v>
      </c>
      <c r="C1063" s="4" t="s">
        <v>119</v>
      </c>
      <c r="D1063" s="4" t="s">
        <v>119</v>
      </c>
      <c r="E1063" s="1" t="s">
        <v>119</v>
      </c>
      <c r="F1063" s="37" t="s">
        <v>119</v>
      </c>
      <c r="G1063" s="37" t="s">
        <v>119</v>
      </c>
      <c r="H1063" s="28">
        <v>3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>
        <v>1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119</v>
      </c>
      <c r="X1063" s="11" t="s">
        <v>134</v>
      </c>
    </row>
    <row r="1064" spans="1:24" x14ac:dyDescent="0.3">
      <c r="A1064" s="3" t="s">
        <v>60</v>
      </c>
      <c r="B1064" s="2">
        <v>7</v>
      </c>
      <c r="C1064" s="4">
        <v>0</v>
      </c>
      <c r="D1064" s="4">
        <v>0</v>
      </c>
      <c r="E1064" s="1">
        <v>0</v>
      </c>
      <c r="F1064" s="37" t="s">
        <v>119</v>
      </c>
      <c r="G1064" s="37" t="s">
        <v>119</v>
      </c>
      <c r="H1064" s="28" t="s">
        <v>119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 t="s">
        <v>119</v>
      </c>
      <c r="O1064" s="43" t="s">
        <v>119</v>
      </c>
      <c r="P1064" s="106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t="s">
        <v>119</v>
      </c>
      <c r="W1064" s="11" t="s">
        <v>119</v>
      </c>
      <c r="X1064" s="11" t="s">
        <v>119</v>
      </c>
    </row>
    <row r="1065" spans="1:24" x14ac:dyDescent="0.3">
      <c r="A1065" s="3" t="s">
        <v>794</v>
      </c>
      <c r="B1065" s="2" t="s">
        <v>119</v>
      </c>
      <c r="C1065" s="4" t="s">
        <v>119</v>
      </c>
      <c r="D1065" s="4" t="s">
        <v>119</v>
      </c>
      <c r="E1065" s="1" t="s">
        <v>119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 t="s">
        <v>119</v>
      </c>
      <c r="K1065" s="28" t="s">
        <v>119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>
        <v>5</v>
      </c>
      <c r="S1065" s="106">
        <v>3</v>
      </c>
      <c r="T1065" s="106" t="s">
        <v>119</v>
      </c>
      <c r="U1065" s="106" t="s">
        <v>119</v>
      </c>
      <c r="V1065" t="s">
        <v>119</v>
      </c>
      <c r="W1065" s="11" t="str">
        <f t="shared" si="16"/>
        <v>X</v>
      </c>
      <c r="X1065" s="11" t="s">
        <v>1272</v>
      </c>
    </row>
    <row r="1066" spans="1:24" x14ac:dyDescent="0.3">
      <c r="A1066" s="3" t="s">
        <v>190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>
        <v>1</v>
      </c>
      <c r="H1066" s="28" t="s">
        <v>119</v>
      </c>
      <c r="I1066" s="28">
        <f>1+1+1+1+1+9</f>
        <v>14</v>
      </c>
      <c r="J1066" s="28" t="s">
        <v>119</v>
      </c>
      <c r="K1066" s="28">
        <v>1</v>
      </c>
      <c r="L1066" s="28" t="s">
        <v>119</v>
      </c>
      <c r="M1066" s="28" t="s">
        <v>119</v>
      </c>
      <c r="N1066" s="1" t="s">
        <v>119</v>
      </c>
      <c r="O1066" s="43" t="s">
        <v>119</v>
      </c>
      <c r="P1066" s="106" t="s">
        <v>119</v>
      </c>
      <c r="Q1066" s="106" t="s">
        <v>119</v>
      </c>
      <c r="R1066" s="106" t="s">
        <v>119</v>
      </c>
      <c r="S1066" s="106" t="s">
        <v>119</v>
      </c>
      <c r="T1066" s="106" t="s">
        <v>119</v>
      </c>
      <c r="U1066" s="106" t="s">
        <v>119</v>
      </c>
      <c r="V1066" t="s">
        <v>119</v>
      </c>
      <c r="W1066" s="11" t="s">
        <v>119</v>
      </c>
      <c r="X1066" s="11" t="s">
        <v>134</v>
      </c>
    </row>
    <row r="1067" spans="1:24" x14ac:dyDescent="0.3">
      <c r="A1067" s="3" t="s">
        <v>1207</v>
      </c>
      <c r="B1067" s="2" t="s">
        <v>119</v>
      </c>
      <c r="C1067" s="2" t="s">
        <v>119</v>
      </c>
      <c r="D1067" s="2" t="s">
        <v>119</v>
      </c>
      <c r="E1067" s="2" t="s">
        <v>119</v>
      </c>
      <c r="F1067" s="2" t="s">
        <v>119</v>
      </c>
      <c r="G1067" s="2" t="s">
        <v>119</v>
      </c>
      <c r="H1067" s="2" t="s">
        <v>119</v>
      </c>
      <c r="I1067" s="2" t="s">
        <v>119</v>
      </c>
      <c r="J1067" s="28" t="s">
        <v>134</v>
      </c>
      <c r="K1067" s="43" t="s">
        <v>119</v>
      </c>
      <c r="L1067" s="43" t="s">
        <v>119</v>
      </c>
      <c r="M1067" s="43" t="s">
        <v>119</v>
      </c>
      <c r="N1067" s="43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134</v>
      </c>
      <c r="W1067" s="11" t="s">
        <v>119</v>
      </c>
      <c r="X1067" s="11" t="s">
        <v>119</v>
      </c>
    </row>
    <row r="1068" spans="1:24" x14ac:dyDescent="0.3">
      <c r="A1068" s="3" t="s">
        <v>650</v>
      </c>
      <c r="B1068" s="2" t="s">
        <v>119</v>
      </c>
      <c r="C1068" s="4" t="s">
        <v>119</v>
      </c>
      <c r="D1068" s="4" t="s">
        <v>119</v>
      </c>
      <c r="E1068" s="1" t="s">
        <v>119</v>
      </c>
      <c r="F1068" s="37" t="s">
        <v>119</v>
      </c>
      <c r="G1068" s="37" t="s">
        <v>119</v>
      </c>
      <c r="H1068" s="28" t="s">
        <v>119</v>
      </c>
      <c r="I1068" s="28" t="s">
        <v>119</v>
      </c>
      <c r="J1068" s="28" t="s">
        <v>119</v>
      </c>
      <c r="K1068" s="28" t="s">
        <v>119</v>
      </c>
      <c r="L1068" s="28" t="s">
        <v>119</v>
      </c>
      <c r="M1068" s="28">
        <f>1+1+33+22+4+1+2+1000+1+1</f>
        <v>1066</v>
      </c>
      <c r="N1068" s="1" t="s">
        <v>119</v>
      </c>
      <c r="O1068" s="43" t="s">
        <v>119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119</v>
      </c>
      <c r="W1068" s="11" t="s">
        <v>134</v>
      </c>
      <c r="X1068" s="11" t="s">
        <v>119</v>
      </c>
    </row>
    <row r="1069" spans="1:24" x14ac:dyDescent="0.3">
      <c r="A1069" s="3" t="s">
        <v>191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>
        <v>49</v>
      </c>
      <c r="G1069" s="37" t="s">
        <v>119</v>
      </c>
      <c r="H1069" s="28" t="s">
        <v>119</v>
      </c>
      <c r="I1069" s="28">
        <f>3+1+4+1+2+3+1+2+1+1+2+4+1</f>
        <v>26</v>
      </c>
      <c r="J1069" s="28">
        <f>3+2+19+4</f>
        <v>28</v>
      </c>
      <c r="K1069" s="28">
        <v>6</v>
      </c>
      <c r="L1069" s="28" t="s">
        <v>119</v>
      </c>
      <c r="M1069" s="28" t="s">
        <v>119</v>
      </c>
      <c r="N1069" s="1">
        <v>1</v>
      </c>
      <c r="O1069" s="43">
        <v>4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134</v>
      </c>
    </row>
    <row r="1070" spans="1:24" x14ac:dyDescent="0.3">
      <c r="A1070" s="3" t="s">
        <v>651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 t="s">
        <v>119</v>
      </c>
      <c r="G1070" s="37" t="s">
        <v>119</v>
      </c>
      <c r="H1070" s="28" t="s">
        <v>119</v>
      </c>
      <c r="I1070" s="28" t="s">
        <v>119</v>
      </c>
      <c r="J1070" s="28" t="s">
        <v>119</v>
      </c>
      <c r="K1070" s="28" t="s">
        <v>119</v>
      </c>
      <c r="L1070" s="28" t="s">
        <v>119</v>
      </c>
      <c r="M1070" s="28">
        <v>1</v>
      </c>
      <c r="N1070" s="1" t="s">
        <v>119</v>
      </c>
      <c r="O1070" s="43" t="s">
        <v>119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134</v>
      </c>
      <c r="X1070" s="11" t="s">
        <v>134</v>
      </c>
    </row>
    <row r="1071" spans="1:24" x14ac:dyDescent="0.3">
      <c r="A1071" s="3" t="s">
        <v>706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>
        <v>1</v>
      </c>
      <c r="I1071" s="28">
        <v>4</v>
      </c>
      <c r="J1071" s="28" t="s">
        <v>119</v>
      </c>
      <c r="K1071" s="28" t="s">
        <v>119</v>
      </c>
      <c r="L1071" s="28" t="s">
        <v>119</v>
      </c>
      <c r="M1071" s="28" t="s">
        <v>119</v>
      </c>
      <c r="N1071" s="1" t="s">
        <v>119</v>
      </c>
      <c r="O1071" s="43">
        <v>14</v>
      </c>
      <c r="P1071" s="106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">
        <v>119</v>
      </c>
      <c r="X1071" s="11" t="s">
        <v>134</v>
      </c>
    </row>
    <row r="1072" spans="1:24" x14ac:dyDescent="0.3">
      <c r="A1072" s="3" t="s">
        <v>652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 t="s">
        <v>119</v>
      </c>
      <c r="I1072" s="28" t="s">
        <v>119</v>
      </c>
      <c r="J1072" s="28" t="s">
        <v>119</v>
      </c>
      <c r="K1072" s="28">
        <v>1</v>
      </c>
      <c r="L1072" s="28" t="s">
        <v>119</v>
      </c>
      <c r="M1072" s="28">
        <f>1+2+3+2+2</f>
        <v>10</v>
      </c>
      <c r="N1072" s="1" t="s">
        <v>119</v>
      </c>
      <c r="O1072" s="43" t="s">
        <v>119</v>
      </c>
      <c r="P1072" s="106" t="s">
        <v>119</v>
      </c>
      <c r="Q1072" s="106">
        <v>1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tr">
        <f t="shared" si="16"/>
        <v>X</v>
      </c>
      <c r="X1072" s="11" t="s">
        <v>134</v>
      </c>
    </row>
    <row r="1073" spans="1:24" x14ac:dyDescent="0.3">
      <c r="A1073" s="3" t="s">
        <v>192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>
        <v>2</v>
      </c>
      <c r="J1073" s="28">
        <f>1+1+1+1+1</f>
        <v>5</v>
      </c>
      <c r="K1073" s="28">
        <v>1</v>
      </c>
      <c r="L1073" s="28" t="s">
        <v>119</v>
      </c>
      <c r="M1073" s="28">
        <f>2+2+1+1+1</f>
        <v>7</v>
      </c>
      <c r="N1073" s="4" t="s">
        <v>119</v>
      </c>
      <c r="O1073" s="43">
        <v>3</v>
      </c>
      <c r="P1073" s="106" t="s">
        <v>119</v>
      </c>
      <c r="Q1073" s="106" t="s">
        <v>119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t="s">
        <v>119</v>
      </c>
      <c r="W1073" s="11" t="s">
        <v>134</v>
      </c>
      <c r="X1073" s="11" t="s">
        <v>134</v>
      </c>
    </row>
    <row r="1074" spans="1:24" x14ac:dyDescent="0.3">
      <c r="A1074" s="3" t="s">
        <v>1012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 t="s">
        <v>119</v>
      </c>
      <c r="J1074" s="28" t="s">
        <v>119</v>
      </c>
      <c r="K1074" s="28" t="s">
        <v>119</v>
      </c>
      <c r="L1074" s="28" t="s">
        <v>119</v>
      </c>
      <c r="M1074" s="28" t="s">
        <v>119</v>
      </c>
      <c r="N1074" s="4" t="s">
        <v>119</v>
      </c>
      <c r="O1074" s="43" t="s">
        <v>119</v>
      </c>
      <c r="P1074" s="106" t="s">
        <v>119</v>
      </c>
      <c r="Q1074" s="106" t="s">
        <v>119</v>
      </c>
      <c r="R1074" s="106" t="s">
        <v>119</v>
      </c>
      <c r="S1074" s="106">
        <v>1</v>
      </c>
      <c r="T1074" s="106" t="s">
        <v>119</v>
      </c>
      <c r="U1074" s="106" t="s">
        <v>119</v>
      </c>
      <c r="V1074" t="s">
        <v>119</v>
      </c>
      <c r="W1074" s="11" t="str">
        <f t="shared" si="16"/>
        <v>X</v>
      </c>
      <c r="X1074" s="11" t="s">
        <v>134</v>
      </c>
    </row>
    <row r="1075" spans="1:24" x14ac:dyDescent="0.3">
      <c r="A1075" s="3" t="s">
        <v>653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134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 t="s">
        <v>119</v>
      </c>
      <c r="T1075" s="106" t="s">
        <v>119</v>
      </c>
      <c r="U1075" s="106" t="s">
        <v>119</v>
      </c>
      <c r="V1075" t="s">
        <v>119</v>
      </c>
      <c r="W1075" s="11" t="s">
        <v>134</v>
      </c>
      <c r="X1075" s="11" t="s">
        <v>134</v>
      </c>
    </row>
    <row r="1076" spans="1:24" x14ac:dyDescent="0.3">
      <c r="A1076" s="3" t="s">
        <v>791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119</v>
      </c>
      <c r="N1076" s="4" t="s">
        <v>119</v>
      </c>
      <c r="O1076" s="43" t="s">
        <v>119</v>
      </c>
      <c r="P1076" s="106" t="s">
        <v>119</v>
      </c>
      <c r="Q1076" s="106" t="s">
        <v>119</v>
      </c>
      <c r="R1076" s="106" t="s">
        <v>119</v>
      </c>
      <c r="S1076" s="106">
        <v>1</v>
      </c>
      <c r="T1076" s="106">
        <v>1</v>
      </c>
      <c r="U1076" s="106" t="s">
        <v>119</v>
      </c>
      <c r="V1076" t="s">
        <v>119</v>
      </c>
      <c r="W1076" s="11" t="str">
        <f t="shared" si="16"/>
        <v>X</v>
      </c>
      <c r="X1076" s="11" t="s">
        <v>134</v>
      </c>
    </row>
    <row r="1077" spans="1:24" x14ac:dyDescent="0.3">
      <c r="A1077" s="3" t="s">
        <v>790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8" t="s">
        <v>119</v>
      </c>
      <c r="J1077" s="28" t="s">
        <v>119</v>
      </c>
      <c r="K1077" s="28" t="s">
        <v>119</v>
      </c>
      <c r="L1077" s="28" t="s">
        <v>119</v>
      </c>
      <c r="M1077" s="28" t="s">
        <v>119</v>
      </c>
      <c r="N1077" s="4" t="s">
        <v>119</v>
      </c>
      <c r="O1077" s="43" t="s">
        <v>119</v>
      </c>
      <c r="P1077" s="106">
        <v>1</v>
      </c>
      <c r="Q1077" s="106" t="s">
        <v>119</v>
      </c>
      <c r="R1077" s="106" t="s">
        <v>119</v>
      </c>
      <c r="S1077" s="106" t="s">
        <v>119</v>
      </c>
      <c r="T1077" s="106" t="s">
        <v>119</v>
      </c>
      <c r="U1077" s="106" t="s">
        <v>119</v>
      </c>
      <c r="V1077" t="s">
        <v>119</v>
      </c>
      <c r="W1077" s="11" t="str">
        <f t="shared" si="16"/>
        <v>X</v>
      </c>
      <c r="X1077" s="11" t="s">
        <v>119</v>
      </c>
    </row>
    <row r="1078" spans="1:24" x14ac:dyDescent="0.3">
      <c r="A1078" s="3" t="s">
        <v>168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>
        <f>1+3+2+2+5+5+3+1</f>
        <v>22</v>
      </c>
      <c r="H1078" s="28">
        <v>8</v>
      </c>
      <c r="I1078" s="28">
        <v>7</v>
      </c>
      <c r="J1078" s="28">
        <v>11</v>
      </c>
      <c r="K1078" s="28">
        <f>1+1+3+5+12+1</f>
        <v>23</v>
      </c>
      <c r="L1078" s="28">
        <v>7</v>
      </c>
      <c r="M1078" s="28">
        <f>8+32+4+7+2+68+174+9+10+28+4+1+8</f>
        <v>355</v>
      </c>
      <c r="N1078" s="4">
        <v>3</v>
      </c>
      <c r="O1078" s="43">
        <v>10</v>
      </c>
      <c r="P1078" s="106" t="s">
        <v>119</v>
      </c>
      <c r="Q1078" s="106" t="s">
        <v>119</v>
      </c>
      <c r="R1078" s="106" t="s">
        <v>119</v>
      </c>
      <c r="S1078" s="106" t="s">
        <v>119</v>
      </c>
      <c r="T1078" s="106">
        <v>1</v>
      </c>
      <c r="U1078" s="106">
        <v>15</v>
      </c>
      <c r="V1078" t="s">
        <v>119</v>
      </c>
      <c r="W1078" s="11" t="str">
        <f t="shared" si="16"/>
        <v>X</v>
      </c>
      <c r="X1078" s="11" t="s">
        <v>134</v>
      </c>
    </row>
    <row r="1079" spans="1:24" x14ac:dyDescent="0.3">
      <c r="A1079" s="3" t="s">
        <v>169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>
        <f>2+1+1</f>
        <v>4</v>
      </c>
      <c r="G1079" s="37">
        <v>1</v>
      </c>
      <c r="H1079" s="28">
        <v>3</v>
      </c>
      <c r="I1079" s="28" t="s">
        <v>119</v>
      </c>
      <c r="J1079" s="28" t="s">
        <v>119</v>
      </c>
      <c r="K1079" s="28" t="s">
        <v>119</v>
      </c>
      <c r="L1079" s="28" t="s">
        <v>119</v>
      </c>
      <c r="M1079" s="28">
        <f>1+1+2+1+1+1</f>
        <v>7</v>
      </c>
      <c r="N1079" s="1">
        <v>1</v>
      </c>
      <c r="O1079" s="43" t="s">
        <v>119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 t="s">
        <v>119</v>
      </c>
      <c r="U1079" s="106" t="s">
        <v>119</v>
      </c>
      <c r="V1079" t="s">
        <v>119</v>
      </c>
      <c r="W1079" s="11" t="s">
        <v>134</v>
      </c>
      <c r="X1079" s="11" t="s">
        <v>119</v>
      </c>
    </row>
    <row r="1080" spans="1:24" x14ac:dyDescent="0.3">
      <c r="A1080" s="3" t="s">
        <v>1011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 t="s">
        <v>119</v>
      </c>
      <c r="G1080" s="37" t="s">
        <v>119</v>
      </c>
      <c r="H1080" s="28" t="s">
        <v>119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 t="s">
        <v>119</v>
      </c>
      <c r="N1080" s="1" t="s">
        <v>119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>
        <v>9</v>
      </c>
      <c r="V1080" t="s">
        <v>119</v>
      </c>
      <c r="W1080" s="11" t="str">
        <f t="shared" si="16"/>
        <v>X</v>
      </c>
      <c r="X1080" s="11" t="s">
        <v>134</v>
      </c>
    </row>
    <row r="1081" spans="1:24" x14ac:dyDescent="0.3">
      <c r="A1081" s="3" t="s">
        <v>1013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119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>
        <v>19</v>
      </c>
      <c r="T1081" s="106">
        <v>1</v>
      </c>
      <c r="U1081" s="106">
        <v>10</v>
      </c>
      <c r="V1081" t="s">
        <v>119</v>
      </c>
      <c r="W1081" s="11" t="str">
        <f t="shared" si="16"/>
        <v>X</v>
      </c>
      <c r="X1081" s="11" t="s">
        <v>119</v>
      </c>
    </row>
    <row r="1082" spans="1:24" x14ac:dyDescent="0.3">
      <c r="A1082" s="3" t="s">
        <v>654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134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 t="s">
        <v>119</v>
      </c>
      <c r="T1082" s="106" t="s">
        <v>119</v>
      </c>
      <c r="U1082" s="106" t="s">
        <v>119</v>
      </c>
      <c r="V1082" t="s">
        <v>119</v>
      </c>
      <c r="W1082" s="11" t="s">
        <v>134</v>
      </c>
      <c r="X1082" s="11" t="s">
        <v>119</v>
      </c>
    </row>
    <row r="1083" spans="1:24" x14ac:dyDescent="0.3">
      <c r="A1083" s="3" t="s">
        <v>1231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>
        <v>4</v>
      </c>
      <c r="K1083" s="28" t="s">
        <v>119</v>
      </c>
      <c r="L1083" s="28" t="s">
        <v>119</v>
      </c>
      <c r="M1083" s="28" t="s">
        <v>119</v>
      </c>
      <c r="N1083" s="1" t="s">
        <v>119</v>
      </c>
      <c r="O1083" s="43" t="s">
        <v>119</v>
      </c>
      <c r="P1083" s="106" t="s">
        <v>119</v>
      </c>
      <c r="Q1083" s="106" t="s">
        <v>119</v>
      </c>
      <c r="R1083" s="106" t="s">
        <v>119</v>
      </c>
      <c r="S1083" s="106" t="s">
        <v>119</v>
      </c>
      <c r="T1083" s="106" t="s">
        <v>119</v>
      </c>
      <c r="U1083" s="106" t="s">
        <v>119</v>
      </c>
      <c r="V1083" t="s">
        <v>134</v>
      </c>
      <c r="W1083" s="11" t="s">
        <v>119</v>
      </c>
      <c r="X1083" s="11" t="s">
        <v>119</v>
      </c>
    </row>
    <row r="1084" spans="1:24" x14ac:dyDescent="0.3">
      <c r="A1084" s="3" t="s">
        <v>170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>
        <v>20</v>
      </c>
      <c r="I1084" s="28" t="s">
        <v>119</v>
      </c>
      <c r="J1084" s="28" t="s">
        <v>119</v>
      </c>
      <c r="K1084" s="28" t="s">
        <v>119</v>
      </c>
      <c r="L1084" s="28" t="s">
        <v>119</v>
      </c>
      <c r="M1084" s="27" t="s">
        <v>119</v>
      </c>
      <c r="N1084" s="1" t="s">
        <v>119</v>
      </c>
      <c r="O1084" s="43" t="s">
        <v>119</v>
      </c>
      <c r="P1084" s="106">
        <v>1</v>
      </c>
      <c r="Q1084" s="106">
        <v>13</v>
      </c>
      <c r="R1084" s="106" t="s">
        <v>119</v>
      </c>
      <c r="S1084" s="106">
        <v>57</v>
      </c>
      <c r="T1084" s="106">
        <v>6</v>
      </c>
      <c r="U1084" s="106" t="s">
        <v>119</v>
      </c>
      <c r="V1084" t="s">
        <v>119</v>
      </c>
      <c r="W1084" s="11" t="str">
        <f t="shared" si="16"/>
        <v>X</v>
      </c>
      <c r="X1084" s="11" t="s">
        <v>134</v>
      </c>
    </row>
    <row r="1085" spans="1:24" x14ac:dyDescent="0.3">
      <c r="A1085" s="3" t="s">
        <v>795</v>
      </c>
      <c r="B1085" s="2" t="s">
        <v>119</v>
      </c>
      <c r="C1085" s="4" t="s">
        <v>119</v>
      </c>
      <c r="D1085" s="4" t="s">
        <v>119</v>
      </c>
      <c r="E1085" s="1" t="s">
        <v>119</v>
      </c>
      <c r="F1085" s="37" t="s">
        <v>119</v>
      </c>
      <c r="G1085" s="37" t="s">
        <v>119</v>
      </c>
      <c r="H1085" s="28" t="s">
        <v>119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 t="s">
        <v>119</v>
      </c>
      <c r="Q1085" s="106" t="s">
        <v>119</v>
      </c>
      <c r="R1085" s="106" t="s">
        <v>119</v>
      </c>
      <c r="S1085" s="106">
        <f>6+4+11</f>
        <v>21</v>
      </c>
      <c r="T1085" s="106" t="s">
        <v>119</v>
      </c>
      <c r="U1085" s="106">
        <v>1</v>
      </c>
      <c r="V1085" t="s">
        <v>119</v>
      </c>
      <c r="W1085" s="11" t="str">
        <f t="shared" si="16"/>
        <v>X</v>
      </c>
      <c r="X1085" s="11" t="s">
        <v>119</v>
      </c>
    </row>
    <row r="1086" spans="1:24" x14ac:dyDescent="0.3">
      <c r="A1086" s="3" t="s">
        <v>59</v>
      </c>
      <c r="B1086" s="2">
        <v>61</v>
      </c>
      <c r="C1086" s="4">
        <v>4</v>
      </c>
      <c r="D1086" s="4">
        <v>0</v>
      </c>
      <c r="E1086" s="1">
        <v>9</v>
      </c>
      <c r="F1086" s="37" t="s">
        <v>119</v>
      </c>
      <c r="G1086" s="37" t="s">
        <v>119</v>
      </c>
      <c r="H1086" s="27">
        <v>4</v>
      </c>
      <c r="I1086" s="28" t="s">
        <v>119</v>
      </c>
      <c r="J1086" s="28" t="s">
        <v>119</v>
      </c>
      <c r="K1086" s="28" t="s">
        <v>119</v>
      </c>
      <c r="L1086" s="28" t="s">
        <v>119</v>
      </c>
      <c r="M1086" s="27" t="s">
        <v>119</v>
      </c>
      <c r="N1086" s="1" t="s">
        <v>119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 t="s">
        <v>119</v>
      </c>
      <c r="T1086" s="106" t="s">
        <v>119</v>
      </c>
      <c r="U1086" s="106" t="s">
        <v>119</v>
      </c>
      <c r="V1086" t="s">
        <v>119</v>
      </c>
      <c r="W1086" s="11" t="s">
        <v>119</v>
      </c>
      <c r="X1086" s="11" t="s">
        <v>134</v>
      </c>
    </row>
    <row r="1087" spans="1:24" x14ac:dyDescent="0.3">
      <c r="A1087" s="3" t="s">
        <v>64</v>
      </c>
      <c r="B1087" s="2">
        <v>88</v>
      </c>
      <c r="C1087" s="4">
        <v>13</v>
      </c>
      <c r="D1087" s="4">
        <v>1</v>
      </c>
      <c r="E1087" s="1">
        <v>1</v>
      </c>
      <c r="F1087" s="37">
        <v>10</v>
      </c>
      <c r="G1087" s="37" t="s">
        <v>119</v>
      </c>
      <c r="H1087" s="27">
        <v>2</v>
      </c>
      <c r="I1087" s="28" t="s">
        <v>119</v>
      </c>
      <c r="J1087" s="28">
        <v>10</v>
      </c>
      <c r="K1087" s="28">
        <v>12</v>
      </c>
      <c r="L1087" s="28" t="s">
        <v>119</v>
      </c>
      <c r="M1087" s="28">
        <v>1</v>
      </c>
      <c r="N1087" s="1">
        <v>1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119</v>
      </c>
      <c r="W1087" s="11" t="s">
        <v>134</v>
      </c>
      <c r="X1087" s="11" t="s">
        <v>134</v>
      </c>
    </row>
    <row r="1088" spans="1:24" s="64" customFormat="1" x14ac:dyDescent="0.3">
      <c r="A1088" s="25" t="s">
        <v>1254</v>
      </c>
      <c r="B1088" s="22">
        <v>6</v>
      </c>
      <c r="C1088" s="23">
        <v>8</v>
      </c>
      <c r="D1088" s="23">
        <v>0</v>
      </c>
      <c r="E1088" s="24">
        <v>2</v>
      </c>
      <c r="F1088" s="37" t="s">
        <v>119</v>
      </c>
      <c r="G1088" s="37" t="s">
        <v>119</v>
      </c>
      <c r="H1088" s="28" t="s">
        <v>119</v>
      </c>
      <c r="I1088" s="28" t="s">
        <v>119</v>
      </c>
      <c r="J1088" s="28" t="s">
        <v>119</v>
      </c>
      <c r="K1088" s="28" t="s">
        <v>119</v>
      </c>
      <c r="L1088" s="28" t="s">
        <v>119</v>
      </c>
      <c r="M1088" s="28" t="s">
        <v>119</v>
      </c>
      <c r="N1088" s="4" t="s">
        <v>119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134</v>
      </c>
      <c r="W1088" s="11" t="s">
        <v>119</v>
      </c>
      <c r="X1088" s="88" t="s">
        <v>119</v>
      </c>
    </row>
    <row r="1089" spans="1:24" x14ac:dyDescent="0.3">
      <c r="A1089" s="3" t="s">
        <v>65</v>
      </c>
      <c r="B1089" s="2">
        <v>7</v>
      </c>
      <c r="C1089" s="4">
        <v>1</v>
      </c>
      <c r="D1089" s="4">
        <v>0</v>
      </c>
      <c r="E1089" s="1">
        <v>0</v>
      </c>
      <c r="F1089" s="37" t="s">
        <v>119</v>
      </c>
      <c r="G1089" s="37">
        <v>1</v>
      </c>
      <c r="H1089" s="27">
        <v>1</v>
      </c>
      <c r="I1089" s="28">
        <v>3</v>
      </c>
      <c r="J1089" s="28" t="s">
        <v>119</v>
      </c>
      <c r="K1089" s="29" t="s">
        <v>119</v>
      </c>
      <c r="L1089" s="28" t="s">
        <v>119</v>
      </c>
      <c r="M1089" s="28" t="s">
        <v>134</v>
      </c>
      <c r="N1089" s="1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119</v>
      </c>
      <c r="W1089" s="11" t="s">
        <v>134</v>
      </c>
      <c r="X1089" s="11" t="s">
        <v>119</v>
      </c>
    </row>
    <row r="1090" spans="1:24" x14ac:dyDescent="0.3">
      <c r="A1090" s="3" t="s">
        <v>66</v>
      </c>
      <c r="B1090" s="2">
        <v>0</v>
      </c>
      <c r="C1090" s="4">
        <v>0</v>
      </c>
      <c r="D1090" s="4">
        <v>0</v>
      </c>
      <c r="E1090" s="1">
        <v>2</v>
      </c>
      <c r="F1090" s="37" t="s">
        <v>119</v>
      </c>
      <c r="G1090" s="37" t="s">
        <v>119</v>
      </c>
      <c r="H1090" s="28" t="s">
        <v>119</v>
      </c>
      <c r="I1090" s="28" t="s">
        <v>119</v>
      </c>
      <c r="J1090" s="28">
        <v>1</v>
      </c>
      <c r="K1090" s="28">
        <v>1</v>
      </c>
      <c r="L1090" s="28" t="s">
        <v>119</v>
      </c>
      <c r="M1090" s="28">
        <v>9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119</v>
      </c>
      <c r="W1090" s="11" t="s">
        <v>134</v>
      </c>
      <c r="X1090" s="11" t="s">
        <v>134</v>
      </c>
    </row>
    <row r="1091" spans="1:24" x14ac:dyDescent="0.3">
      <c r="A1091" s="3" t="s">
        <v>1208</v>
      </c>
      <c r="B1091" s="2" t="s">
        <v>119</v>
      </c>
      <c r="C1091" s="4" t="s">
        <v>119</v>
      </c>
      <c r="D1091" s="4" t="s">
        <v>119</v>
      </c>
      <c r="E1091" s="1" t="s">
        <v>119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>
        <v>3</v>
      </c>
      <c r="K1091" s="3" t="s">
        <v>119</v>
      </c>
      <c r="L1091" s="28" t="s">
        <v>119</v>
      </c>
      <c r="M1091" s="28" t="s">
        <v>119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134</v>
      </c>
      <c r="W1091" s="11" t="s">
        <v>119</v>
      </c>
      <c r="X1091" s="11" t="s">
        <v>119</v>
      </c>
    </row>
    <row r="1092" spans="1:24" x14ac:dyDescent="0.3">
      <c r="A1092" s="8" t="s">
        <v>67</v>
      </c>
      <c r="B1092" s="6">
        <v>3</v>
      </c>
      <c r="C1092" s="10">
        <v>3</v>
      </c>
      <c r="D1092" s="10">
        <v>0</v>
      </c>
      <c r="E1092" s="10">
        <v>0</v>
      </c>
      <c r="F1092" s="37" t="s">
        <v>119</v>
      </c>
      <c r="G1092" s="37" t="s">
        <v>119</v>
      </c>
      <c r="H1092" s="29" t="s">
        <v>119</v>
      </c>
      <c r="I1092" s="29" t="s">
        <v>119</v>
      </c>
      <c r="J1092" s="29" t="s">
        <v>119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t="s">
        <v>119</v>
      </c>
      <c r="W1092" s="11" t="s">
        <v>119</v>
      </c>
      <c r="X1092" s="11" t="s">
        <v>119</v>
      </c>
    </row>
    <row r="1093" spans="1:24" x14ac:dyDescent="0.3">
      <c r="A1093" s="8" t="s">
        <v>797</v>
      </c>
      <c r="B1093" s="6" t="s">
        <v>119</v>
      </c>
      <c r="C1093" s="10" t="s">
        <v>119</v>
      </c>
      <c r="D1093" s="10" t="s">
        <v>119</v>
      </c>
      <c r="E1093" s="10" t="s">
        <v>119</v>
      </c>
      <c r="F1093" s="37" t="s">
        <v>119</v>
      </c>
      <c r="G1093" s="37" t="s">
        <v>119</v>
      </c>
      <c r="H1093" s="29" t="s">
        <v>119</v>
      </c>
      <c r="I1093" s="29" t="s">
        <v>119</v>
      </c>
      <c r="J1093" s="29" t="s">
        <v>119</v>
      </c>
      <c r="K1093" s="3" t="s">
        <v>119</v>
      </c>
      <c r="L1093" s="28" t="s">
        <v>119</v>
      </c>
      <c r="M1093" s="28" t="s">
        <v>119</v>
      </c>
      <c r="N1093" s="1" t="s">
        <v>119</v>
      </c>
      <c r="O1093" s="43" t="s">
        <v>119</v>
      </c>
      <c r="P1093" s="106">
        <v>1</v>
      </c>
      <c r="Q1093" s="106">
        <v>1</v>
      </c>
      <c r="R1093" s="106">
        <v>2</v>
      </c>
      <c r="S1093" s="106">
        <v>29</v>
      </c>
      <c r="T1093" s="106" t="s">
        <v>119</v>
      </c>
      <c r="U1093" s="106" t="s">
        <v>119</v>
      </c>
      <c r="V1093" t="s">
        <v>119</v>
      </c>
      <c r="W1093" s="11" t="s">
        <v>119</v>
      </c>
      <c r="X1093" s="11" t="s">
        <v>119</v>
      </c>
    </row>
    <row r="1094" spans="1:24" s="11" customFormat="1" x14ac:dyDescent="0.3">
      <c r="A1094" s="13" t="s">
        <v>655</v>
      </c>
      <c r="B1094" s="18" t="s">
        <v>119</v>
      </c>
      <c r="C1094" s="14" t="s">
        <v>119</v>
      </c>
      <c r="D1094" s="14" t="s">
        <v>119</v>
      </c>
      <c r="E1094" s="14" t="s">
        <v>119</v>
      </c>
      <c r="F1094" s="37" t="s">
        <v>119</v>
      </c>
      <c r="G1094" s="37" t="s">
        <v>119</v>
      </c>
      <c r="H1094" s="31" t="s">
        <v>119</v>
      </c>
      <c r="I1094" s="31" t="s">
        <v>119</v>
      </c>
      <c r="J1094" s="31" t="s">
        <v>119</v>
      </c>
      <c r="K1094" s="13" t="s">
        <v>119</v>
      </c>
      <c r="L1094" s="31" t="s">
        <v>119</v>
      </c>
      <c r="M1094" s="31">
        <f>8+1+2+2</f>
        <v>13</v>
      </c>
      <c r="N1094" s="14" t="s">
        <v>119</v>
      </c>
      <c r="O1094" s="43" t="s">
        <v>119</v>
      </c>
      <c r="P1094" s="106" t="s">
        <v>119</v>
      </c>
      <c r="Q1094" s="106" t="s">
        <v>119</v>
      </c>
      <c r="R1094" s="106" t="s">
        <v>119</v>
      </c>
      <c r="S1094" s="106">
        <v>3</v>
      </c>
      <c r="T1094" s="106" t="s">
        <v>119</v>
      </c>
      <c r="U1094" s="106" t="s">
        <v>119</v>
      </c>
      <c r="V1094" t="s">
        <v>119</v>
      </c>
      <c r="W1094" s="11" t="str">
        <f t="shared" si="16"/>
        <v>X</v>
      </c>
      <c r="X1094" s="11" t="s">
        <v>119</v>
      </c>
    </row>
    <row r="1095" spans="1:24" x14ac:dyDescent="0.3">
      <c r="A1095" s="3" t="s">
        <v>63</v>
      </c>
      <c r="B1095" s="2">
        <v>7</v>
      </c>
      <c r="C1095" s="4">
        <v>0</v>
      </c>
      <c r="D1095" s="4">
        <v>1</v>
      </c>
      <c r="E1095" s="1">
        <v>1</v>
      </c>
      <c r="F1095" s="37" t="s">
        <v>119</v>
      </c>
      <c r="G1095" s="37" t="s">
        <v>119</v>
      </c>
      <c r="H1095" s="28" t="s">
        <v>119</v>
      </c>
      <c r="I1095" s="28" t="s">
        <v>119</v>
      </c>
      <c r="J1095" s="28" t="s">
        <v>119</v>
      </c>
      <c r="K1095" s="3" t="s">
        <v>119</v>
      </c>
      <c r="L1095" s="28" t="s">
        <v>119</v>
      </c>
      <c r="M1095" s="28" t="s">
        <v>119</v>
      </c>
      <c r="N1095" s="1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 t="s">
        <v>119</v>
      </c>
      <c r="T1095" s="106" t="s">
        <v>119</v>
      </c>
      <c r="U1095" s="106" t="s">
        <v>119</v>
      </c>
      <c r="V1095" t="s">
        <v>119</v>
      </c>
      <c r="W1095" s="11" t="s">
        <v>1272</v>
      </c>
      <c r="X1095" s="11" t="s">
        <v>1272</v>
      </c>
    </row>
    <row r="1096" spans="1:24" s="64" customFormat="1" x14ac:dyDescent="0.3">
      <c r="A1096" s="25" t="s">
        <v>1255</v>
      </c>
      <c r="B1096" s="22">
        <v>34</v>
      </c>
      <c r="C1096" s="23">
        <v>24</v>
      </c>
      <c r="D1096" s="23">
        <v>10</v>
      </c>
      <c r="E1096" s="24">
        <v>12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28" t="s">
        <v>119</v>
      </c>
      <c r="L1096" s="28" t="s">
        <v>119</v>
      </c>
      <c r="M1096" s="28" t="s">
        <v>119</v>
      </c>
      <c r="N1096" s="4" t="s">
        <v>119</v>
      </c>
      <c r="O1096" s="43" t="s">
        <v>119</v>
      </c>
      <c r="P1096" s="106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t="s">
        <v>134</v>
      </c>
      <c r="W1096" s="11" t="s">
        <v>119</v>
      </c>
      <c r="X1096" s="88" t="s">
        <v>119</v>
      </c>
    </row>
    <row r="1097" spans="1:24" x14ac:dyDescent="0.3">
      <c r="A1097" s="3" t="s">
        <v>171</v>
      </c>
      <c r="B1097" s="2" t="s">
        <v>119</v>
      </c>
      <c r="C1097" s="4" t="s">
        <v>119</v>
      </c>
      <c r="D1097" s="4" t="s">
        <v>119</v>
      </c>
      <c r="E1097" s="1" t="s">
        <v>119</v>
      </c>
      <c r="F1097" s="37" t="s">
        <v>119</v>
      </c>
      <c r="G1097" s="37">
        <v>3</v>
      </c>
      <c r="H1097" s="28">
        <v>11</v>
      </c>
      <c r="I1097" s="28" t="s">
        <v>119</v>
      </c>
      <c r="J1097" s="28">
        <v>1</v>
      </c>
      <c r="K1097" s="28" t="s">
        <v>119</v>
      </c>
      <c r="L1097" s="28" t="s">
        <v>119</v>
      </c>
      <c r="M1097" s="28">
        <f>20+4+1+15+8+5</f>
        <v>53</v>
      </c>
      <c r="N1097" s="1" t="s">
        <v>119</v>
      </c>
      <c r="O1097" s="43" t="s">
        <v>119</v>
      </c>
      <c r="P1097" s="106" t="s">
        <v>119</v>
      </c>
      <c r="Q1097" s="106">
        <v>13</v>
      </c>
      <c r="R1097" s="106" t="s">
        <v>119</v>
      </c>
      <c r="S1097" s="106">
        <v>13</v>
      </c>
      <c r="T1097" s="106" t="s">
        <v>119</v>
      </c>
      <c r="U1097" s="106" t="s">
        <v>119</v>
      </c>
      <c r="V1097" t="s">
        <v>119</v>
      </c>
      <c r="W1097" s="11" t="s">
        <v>134</v>
      </c>
      <c r="X1097" s="11" t="s">
        <v>134</v>
      </c>
    </row>
    <row r="1098" spans="1:24" x14ac:dyDescent="0.3">
      <c r="A1098" s="3" t="s">
        <v>62</v>
      </c>
      <c r="B1098" s="2">
        <v>1</v>
      </c>
      <c r="C1098" s="4">
        <v>0</v>
      </c>
      <c r="D1098" s="4">
        <v>0</v>
      </c>
      <c r="E1098" s="1">
        <v>2</v>
      </c>
      <c r="F1098" s="37" t="s">
        <v>119</v>
      </c>
      <c r="G1098" s="37" t="s">
        <v>119</v>
      </c>
      <c r="H1098" s="28" t="s">
        <v>119</v>
      </c>
      <c r="I1098" s="28" t="s">
        <v>119</v>
      </c>
      <c r="J1098" s="28" t="s">
        <v>119</v>
      </c>
      <c r="K1098" s="28" t="s">
        <v>119</v>
      </c>
      <c r="L1098" s="28" t="s">
        <v>119</v>
      </c>
      <c r="M1098" s="28" t="s">
        <v>119</v>
      </c>
      <c r="N1098" s="1" t="s">
        <v>119</v>
      </c>
      <c r="O1098" s="43" t="s">
        <v>119</v>
      </c>
      <c r="P1098" s="106" t="s">
        <v>119</v>
      </c>
      <c r="Q1098" s="106" t="s">
        <v>119</v>
      </c>
      <c r="R1098" s="106" t="s">
        <v>119</v>
      </c>
      <c r="S1098" s="106" t="s">
        <v>119</v>
      </c>
      <c r="T1098" s="106" t="s">
        <v>119</v>
      </c>
      <c r="U1098" s="106" t="s">
        <v>119</v>
      </c>
      <c r="V1098" t="s">
        <v>119</v>
      </c>
      <c r="W1098" s="11" t="s">
        <v>119</v>
      </c>
      <c r="X1098" s="11" t="s">
        <v>134</v>
      </c>
    </row>
    <row r="1099" spans="1:24" x14ac:dyDescent="0.3">
      <c r="A1099" s="3" t="s">
        <v>792</v>
      </c>
      <c r="B1099" s="2" t="s">
        <v>119</v>
      </c>
      <c r="C1099" s="4" t="s">
        <v>119</v>
      </c>
      <c r="D1099" s="4" t="s">
        <v>119</v>
      </c>
      <c r="E1099" s="1" t="s">
        <v>119</v>
      </c>
      <c r="F1099" s="37" t="s">
        <v>119</v>
      </c>
      <c r="G1099" s="37" t="s">
        <v>119</v>
      </c>
      <c r="H1099" s="28" t="s">
        <v>119</v>
      </c>
      <c r="I1099" s="28" t="s">
        <v>119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>
        <v>1</v>
      </c>
      <c r="T1099" s="106" t="s">
        <v>119</v>
      </c>
      <c r="U1099" s="106" t="s">
        <v>119</v>
      </c>
      <c r="V1099" t="s">
        <v>119</v>
      </c>
      <c r="W1099" s="11" t="str">
        <f t="shared" si="16"/>
        <v>X</v>
      </c>
      <c r="X1099" s="11" t="s">
        <v>119</v>
      </c>
    </row>
    <row r="1100" spans="1:24" x14ac:dyDescent="0.3">
      <c r="A1100" s="3" t="s">
        <v>746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>
        <v>2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 t="s">
        <v>119</v>
      </c>
      <c r="T1100" s="106" t="s">
        <v>119</v>
      </c>
      <c r="U1100" s="106" t="s">
        <v>119</v>
      </c>
      <c r="V1100" t="s">
        <v>119</v>
      </c>
      <c r="W1100" s="11" t="s">
        <v>134</v>
      </c>
      <c r="X1100" s="11" t="s">
        <v>134</v>
      </c>
    </row>
    <row r="1101" spans="1:24" x14ac:dyDescent="0.3">
      <c r="A1101" s="3" t="s">
        <v>50</v>
      </c>
      <c r="B1101" s="2">
        <v>0</v>
      </c>
      <c r="C1101" s="4">
        <v>0</v>
      </c>
      <c r="D1101" s="4">
        <v>0</v>
      </c>
      <c r="E1101" s="1">
        <v>5</v>
      </c>
      <c r="F1101" s="37" t="s">
        <v>119</v>
      </c>
      <c r="G1101" s="37" t="s">
        <v>119</v>
      </c>
      <c r="H1101" s="28" t="s">
        <v>119</v>
      </c>
      <c r="I1101" s="28">
        <v>3</v>
      </c>
      <c r="J1101" s="28" t="s">
        <v>119</v>
      </c>
      <c r="K1101" s="28" t="s">
        <v>119</v>
      </c>
      <c r="L1101" s="28" t="s">
        <v>119</v>
      </c>
      <c r="M1101" s="28" t="s">
        <v>134</v>
      </c>
      <c r="N1101" s="1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119</v>
      </c>
      <c r="X1101" s="11" t="s">
        <v>119</v>
      </c>
    </row>
    <row r="1102" spans="1:24" s="74" customFormat="1" x14ac:dyDescent="0.3">
      <c r="A1102" s="3" t="s">
        <v>49</v>
      </c>
      <c r="B1102" s="2">
        <v>0</v>
      </c>
      <c r="C1102" s="4">
        <v>0</v>
      </c>
      <c r="D1102" s="4">
        <v>0</v>
      </c>
      <c r="E1102" s="1">
        <v>13</v>
      </c>
      <c r="F1102" s="37" t="s">
        <v>119</v>
      </c>
      <c r="G1102" s="37" t="s">
        <v>119</v>
      </c>
      <c r="H1102" s="28" t="s">
        <v>119</v>
      </c>
      <c r="I1102" s="28">
        <v>1</v>
      </c>
      <c r="J1102" s="28" t="s">
        <v>119</v>
      </c>
      <c r="K1102" s="28" t="s">
        <v>119</v>
      </c>
      <c r="L1102" s="28" t="s">
        <v>119</v>
      </c>
      <c r="M1102" s="28" t="s">
        <v>134</v>
      </c>
      <c r="N1102" s="25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119</v>
      </c>
      <c r="X1102" s="11" t="s">
        <v>134</v>
      </c>
    </row>
    <row r="1103" spans="1:24" s="74" customFormat="1" x14ac:dyDescent="0.3">
      <c r="A1103" s="3" t="s">
        <v>656</v>
      </c>
      <c r="B1103" s="2" t="s">
        <v>119</v>
      </c>
      <c r="C1103" s="4" t="s">
        <v>119</v>
      </c>
      <c r="D1103" s="4" t="s">
        <v>119</v>
      </c>
      <c r="E1103" s="1" t="s">
        <v>119</v>
      </c>
      <c r="F1103" s="37" t="s">
        <v>119</v>
      </c>
      <c r="G1103" s="37" t="s">
        <v>119</v>
      </c>
      <c r="H1103" s="28" t="s">
        <v>119</v>
      </c>
      <c r="I1103" s="28" t="s">
        <v>119</v>
      </c>
      <c r="J1103" s="28">
        <v>2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134</v>
      </c>
      <c r="X1103" s="11" t="s">
        <v>134</v>
      </c>
    </row>
    <row r="1104" spans="1:24" s="74" customFormat="1" x14ac:dyDescent="0.3">
      <c r="A1104" s="3" t="s">
        <v>657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 t="s">
        <v>119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119</v>
      </c>
    </row>
    <row r="1105" spans="1:24" s="74" customFormat="1" x14ac:dyDescent="0.3">
      <c r="A1105" s="3" t="s">
        <v>658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134</v>
      </c>
    </row>
    <row r="1106" spans="1:24" s="74" customFormat="1" x14ac:dyDescent="0.3">
      <c r="A1106" s="3" t="s">
        <v>659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134</v>
      </c>
      <c r="N1106" s="25" t="s">
        <v>119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x14ac:dyDescent="0.3">
      <c r="A1107" s="3" t="s">
        <v>660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>
        <v>2</v>
      </c>
      <c r="N1107" s="25">
        <v>1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x14ac:dyDescent="0.3">
      <c r="A1108" s="3" t="s">
        <v>661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 t="s">
        <v>134</v>
      </c>
      <c r="N1108" s="25" t="s">
        <v>119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74" customFormat="1" x14ac:dyDescent="0.3">
      <c r="A1109" s="3" t="s">
        <v>707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>
        <v>1</v>
      </c>
      <c r="H1109" s="28" t="s">
        <v>119</v>
      </c>
      <c r="I1109" s="28" t="s">
        <v>119</v>
      </c>
      <c r="J1109" s="28" t="s">
        <v>119</v>
      </c>
      <c r="K1109" s="28" t="s">
        <v>119</v>
      </c>
      <c r="L1109" s="28" t="s">
        <v>119</v>
      </c>
      <c r="M1109" s="28" t="s">
        <v>119</v>
      </c>
      <c r="N1109" s="25" t="s">
        <v>119</v>
      </c>
      <c r="O1109" s="43" t="s">
        <v>119</v>
      </c>
      <c r="P1109" s="106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t="s">
        <v>119</v>
      </c>
      <c r="W1109" s="11" t="s">
        <v>134</v>
      </c>
      <c r="X1109" s="11" t="s">
        <v>134</v>
      </c>
    </row>
    <row r="1110" spans="1:24" s="5" customFormat="1" x14ac:dyDescent="0.3">
      <c r="A1110" s="8" t="s">
        <v>1005</v>
      </c>
      <c r="B1110" s="6" t="s">
        <v>119</v>
      </c>
      <c r="C1110" s="7" t="s">
        <v>119</v>
      </c>
      <c r="D1110" s="7" t="s">
        <v>119</v>
      </c>
      <c r="E1110" s="10" t="s">
        <v>119</v>
      </c>
      <c r="F1110" s="29" t="s">
        <v>119</v>
      </c>
      <c r="G1110" s="29" t="s">
        <v>119</v>
      </c>
      <c r="H1110" s="29" t="s">
        <v>119</v>
      </c>
      <c r="I1110" s="29" t="s">
        <v>119</v>
      </c>
      <c r="J1110" s="29" t="s">
        <v>119</v>
      </c>
      <c r="K1110" s="29" t="s">
        <v>119</v>
      </c>
      <c r="L1110" s="29" t="s">
        <v>119</v>
      </c>
      <c r="M1110" s="29" t="s">
        <v>119</v>
      </c>
      <c r="N1110" s="10" t="s">
        <v>119</v>
      </c>
      <c r="O1110" s="43" t="s">
        <v>119</v>
      </c>
      <c r="P1110" s="107" t="s">
        <v>119</v>
      </c>
      <c r="Q1110" s="107" t="s">
        <v>119</v>
      </c>
      <c r="R1110" s="107" t="s">
        <v>119</v>
      </c>
      <c r="S1110" s="107">
        <v>4</v>
      </c>
      <c r="T1110" s="107" t="s">
        <v>119</v>
      </c>
      <c r="U1110" s="107" t="s">
        <v>119</v>
      </c>
      <c r="V1110" t="s">
        <v>119</v>
      </c>
      <c r="W1110" s="11" t="str">
        <f t="shared" ref="W1110:W1123" si="17">IF(SUM(P1110:U1110)&gt;=1,"X","")</f>
        <v>X</v>
      </c>
      <c r="X1110" s="11" t="s">
        <v>119</v>
      </c>
    </row>
    <row r="1111" spans="1:24" x14ac:dyDescent="0.3">
      <c r="A1111" s="3" t="s">
        <v>172</v>
      </c>
      <c r="B1111" s="2" t="s">
        <v>119</v>
      </c>
      <c r="C1111" s="4" t="s">
        <v>119</v>
      </c>
      <c r="D1111" s="4" t="s">
        <v>119</v>
      </c>
      <c r="E1111" s="1" t="s">
        <v>119</v>
      </c>
      <c r="F1111" s="37" t="s">
        <v>119</v>
      </c>
      <c r="G1111" s="37" t="s">
        <v>119</v>
      </c>
      <c r="H1111" s="27">
        <v>10</v>
      </c>
      <c r="I1111" s="28" t="s">
        <v>119</v>
      </c>
      <c r="J1111" s="28" t="s">
        <v>119</v>
      </c>
      <c r="K1111" s="28" t="s">
        <v>119</v>
      </c>
      <c r="L1111" s="28">
        <v>7</v>
      </c>
      <c r="M1111" s="28" t="s">
        <v>119</v>
      </c>
      <c r="N1111" s="1" t="s">
        <v>119</v>
      </c>
      <c r="O1111" s="43">
        <f>1+1+3+4+3+1+1+2+3</f>
        <v>19</v>
      </c>
      <c r="P1111" s="106" t="s">
        <v>119</v>
      </c>
      <c r="Q1111" s="106" t="s">
        <v>119</v>
      </c>
      <c r="R1111" s="106" t="s">
        <v>119</v>
      </c>
      <c r="S1111" s="106" t="s">
        <v>119</v>
      </c>
      <c r="T1111" s="106" t="s">
        <v>119</v>
      </c>
      <c r="U1111" s="106" t="s">
        <v>119</v>
      </c>
      <c r="V1111" t="s">
        <v>119</v>
      </c>
      <c r="W1111" s="11" t="s">
        <v>119</v>
      </c>
      <c r="X1111" s="11" t="s">
        <v>119</v>
      </c>
    </row>
    <row r="1112" spans="1:24" x14ac:dyDescent="0.3">
      <c r="A1112" s="3" t="s">
        <v>42</v>
      </c>
      <c r="B1112" s="2">
        <f>8+17+13+9+7+26+1</f>
        <v>81</v>
      </c>
      <c r="C1112" s="4">
        <v>10</v>
      </c>
      <c r="D1112" s="4">
        <v>1</v>
      </c>
      <c r="E1112" s="1">
        <v>2</v>
      </c>
      <c r="F1112" s="37" t="s">
        <v>119</v>
      </c>
      <c r="G1112" s="37" t="s">
        <v>119</v>
      </c>
      <c r="H1112" s="28" t="s">
        <v>119</v>
      </c>
      <c r="I1112" s="28" t="s">
        <v>119</v>
      </c>
      <c r="J1112" s="28" t="s">
        <v>119</v>
      </c>
      <c r="K1112" s="28" t="s">
        <v>119</v>
      </c>
      <c r="L1112" s="28" t="s">
        <v>119</v>
      </c>
      <c r="M1112" s="28" t="s">
        <v>119</v>
      </c>
      <c r="N1112" s="1" t="s">
        <v>119</v>
      </c>
      <c r="O1112" s="43" t="s">
        <v>119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119</v>
      </c>
      <c r="W1112" s="11" t="s">
        <v>119</v>
      </c>
      <c r="X1112" s="11" t="s">
        <v>134</v>
      </c>
    </row>
    <row r="1113" spans="1:24" x14ac:dyDescent="0.3">
      <c r="A1113" s="3" t="s">
        <v>1209</v>
      </c>
      <c r="B1113" s="2" t="s">
        <v>119</v>
      </c>
      <c r="C1113" s="4" t="s">
        <v>119</v>
      </c>
      <c r="D1113" s="4" t="s">
        <v>119</v>
      </c>
      <c r="E1113" s="1" t="s">
        <v>119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>
        <v>4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134</v>
      </c>
      <c r="W1113" s="11" t="s">
        <v>119</v>
      </c>
      <c r="X1113" s="11" t="s">
        <v>119</v>
      </c>
    </row>
    <row r="1114" spans="1:24" x14ac:dyDescent="0.3">
      <c r="A1114" s="3" t="s">
        <v>777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 t="s">
        <v>119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>
        <v>3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119</v>
      </c>
      <c r="W1114" s="11" t="str">
        <f t="shared" si="17"/>
        <v>X</v>
      </c>
      <c r="X1114" s="11" t="s">
        <v>119</v>
      </c>
    </row>
    <row r="1115" spans="1:24" x14ac:dyDescent="0.3">
      <c r="A1115" s="3" t="s">
        <v>1232</v>
      </c>
      <c r="B1115" s="2" t="s">
        <v>119</v>
      </c>
      <c r="C1115" s="4" t="s">
        <v>119</v>
      </c>
      <c r="D1115" s="4" t="s">
        <v>119</v>
      </c>
      <c r="E1115" s="1" t="s">
        <v>119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>
        <f>1+1+1+1+3</f>
        <v>7</v>
      </c>
      <c r="K1115" s="28" t="s">
        <v>119</v>
      </c>
      <c r="L1115" s="28" t="s">
        <v>119</v>
      </c>
      <c r="M1115" s="28" t="s">
        <v>119</v>
      </c>
      <c r="N1115" s="1" t="s">
        <v>119</v>
      </c>
      <c r="O1115" s="43" t="s">
        <v>119</v>
      </c>
      <c r="P1115" s="106" t="s">
        <v>119</v>
      </c>
      <c r="Q1115" s="106" t="s">
        <v>119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134</v>
      </c>
      <c r="W1115" s="11" t="s">
        <v>119</v>
      </c>
      <c r="X1115" s="11" t="s">
        <v>119</v>
      </c>
    </row>
    <row r="1116" spans="1:24" x14ac:dyDescent="0.3">
      <c r="A1116" s="3" t="s">
        <v>43</v>
      </c>
      <c r="B1116" s="2">
        <v>0</v>
      </c>
      <c r="C1116" s="4">
        <v>0</v>
      </c>
      <c r="D1116" s="4">
        <v>2</v>
      </c>
      <c r="E1116" s="1">
        <v>5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v>9</v>
      </c>
      <c r="K1116" s="28">
        <v>4</v>
      </c>
      <c r="L1116" s="28" t="s">
        <v>119</v>
      </c>
      <c r="M1116" s="28">
        <f>6+6+4+3+5</f>
        <v>24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t="s">
        <v>119</v>
      </c>
      <c r="W1116" s="11" t="s">
        <v>134</v>
      </c>
      <c r="X1116" s="11" t="s">
        <v>134</v>
      </c>
    </row>
    <row r="1117" spans="1:24" x14ac:dyDescent="0.3">
      <c r="A1117" s="3" t="s">
        <v>778</v>
      </c>
      <c r="B1117" s="2" t="s">
        <v>119</v>
      </c>
      <c r="C1117" s="4" t="s">
        <v>119</v>
      </c>
      <c r="D1117" s="4" t="s">
        <v>119</v>
      </c>
      <c r="E1117" s="1" t="s">
        <v>119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 t="s">
        <v>119</v>
      </c>
      <c r="K1117" s="28" t="s">
        <v>119</v>
      </c>
      <c r="L1117" s="28" t="s">
        <v>119</v>
      </c>
      <c r="M1117" s="28" t="s">
        <v>119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>
        <v>4</v>
      </c>
      <c r="T1117" s="106">
        <v>1</v>
      </c>
      <c r="U1117" s="106" t="s">
        <v>119</v>
      </c>
      <c r="V1117" t="s">
        <v>119</v>
      </c>
      <c r="W1117" s="11" t="str">
        <f t="shared" si="17"/>
        <v>X</v>
      </c>
      <c r="X1117" s="11" t="s">
        <v>134</v>
      </c>
    </row>
    <row r="1118" spans="1:24" x14ac:dyDescent="0.3">
      <c r="A1118" s="3" t="s">
        <v>1210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>
        <v>2</v>
      </c>
      <c r="K1118" s="28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 t="s">
        <v>119</v>
      </c>
      <c r="T1118" s="106" t="s">
        <v>119</v>
      </c>
      <c r="U1118" s="106" t="s">
        <v>119</v>
      </c>
      <c r="V1118" t="s">
        <v>134</v>
      </c>
      <c r="W1118" s="11" t="s">
        <v>119</v>
      </c>
      <c r="X1118" s="11" t="s">
        <v>119</v>
      </c>
    </row>
    <row r="1119" spans="1:24" x14ac:dyDescent="0.3">
      <c r="A1119" s="3" t="s">
        <v>662</v>
      </c>
      <c r="B1119" s="2" t="s">
        <v>119</v>
      </c>
      <c r="C1119" s="4" t="s">
        <v>119</v>
      </c>
      <c r="D1119" s="4" t="s">
        <v>119</v>
      </c>
      <c r="E1119" s="1" t="s">
        <v>119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 t="s">
        <v>119</v>
      </c>
      <c r="K1119" s="28" t="s">
        <v>119</v>
      </c>
      <c r="L1119" s="28" t="s">
        <v>119</v>
      </c>
      <c r="M1119" s="28" t="s">
        <v>134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119</v>
      </c>
      <c r="W1119" s="11" t="s">
        <v>134</v>
      </c>
      <c r="X1119" s="11" t="s">
        <v>119</v>
      </c>
    </row>
    <row r="1120" spans="1:24" x14ac:dyDescent="0.3">
      <c r="A1120" s="3" t="s">
        <v>1098</v>
      </c>
      <c r="B1120" s="2">
        <v>2</v>
      </c>
      <c r="C1120" s="4" t="s">
        <v>119</v>
      </c>
      <c r="D1120" s="4">
        <v>3</v>
      </c>
      <c r="E1120" s="1">
        <v>1</v>
      </c>
      <c r="F1120" s="37" t="s">
        <v>119</v>
      </c>
      <c r="G1120" s="37" t="s">
        <v>119</v>
      </c>
      <c r="H1120" s="28" t="s">
        <v>119</v>
      </c>
      <c r="I1120" s="28" t="s">
        <v>119</v>
      </c>
      <c r="J1120" s="28">
        <v>11</v>
      </c>
      <c r="K1120" s="28">
        <v>1</v>
      </c>
      <c r="L1120" s="28" t="s">
        <v>119</v>
      </c>
      <c r="M1120" s="28" t="s">
        <v>119</v>
      </c>
      <c r="N1120" s="1" t="s">
        <v>119</v>
      </c>
      <c r="O1120" s="43" t="s">
        <v>119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134</v>
      </c>
    </row>
    <row r="1121" spans="1:24" x14ac:dyDescent="0.3">
      <c r="A1121" s="3" t="s">
        <v>41</v>
      </c>
      <c r="B1121" s="2">
        <v>2</v>
      </c>
      <c r="C1121" s="4">
        <v>0</v>
      </c>
      <c r="D1121" s="4">
        <v>0</v>
      </c>
      <c r="E1121" s="1">
        <v>0</v>
      </c>
      <c r="F1121" s="37" t="s">
        <v>119</v>
      </c>
      <c r="G1121" s="37" t="s">
        <v>119</v>
      </c>
      <c r="H1121" s="27">
        <v>2</v>
      </c>
      <c r="I1121" s="28">
        <v>1</v>
      </c>
      <c r="J1121" s="28" t="s">
        <v>119</v>
      </c>
      <c r="K1121" s="28">
        <v>2</v>
      </c>
      <c r="L1121" s="28">
        <v>3</v>
      </c>
      <c r="M1121" s="28" t="s">
        <v>134</v>
      </c>
      <c r="N1121" s="1">
        <v>1</v>
      </c>
      <c r="O1121" s="43">
        <v>3</v>
      </c>
      <c r="P1121" s="106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t="s">
        <v>119</v>
      </c>
      <c r="W1121" s="11" t="s">
        <v>134</v>
      </c>
      <c r="X1121" s="11" t="s">
        <v>134</v>
      </c>
    </row>
    <row r="1122" spans="1:24" s="5" customFormat="1" x14ac:dyDescent="0.3">
      <c r="A1122" s="8" t="s">
        <v>1006</v>
      </c>
      <c r="B1122" s="6" t="s">
        <v>119</v>
      </c>
      <c r="C1122" s="7" t="s">
        <v>119</v>
      </c>
      <c r="D1122" s="7" t="s">
        <v>119</v>
      </c>
      <c r="E1122" s="10" t="s">
        <v>119</v>
      </c>
      <c r="F1122" s="29" t="s">
        <v>119</v>
      </c>
      <c r="G1122" s="29" t="s">
        <v>119</v>
      </c>
      <c r="H1122" s="30" t="s">
        <v>119</v>
      </c>
      <c r="I1122" s="29" t="s">
        <v>119</v>
      </c>
      <c r="J1122" s="29" t="s">
        <v>119</v>
      </c>
      <c r="K1122" s="29" t="s">
        <v>119</v>
      </c>
      <c r="L1122" s="29" t="s">
        <v>119</v>
      </c>
      <c r="M1122" s="29" t="s">
        <v>119</v>
      </c>
      <c r="N1122" s="10" t="s">
        <v>119</v>
      </c>
      <c r="O1122" s="43" t="s">
        <v>119</v>
      </c>
      <c r="P1122" s="107" t="s">
        <v>119</v>
      </c>
      <c r="Q1122" s="107" t="s">
        <v>119</v>
      </c>
      <c r="R1122" s="107" t="s">
        <v>119</v>
      </c>
      <c r="S1122" s="107" t="s">
        <v>119</v>
      </c>
      <c r="T1122" s="107" t="s">
        <v>119</v>
      </c>
      <c r="U1122" s="107">
        <v>1</v>
      </c>
      <c r="V1122" t="s">
        <v>119</v>
      </c>
      <c r="W1122" s="11" t="str">
        <f t="shared" si="17"/>
        <v>X</v>
      </c>
      <c r="X1122" s="11" t="s">
        <v>119</v>
      </c>
    </row>
    <row r="1123" spans="1:24" s="5" customFormat="1" x14ac:dyDescent="0.3">
      <c r="A1123" s="8" t="s">
        <v>779</v>
      </c>
      <c r="B1123" s="6" t="s">
        <v>119</v>
      </c>
      <c r="C1123" s="7" t="s">
        <v>119</v>
      </c>
      <c r="D1123" s="7" t="s">
        <v>119</v>
      </c>
      <c r="E1123" s="10" t="s">
        <v>119</v>
      </c>
      <c r="F1123" s="37" t="s">
        <v>119</v>
      </c>
      <c r="G1123" s="29" t="s">
        <v>119</v>
      </c>
      <c r="H1123" s="30" t="s">
        <v>119</v>
      </c>
      <c r="I1123" s="29" t="s">
        <v>119</v>
      </c>
      <c r="J1123" s="29" t="s">
        <v>119</v>
      </c>
      <c r="K1123" s="29" t="s">
        <v>119</v>
      </c>
      <c r="L1123" s="29" t="s">
        <v>119</v>
      </c>
      <c r="M1123" s="29" t="s">
        <v>119</v>
      </c>
      <c r="N1123" s="10" t="s">
        <v>119</v>
      </c>
      <c r="O1123" s="43" t="s">
        <v>119</v>
      </c>
      <c r="P1123" s="107" t="s">
        <v>119</v>
      </c>
      <c r="Q1123" s="107" t="s">
        <v>119</v>
      </c>
      <c r="R1123" s="107" t="s">
        <v>119</v>
      </c>
      <c r="S1123" s="107">
        <v>4</v>
      </c>
      <c r="T1123" s="106" t="s">
        <v>119</v>
      </c>
      <c r="U1123" s="106" t="s">
        <v>119</v>
      </c>
      <c r="V1123" t="s">
        <v>119</v>
      </c>
      <c r="W1123" s="11" t="str">
        <f t="shared" si="17"/>
        <v>X</v>
      </c>
      <c r="X1123" s="11" t="s">
        <v>119</v>
      </c>
    </row>
    <row r="1124" spans="1:24" x14ac:dyDescent="0.3">
      <c r="A1124" s="3" t="s">
        <v>173</v>
      </c>
      <c r="B1124" s="2" t="s">
        <v>119</v>
      </c>
      <c r="C1124" s="4" t="s">
        <v>119</v>
      </c>
      <c r="D1124" s="4" t="s">
        <v>119</v>
      </c>
      <c r="E1124" s="1" t="s">
        <v>119</v>
      </c>
      <c r="F1124" s="37" t="s">
        <v>119</v>
      </c>
      <c r="G1124" s="37" t="s">
        <v>119</v>
      </c>
      <c r="H1124" s="28">
        <v>2</v>
      </c>
      <c r="I1124" s="28">
        <v>5</v>
      </c>
      <c r="J1124" s="28" t="s">
        <v>119</v>
      </c>
      <c r="K1124" s="28">
        <v>4</v>
      </c>
      <c r="L1124" s="28" t="s">
        <v>119</v>
      </c>
      <c r="M1124" s="28" t="s">
        <v>119</v>
      </c>
      <c r="N1124" s="1">
        <v>1</v>
      </c>
      <c r="O1124" s="43">
        <v>1</v>
      </c>
      <c r="P1124" s="106" t="s">
        <v>119</v>
      </c>
      <c r="Q1124" s="106" t="s">
        <v>119</v>
      </c>
      <c r="R1124" s="106" t="s">
        <v>119</v>
      </c>
      <c r="S1124" s="106" t="s">
        <v>119</v>
      </c>
      <c r="T1124" s="106" t="s">
        <v>119</v>
      </c>
      <c r="U1124" s="106" t="s">
        <v>119</v>
      </c>
      <c r="V1124" t="s">
        <v>119</v>
      </c>
      <c r="W1124" s="11" t="s">
        <v>119</v>
      </c>
      <c r="X1124" s="11" t="s">
        <v>134</v>
      </c>
    </row>
  </sheetData>
  <autoFilter ref="A1:X1124" xr:uid="{D166087D-09E5-41D5-81BE-50C755DF7C5F}"/>
  <sortState xmlns:xlrd2="http://schemas.microsoft.com/office/spreadsheetml/2017/richdata2" ref="A965:M1124">
    <sortCondition ref="A965:A1124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38"/>
  <sheetViews>
    <sheetView zoomScale="90" zoomScaleNormal="90" workbookViewId="0">
      <pane xSplit="1" ySplit="1" topLeftCell="B856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A875" sqref="A875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species'!N20)&gt;=1,1,IF(SUM('Actual species'!N20)="X",1,0))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1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sulcatula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1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0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species'!A869</f>
        <v>Lathrobium creticum</v>
      </c>
      <c r="B869" s="66">
        <f>IF(SUM('Actual species'!B869:E869)&gt;=1,1,IF(SUM('Actual species'!B869:E869)="X",1,0))</f>
        <v>0</v>
      </c>
      <c r="C869" s="2">
        <f>IF(SUM('Actual species'!F869)&gt;=1,1,IF(SUM('Actual species'!F869)="X",1,0))</f>
        <v>1</v>
      </c>
      <c r="D869" s="2">
        <f>IF(SUM('Actual species'!G869)&gt;=1,1,IF(SUM('Actual species'!G869)="X",1,0))</f>
        <v>0</v>
      </c>
      <c r="E869" s="2">
        <f>IF(SUM('Actual species'!H869)&gt;=1,1,IF(SUM('Actual species'!H869)="X",1,0))</f>
        <v>0</v>
      </c>
      <c r="F869" s="2">
        <f>IF(SUM('Actual species'!I869)&gt;=1,1,IF(SUM('Actual species'!I869)="X",1,0))</f>
        <v>0</v>
      </c>
      <c r="G869" s="2">
        <f>IF(SUM('Actual species'!J869)&gt;=1,1,IF(SUM('Actual species'!J869)="X",1,0))</f>
        <v>0</v>
      </c>
      <c r="H869" s="2">
        <f>IF(SUM('Actual species'!K869)&gt;=1,1,IF(SUM('Actual species'!K869)="X",1,0))</f>
        <v>0</v>
      </c>
      <c r="I869" s="2">
        <f>IF(SUM('Actual species'!L869)&gt;=1,1,IF(SUM('Actual species'!L869)="X",1,0))</f>
        <v>0</v>
      </c>
      <c r="J869" s="2">
        <f>IF(SUM('Actual species'!M869)&gt;=1,1,IF(SUM('Actual species'!M869)="X",1,0))</f>
        <v>0</v>
      </c>
      <c r="K869" s="2">
        <f>IF(SUM('Actual species'!N869)&gt;=1,1,IF(SUM('Actual species'!N869)="X",1,0))</f>
        <v>0</v>
      </c>
      <c r="L869" s="2">
        <f>IF(SUM('Actual species'!O869)&gt;=1,1,IF(SUM('Actual species'!O869)="X",1,0))</f>
        <v>0</v>
      </c>
      <c r="M869" s="2">
        <f>IF(SUM('Actual species'!P869)&gt;=1,1,IF(SUM('Actual species'!P869)="X",1,0))</f>
        <v>0</v>
      </c>
      <c r="N869" s="2">
        <f>IF(SUM('Actual species'!Q869)&gt;=1,1,IF(SUM('Actual species'!Q869)="X",1,0))</f>
        <v>0</v>
      </c>
      <c r="O869" s="2">
        <f>IF(SUM('Actual species'!R869)&gt;=1,1,IF(SUM('Actual species'!R869)="X",1,0))</f>
        <v>0</v>
      </c>
      <c r="P869" s="2">
        <f>IF(SUM('Actual species'!S869)&gt;=1,1,IF(SUM('Actual species'!S869)="X",1,0))</f>
        <v>0</v>
      </c>
      <c r="Q869" s="2">
        <f>IF(SUM('Actual species'!T869)&gt;=1,1,IF(SUM('Actual species'!T869)="X",1,0))</f>
        <v>0</v>
      </c>
      <c r="R869" s="2">
        <f>IF(SUM('Actual species'!U869)&gt;=1,1,IF(SUM('Actual species'!U869)="X",1,0))</f>
        <v>0</v>
      </c>
    </row>
    <row r="870" spans="1:18" x14ac:dyDescent="0.3">
      <c r="A870" s="113" t="str">
        <f>'Actual species'!A870</f>
        <v>Lathrobium elegantulum</v>
      </c>
      <c r="B870" s="66">
        <f>IF(SUM('Actual species'!B870:E870)&gt;=1,1,IF(SUM('Actual species'!B870:E870)="X",1,0))</f>
        <v>0</v>
      </c>
      <c r="C870" s="2">
        <f>IF(SUM('Actual species'!F870)&gt;=1,1,IF(SUM('Actual species'!F870)="X",1,0))</f>
        <v>0</v>
      </c>
      <c r="D870" s="2">
        <f>IF(SUM('Actual species'!G870)&gt;=1,1,IF(SUM('Actual species'!G870)="X",1,0))</f>
        <v>0</v>
      </c>
      <c r="E870" s="2">
        <f>IF(SUM('Actual species'!H870)&gt;=1,1,IF(SUM('Actual species'!H870)="X",1,0))</f>
        <v>0</v>
      </c>
      <c r="F870" s="2">
        <f>IF(SUM('Actual species'!I870)&gt;=1,1,IF(SUM('Actual species'!I870)="X",1,0))</f>
        <v>0</v>
      </c>
      <c r="G870" s="2">
        <f>IF(SUM('Actual species'!J870)&gt;=1,1,IF(SUM('Actual species'!J870)="X",1,0))</f>
        <v>0</v>
      </c>
      <c r="H870" s="2">
        <f>IF(SUM('Actual species'!K870)&gt;=1,1,IF(SUM('Actual species'!K870)="X",1,0))</f>
        <v>0</v>
      </c>
      <c r="I870" s="2">
        <f>IF(SUM('Actual species'!L870)&gt;=1,1,IF(SUM('Actual species'!L870)="X",1,0))</f>
        <v>0</v>
      </c>
      <c r="J870" s="2">
        <f>IF(SUM('Actual species'!M870)&gt;=1,1,IF(SUM('Actual species'!M870)="X",1,0))</f>
        <v>0</v>
      </c>
      <c r="K870" s="2">
        <f>IF(SUM('Actual species'!N870)&gt;=1,1,IF(SUM('Actual species'!N870)="X",1,0))</f>
        <v>0</v>
      </c>
      <c r="L870" s="2">
        <f>IF(SUM('Actual species'!O870)&gt;=1,1,IF(SUM('Actual species'!O870)="X",1,0))</f>
        <v>0</v>
      </c>
      <c r="M870" s="2">
        <f>IF(SUM('Actual species'!P870)&gt;=1,1,IF(SUM('Actual species'!P870)="X",1,0))</f>
        <v>0</v>
      </c>
      <c r="N870" s="2">
        <f>IF(SUM('Actual species'!Q870)&gt;=1,1,IF(SUM('Actual species'!Q870)="X",1,0))</f>
        <v>0</v>
      </c>
      <c r="O870" s="2">
        <f>IF(SUM('Actual species'!R870)&gt;=1,1,IF(SUM('Actual species'!R870)="X",1,0))</f>
        <v>0</v>
      </c>
      <c r="P870" s="2">
        <f>IF(SUM('Actual species'!S870)&gt;=1,1,IF(SUM('Actual species'!S870)="X",1,0))</f>
        <v>0</v>
      </c>
      <c r="Q870" s="2">
        <f>IF(SUM('Actual species'!T870)&gt;=1,1,IF(SUM('Actual species'!T870)="X",1,0))</f>
        <v>0</v>
      </c>
      <c r="R870" s="2">
        <f>IF(SUM('Actual species'!U870)&gt;=1,1,IF(SUM('Actual species'!U870)="X",1,0))</f>
        <v>0</v>
      </c>
    </row>
    <row r="871" spans="1:18" x14ac:dyDescent="0.3">
      <c r="A871" s="113" t="str">
        <f>'Actual species'!A871</f>
        <v>Lathrobium elongatum</v>
      </c>
      <c r="B871" s="66">
        <f>IF(SUM('Actual species'!B871:E871)&gt;=1,1,IF(SUM('Actual species'!B871:E871)="X",1,0))</f>
        <v>0</v>
      </c>
      <c r="C871" s="2">
        <f>IF(SUM('Actual species'!F871)&gt;=1,1,IF(SUM('Actual species'!F871)="X",1,0))</f>
        <v>0</v>
      </c>
      <c r="D871" s="2">
        <f>IF(SUM('Actual species'!G871)&gt;=1,1,IF(SUM('Actual species'!G871)="X",1,0))</f>
        <v>0</v>
      </c>
      <c r="E871" s="2">
        <f>IF(SUM('Actual species'!H871)&gt;=1,1,IF(SUM('Actual species'!H871)="X",1,0))</f>
        <v>0</v>
      </c>
      <c r="F871" s="2">
        <f>IF(SUM('Actual species'!I871)&gt;=1,1,IF(SUM('Actual species'!I871)="X",1,0))</f>
        <v>0</v>
      </c>
      <c r="G871" s="2">
        <f>IF(SUM('Actual species'!J871)&gt;=1,1,IF(SUM('Actual species'!J871)="X",1,0))</f>
        <v>0</v>
      </c>
      <c r="H871" s="2">
        <f>IF(SUM('Actual species'!K871)&gt;=1,1,IF(SUM('Actual species'!K871)="X",1,0))</f>
        <v>0</v>
      </c>
      <c r="I871" s="2">
        <f>IF(SUM('Actual species'!L871)&gt;=1,1,IF(SUM('Actual species'!L871)="X",1,0))</f>
        <v>0</v>
      </c>
      <c r="J871" s="2">
        <f>IF(SUM('Actual species'!M871)&gt;=1,1,IF(SUM('Actual species'!M871)="X",1,0))</f>
        <v>0</v>
      </c>
      <c r="K871" s="2">
        <f>IF(SUM('Actual species'!N871)&gt;=1,1,IF(SUM('Actual species'!N871)="X",1,0))</f>
        <v>0</v>
      </c>
      <c r="L871" s="2">
        <f>IF(SUM('Actual species'!O871)&gt;=1,1,IF(SUM('Actual species'!O871)="X",1,0))</f>
        <v>0</v>
      </c>
      <c r="M871" s="2">
        <f>IF(SUM('Actual species'!P871)&gt;=1,1,IF(SUM('Actual species'!P871)="X",1,0))</f>
        <v>0</v>
      </c>
      <c r="N871" s="2">
        <f>IF(SUM('Actual species'!Q871)&gt;=1,1,IF(SUM('Actual species'!Q871)="X",1,0))</f>
        <v>0</v>
      </c>
      <c r="O871" s="2">
        <f>IF(SUM('Actual species'!R871)&gt;=1,1,IF(SUM('Actual species'!R871)="X",1,0))</f>
        <v>0</v>
      </c>
      <c r="P871" s="2">
        <f>IF(SUM('Actual species'!S871)&gt;=1,1,IF(SUM('Actual species'!S871)="X",1,0))</f>
        <v>0</v>
      </c>
      <c r="Q871" s="2">
        <f>IF(SUM('Actual species'!T871)&gt;=1,1,IF(SUM('Actual species'!T871)="X",1,0))</f>
        <v>0</v>
      </c>
      <c r="R871" s="2">
        <f>IF(SUM('Actual species'!U871)&gt;=1,1,IF(SUM('Actual species'!U871)="X",1,0))</f>
        <v>0</v>
      </c>
    </row>
    <row r="872" spans="1:18" x14ac:dyDescent="0.3">
      <c r="A872" s="113" t="str">
        <f>'Actual species'!A872</f>
        <v>Lathrobium spec. (female)</v>
      </c>
      <c r="B872" s="66">
        <f>IF(SUM('Actual species'!B872:E872)&gt;=1,1,IF(SUM('Actual species'!B872:E872)="X",1,0))</f>
        <v>0</v>
      </c>
      <c r="C872" s="2">
        <f>IF(SUM('Actual species'!F872)&gt;=1,1,IF(SUM('Actual species'!F872)="X",1,0))</f>
        <v>0</v>
      </c>
      <c r="D872" s="2">
        <f>IF(SUM('Actual species'!G872)&gt;=1,1,IF(SUM('Actual species'!G872)="X",1,0))</f>
        <v>0</v>
      </c>
      <c r="E872" s="2">
        <f>IF(SUM('Actual species'!H872)&gt;=1,1,IF(SUM('Actual species'!H872)="X",1,0))</f>
        <v>0</v>
      </c>
      <c r="F872" s="2">
        <f>IF(SUM('Actual species'!I872)&gt;=1,1,IF(SUM('Actual species'!I872)="X",1,0))</f>
        <v>0</v>
      </c>
      <c r="G872" s="2">
        <f>IF(SUM('Actual species'!J872)&gt;=1,1,IF(SUM('Actual species'!J872)="X",1,0))</f>
        <v>0</v>
      </c>
      <c r="H872" s="2">
        <f>IF(SUM('Actual species'!K872)&gt;=1,1,IF(SUM('Actual species'!K872)="X",1,0))</f>
        <v>0</v>
      </c>
      <c r="I872" s="2">
        <f>IF(SUM('Actual species'!L872)&gt;=1,1,IF(SUM('Actual species'!L872)="X",1,0))</f>
        <v>0</v>
      </c>
      <c r="J872" s="2">
        <f>IF(SUM('Actual species'!M872)&gt;=1,1,IF(SUM('Actual species'!M872)="X",1,0))</f>
        <v>1</v>
      </c>
      <c r="K872" s="2">
        <f>IF(SUM('Actual species'!N872)&gt;=1,1,IF(SUM('Actual species'!N872)="X",1,0))</f>
        <v>0</v>
      </c>
      <c r="L872" s="2">
        <f>IF(SUM('Actual species'!O872)&gt;=1,1,IF(SUM('Actual species'!O872)="X",1,0))</f>
        <v>0</v>
      </c>
      <c r="M872" s="2">
        <f>IF(SUM('Actual species'!P872)&gt;=1,1,IF(SUM('Actual species'!P872)="X",1,0))</f>
        <v>0</v>
      </c>
      <c r="N872" s="2">
        <f>IF(SUM('Actual species'!Q872)&gt;=1,1,IF(SUM('Actual species'!Q872)="X",1,0))</f>
        <v>0</v>
      </c>
      <c r="O872" s="2">
        <f>IF(SUM('Actual species'!R872)&gt;=1,1,IF(SUM('Actual species'!R872)="X",1,0))</f>
        <v>0</v>
      </c>
      <c r="P872" s="2">
        <f>IF(SUM('Actual species'!S872)&gt;=1,1,IF(SUM('Actual species'!S872)="X",1,0))</f>
        <v>0</v>
      </c>
      <c r="Q872" s="2">
        <f>IF(SUM('Actual species'!T872)&gt;=1,1,IF(SUM('Actual species'!T872)="X",1,0))</f>
        <v>0</v>
      </c>
      <c r="R872" s="2">
        <f>IF(SUM('Actual species'!U872)&gt;=1,1,IF(SUM('Actual species'!U872)="X",1,0))</f>
        <v>0</v>
      </c>
    </row>
    <row r="873" spans="1:18" x14ac:dyDescent="0.3">
      <c r="A873" s="113" t="str">
        <f>'Actual species'!A873</f>
        <v>Lathrobium sp. n.?</v>
      </c>
      <c r="B873" s="66">
        <f>IF(SUM('Actual species'!B873:E873)&gt;=1,1,IF(SUM('Actual species'!B873:E873)="X",1,0))</f>
        <v>0</v>
      </c>
      <c r="C873" s="2">
        <f>IF(SUM('Actual species'!F873)&gt;=1,1,IF(SUM('Actual species'!F873)="X",1,0))</f>
        <v>0</v>
      </c>
      <c r="D873" s="2">
        <f>IF(SUM('Actual species'!G873)&gt;=1,1,IF(SUM('Actual species'!G873)="X",1,0))</f>
        <v>0</v>
      </c>
      <c r="E873" s="2">
        <f>IF(SUM('Actual species'!H873)&gt;=1,1,IF(SUM('Actual species'!H873)="X",1,0))</f>
        <v>0</v>
      </c>
      <c r="F873" s="2">
        <f>IF(SUM('Actual species'!I873)&gt;=1,1,IF(SUM('Actual species'!I873)="X",1,0))</f>
        <v>0</v>
      </c>
      <c r="G873" s="2">
        <f>IF(SUM('Actual species'!J873)&gt;=1,1,IF(SUM('Actual species'!J873)="X",1,0))</f>
        <v>0</v>
      </c>
      <c r="H873" s="2">
        <f>IF(SUM('Actual species'!K873)&gt;=1,1,IF(SUM('Actual species'!K873)="X",1,0))</f>
        <v>0</v>
      </c>
      <c r="I873" s="2">
        <f>IF(SUM('Actual species'!L873)&gt;=1,1,IF(SUM('Actual species'!L873)="X",1,0))</f>
        <v>0</v>
      </c>
      <c r="J873" s="2">
        <f>IF(SUM('Actual species'!M873)&gt;=1,1,IF(SUM('Actual species'!M873)="X",1,0))</f>
        <v>0</v>
      </c>
      <c r="K873" s="2">
        <f>IF(SUM('Actual species'!N873)&gt;=1,1,IF(SUM('Actual species'!N873)="X",1,0))</f>
        <v>0</v>
      </c>
      <c r="L873" s="2">
        <f>IF(SUM('Actual species'!O873)&gt;=1,1,IF(SUM('Actual species'!O873)="X",1,0))</f>
        <v>0</v>
      </c>
      <c r="M873" s="2">
        <f>IF(SUM('Actual species'!P873)&gt;=1,1,IF(SUM('Actual species'!P873)="X",1,0))</f>
        <v>0</v>
      </c>
      <c r="N873" s="2">
        <f>IF(SUM('Actual species'!Q873)&gt;=1,1,IF(SUM('Actual species'!Q873)="X",1,0))</f>
        <v>0</v>
      </c>
      <c r="O873" s="2">
        <f>IF(SUM('Actual species'!R873)&gt;=1,1,IF(SUM('Actual species'!R873)="X",1,0))</f>
        <v>0</v>
      </c>
      <c r="P873" s="2">
        <f>IF(SUM('Actual species'!S873)&gt;=1,1,IF(SUM('Actual species'!S873)="X",1,0))</f>
        <v>1</v>
      </c>
      <c r="Q873" s="2">
        <f>IF(SUM('Actual species'!T873)&gt;=1,1,IF(SUM('Actual species'!T873)="X",1,0))</f>
        <v>0</v>
      </c>
      <c r="R873" s="2">
        <f>IF(SUM('Actual species'!U873)&gt;=1,1,IF(SUM('Actual species'!U873)="X",1,0))</f>
        <v>0</v>
      </c>
    </row>
    <row r="874" spans="1:18" x14ac:dyDescent="0.3">
      <c r="A874" s="113" t="str">
        <f>'Actual species'!A874</f>
        <v>Lathrobium vitsiense</v>
      </c>
      <c r="B874" s="66">
        <f>IF(SUM('Actual species'!B874:E874)&gt;=1,1,IF(SUM('Actual species'!B874:E874)="X",1,0))</f>
        <v>0</v>
      </c>
      <c r="C874" s="2">
        <f>IF(SUM('Actual species'!F874)&gt;=1,1,IF(SUM('Actual species'!F874)="X",1,0))</f>
        <v>0</v>
      </c>
      <c r="D874" s="2">
        <f>IF(SUM('Actual species'!G874)&gt;=1,1,IF(SUM('Actual species'!G874)="X",1,0))</f>
        <v>0</v>
      </c>
      <c r="E874" s="2">
        <f>IF(SUM('Actual species'!H874)&gt;=1,1,IF(SUM('Actual species'!H874)="X",1,0))</f>
        <v>0</v>
      </c>
      <c r="F874" s="2">
        <f>IF(SUM('Actual species'!I874)&gt;=1,1,IF(SUM('Actual species'!I874)="X",1,0))</f>
        <v>0</v>
      </c>
      <c r="G874" s="2">
        <f>IF(SUM('Actual species'!J874)&gt;=1,1,IF(SUM('Actual species'!J874)="X",1,0))</f>
        <v>0</v>
      </c>
      <c r="H874" s="2">
        <f>IF(SUM('Actual species'!K874)&gt;=1,1,IF(SUM('Actual species'!K874)="X",1,0))</f>
        <v>0</v>
      </c>
      <c r="I874" s="2">
        <f>IF(SUM('Actual species'!L874)&gt;=1,1,IF(SUM('Actual species'!L874)="X",1,0))</f>
        <v>0</v>
      </c>
      <c r="J874" s="2">
        <f>IF(SUM('Actual species'!M874)&gt;=1,1,IF(SUM('Actual species'!M874)="X",1,0))</f>
        <v>0</v>
      </c>
      <c r="K874" s="2">
        <f>IF(SUM('Actual species'!N874)&gt;=1,1,IF(SUM('Actual species'!N874)="X",1,0))</f>
        <v>0</v>
      </c>
      <c r="L874" s="2">
        <f>IF(SUM('Actual species'!O874)&gt;=1,1,IF(SUM('Actual species'!O874)="X",1,0))</f>
        <v>0</v>
      </c>
      <c r="M874" s="2">
        <f>IF(SUM('Actual species'!P874)&gt;=1,1,IF(SUM('Actual species'!P874)="X",1,0))</f>
        <v>0</v>
      </c>
      <c r="N874" s="2">
        <f>IF(SUM('Actual species'!Q874)&gt;=1,1,IF(SUM('Actual species'!Q874)="X",1,0))</f>
        <v>0</v>
      </c>
      <c r="O874" s="2">
        <f>IF(SUM('Actual species'!R874)&gt;=1,1,IF(SUM('Actual species'!R874)="X",1,0))</f>
        <v>0</v>
      </c>
      <c r="P874" s="2">
        <f>IF(SUM('Actual species'!S874)&gt;=1,1,IF(SUM('Actual species'!S874)="X",1,0))</f>
        <v>1</v>
      </c>
      <c r="Q874" s="2">
        <f>IF(SUM('Actual species'!T874)&gt;=1,1,IF(SUM('Actual species'!T874)="X",1,0))</f>
        <v>0</v>
      </c>
      <c r="R874" s="2">
        <f>IF(SUM('Actual species'!U874)&gt;=1,1,IF(SUM('Actual species'!U874)="X",1,0))</f>
        <v>0</v>
      </c>
    </row>
    <row r="875" spans="1:18" x14ac:dyDescent="0.3">
      <c r="A875" s="113" t="e">
        <f>'Actual species'!#REF!</f>
        <v>#REF!</v>
      </c>
      <c r="B875" s="66" t="e">
        <f>IF(SUM('Actual species'!#REF!)&gt;=1,1,IF(SUM('Actual species'!#REF!)="X",1,0))</f>
        <v>#REF!</v>
      </c>
      <c r="C875" s="2" t="e">
        <f>IF(SUM('Actual species'!#REF!)&gt;=1,1,IF(SUM('Actual species'!#REF!)="X",1,0))</f>
        <v>#REF!</v>
      </c>
      <c r="D875" s="2" t="e">
        <f>IF(SUM('Actual species'!#REF!)&gt;=1,1,IF(SUM('Actual species'!#REF!)="X",1,0))</f>
        <v>#REF!</v>
      </c>
      <c r="E875" s="2" t="e">
        <f>IF(SUM('Actual species'!#REF!)&gt;=1,1,IF(SUM('Actual species'!#REF!)="X",1,0))</f>
        <v>#REF!</v>
      </c>
      <c r="F875" s="2" t="e">
        <f>IF(SUM('Actual species'!#REF!)&gt;=1,1,IF(SUM('Actual species'!#REF!)="X",1,0))</f>
        <v>#REF!</v>
      </c>
      <c r="G875" s="2" t="e">
        <f>IF(SUM('Actual species'!#REF!)&gt;=1,1,IF(SUM('Actual species'!#REF!)="X",1,0))</f>
        <v>#REF!</v>
      </c>
      <c r="H875" s="2" t="e">
        <f>IF(SUM('Actual species'!#REF!)&gt;=1,1,IF(SUM('Actual species'!#REF!)="X",1,0))</f>
        <v>#REF!</v>
      </c>
      <c r="I875" s="2" t="e">
        <f>IF(SUM('Actual species'!#REF!)&gt;=1,1,IF(SUM('Actual species'!#REF!)="X",1,0))</f>
        <v>#REF!</v>
      </c>
      <c r="J875" s="2" t="e">
        <f>IF(SUM('Actual species'!#REF!)&gt;=1,1,IF(SUM('Actual species'!#REF!)="X",1,0))</f>
        <v>#REF!</v>
      </c>
      <c r="K875" s="2" t="e">
        <f>IF(SUM('Actual species'!#REF!)&gt;=1,1,IF(SUM('Actual species'!#REF!)="X",1,0))</f>
        <v>#REF!</v>
      </c>
      <c r="L875" s="2" t="e">
        <f>IF(SUM('Actual species'!#REF!)&gt;=1,1,IF(SUM('Actual species'!#REF!)="X",1,0))</f>
        <v>#REF!</v>
      </c>
      <c r="M875" s="2" t="e">
        <f>IF(SUM('Actual species'!#REF!)&gt;=1,1,IF(SUM('Actual species'!#REF!)="X",1,0))</f>
        <v>#REF!</v>
      </c>
      <c r="N875" s="2" t="e">
        <f>IF(SUM('Actual species'!#REF!)&gt;=1,1,IF(SUM('Actual species'!#REF!)="X",1,0))</f>
        <v>#REF!</v>
      </c>
      <c r="O875" s="2" t="e">
        <f>IF(SUM('Actual species'!#REF!)&gt;=1,1,IF(SUM('Actual species'!#REF!)="X",1,0))</f>
        <v>#REF!</v>
      </c>
      <c r="P875" s="2" t="e">
        <f>IF(SUM('Actual species'!#REF!)&gt;=1,1,IF(SUM('Actual species'!#REF!)="X",1,0))</f>
        <v>#REF!</v>
      </c>
      <c r="Q875" s="2" t="e">
        <f>IF(SUM('Actual species'!#REF!)&gt;=1,1,IF(SUM('Actual species'!#REF!)="X",1,0))</f>
        <v>#REF!</v>
      </c>
      <c r="R875" s="2" t="e">
        <f>IF(SUM('Actual species'!#REF!)&gt;=1,1,IF(SUM('Actual species'!#REF!)="X",1,0))</f>
        <v>#REF!</v>
      </c>
    </row>
    <row r="876" spans="1:18" x14ac:dyDescent="0.3">
      <c r="A876" s="113" t="str">
        <f>'Actual species'!A875</f>
        <v xml:space="preserve">Leptobium creticum (E) </v>
      </c>
      <c r="B876" s="66">
        <f>IF(SUM('Actual species'!B875:E875)&gt;=1,1,IF(SUM('Actual species'!B875:E875)="X",1,0))</f>
        <v>0</v>
      </c>
      <c r="C876" s="2">
        <f>IF(SUM('Actual species'!F875)&gt;=1,1,IF(SUM('Actual species'!F875)="X",1,0))</f>
        <v>0</v>
      </c>
      <c r="D876" s="2">
        <f>IF(SUM('Actual species'!G875)&gt;=1,1,IF(SUM('Actual species'!G875)="X",1,0))</f>
        <v>0</v>
      </c>
      <c r="E876" s="2">
        <f>IF(SUM('Actual species'!H875)&gt;=1,1,IF(SUM('Actual species'!H875)="X",1,0))</f>
        <v>0</v>
      </c>
      <c r="F876" s="2">
        <f>IF(SUM('Actual species'!I875)&gt;=1,1,IF(SUM('Actual species'!I875)="X",1,0))</f>
        <v>0</v>
      </c>
      <c r="G876" s="2">
        <f>IF(SUM('Actual species'!J875)&gt;=1,1,IF(SUM('Actual species'!J875)="X",1,0))</f>
        <v>1</v>
      </c>
      <c r="H876" s="2">
        <f>IF(SUM('Actual species'!K875)&gt;=1,1,IF(SUM('Actual species'!K875)="X",1,0))</f>
        <v>0</v>
      </c>
      <c r="I876" s="2">
        <f>IF(SUM('Actual species'!L875)&gt;=1,1,IF(SUM('Actual species'!L875)="X",1,0))</f>
        <v>0</v>
      </c>
      <c r="J876" s="2">
        <f>IF(SUM('Actual species'!M875)&gt;=1,1,IF(SUM('Actual species'!M875)="X",1,0))</f>
        <v>0</v>
      </c>
      <c r="K876" s="2">
        <f>IF(SUM('Actual species'!N875)&gt;=1,1,IF(SUM('Actual species'!N875)="X",1,0))</f>
        <v>0</v>
      </c>
      <c r="L876" s="2">
        <f>IF(SUM('Actual species'!O875)&gt;=1,1,IF(SUM('Actual species'!O875)="X",1,0))</f>
        <v>0</v>
      </c>
      <c r="M876" s="2">
        <f>IF(SUM('Actual species'!P875)&gt;=1,1,IF(SUM('Actual species'!P875)="X",1,0))</f>
        <v>0</v>
      </c>
      <c r="N876" s="2">
        <f>IF(SUM('Actual species'!Q875)&gt;=1,1,IF(SUM('Actual species'!Q875)="X",1,0))</f>
        <v>0</v>
      </c>
      <c r="O876" s="2">
        <f>IF(SUM('Actual species'!R875)&gt;=1,1,IF(SUM('Actual species'!R875)="X",1,0))</f>
        <v>0</v>
      </c>
      <c r="P876" s="2">
        <f>IF(SUM('Actual species'!S875)&gt;=1,1,IF(SUM('Actual species'!S875)="X",1,0))</f>
        <v>0</v>
      </c>
      <c r="Q876" s="2">
        <f>IF(SUM('Actual species'!T875)&gt;=1,1,IF(SUM('Actual species'!T875)="X",1,0))</f>
        <v>0</v>
      </c>
      <c r="R876" s="2">
        <f>IF(SUM('Actual species'!U875)&gt;=1,1,IF(SUM('Actual species'!U875)="X",1,0))</f>
        <v>0</v>
      </c>
    </row>
    <row r="877" spans="1:18" x14ac:dyDescent="0.3">
      <c r="A877" s="113" t="str">
        <f>'Actual species'!A876</f>
        <v xml:space="preserve">*Leptobium fageli (E) </v>
      </c>
      <c r="B877" s="66">
        <f>IF(SUM('Actual species'!B876:E876)&gt;=1,1,IF(SUM('Actual species'!B876:E876)="X",1,0))</f>
        <v>1</v>
      </c>
      <c r="C877" s="2">
        <f>IF(SUM('Actual species'!F876)&gt;=1,1,IF(SUM('Actual species'!F876)="X",1,0))</f>
        <v>0</v>
      </c>
      <c r="D877" s="2">
        <f>IF(SUM('Actual species'!G876)&gt;=1,1,IF(SUM('Actual species'!G876)="X",1,0))</f>
        <v>0</v>
      </c>
      <c r="E877" s="2">
        <f>IF(SUM('Actual species'!H876)&gt;=1,1,IF(SUM('Actual species'!H876)="X",1,0))</f>
        <v>0</v>
      </c>
      <c r="F877" s="2">
        <f>IF(SUM('Actual species'!I876)&gt;=1,1,IF(SUM('Actual species'!I876)="X",1,0))</f>
        <v>0</v>
      </c>
      <c r="G877" s="2">
        <f>IF(SUM('Actual species'!J876)&gt;=1,1,IF(SUM('Actual species'!J876)="X",1,0))</f>
        <v>0</v>
      </c>
      <c r="H877" s="2">
        <f>IF(SUM('Actual species'!K876)&gt;=1,1,IF(SUM('Actual species'!K876)="X",1,0))</f>
        <v>0</v>
      </c>
      <c r="I877" s="2">
        <f>IF(SUM('Actual species'!L876)&gt;=1,1,IF(SUM('Actual species'!L876)="X",1,0))</f>
        <v>0</v>
      </c>
      <c r="J877" s="2">
        <f>IF(SUM('Actual species'!M876)&gt;=1,1,IF(SUM('Actual species'!M876)="X",1,0))</f>
        <v>0</v>
      </c>
      <c r="K877" s="2">
        <f>IF(SUM('Actual species'!N876)&gt;=1,1,IF(SUM('Actual species'!N876)="X",1,0))</f>
        <v>0</v>
      </c>
      <c r="L877" s="2">
        <f>IF(SUM('Actual species'!O876)&gt;=1,1,IF(SUM('Actual species'!O876)="X",1,0))</f>
        <v>0</v>
      </c>
      <c r="M877" s="2">
        <f>IF(SUM('Actual species'!P876)&gt;=1,1,IF(SUM('Actual species'!P876)="X",1,0))</f>
        <v>0</v>
      </c>
      <c r="N877" s="2">
        <f>IF(SUM('Actual species'!Q876)&gt;=1,1,IF(SUM('Actual species'!Q876)="X",1,0))</f>
        <v>0</v>
      </c>
      <c r="O877" s="2">
        <f>IF(SUM('Actual species'!R876)&gt;=1,1,IF(SUM('Actual species'!R876)="X",1,0))</f>
        <v>0</v>
      </c>
      <c r="P877" s="2">
        <f>IF(SUM('Actual species'!S876)&gt;=1,1,IF(SUM('Actual species'!S876)="X",1,0))</f>
        <v>0</v>
      </c>
      <c r="Q877" s="2">
        <f>IF(SUM('Actual species'!T876)&gt;=1,1,IF(SUM('Actual species'!T876)="X",1,0))</f>
        <v>0</v>
      </c>
      <c r="R877" s="2">
        <f>IF(SUM('Actual species'!U876)&gt;=1,1,IF(SUM('Actual species'!U876)="X",1,0))</f>
        <v>0</v>
      </c>
    </row>
    <row r="878" spans="1:18" x14ac:dyDescent="0.3">
      <c r="A878" s="113" t="str">
        <f>'Actual species'!A877</f>
        <v>Leptobium gracile</v>
      </c>
      <c r="B878" s="66">
        <f>IF(SUM('Actual species'!B877:E877)&gt;=1,1,IF(SUM('Actual species'!B877:E877)="X",1,0))</f>
        <v>0</v>
      </c>
      <c r="C878" s="2">
        <f>IF(SUM('Actual species'!F877)&gt;=1,1,IF(SUM('Actual species'!F877)="X",1,0))</f>
        <v>0</v>
      </c>
      <c r="D878" s="2">
        <f>IF(SUM('Actual species'!G877)&gt;=1,1,IF(SUM('Actual species'!G877)="X",1,0))</f>
        <v>0</v>
      </c>
      <c r="E878" s="2">
        <f>IF(SUM('Actual species'!H877)&gt;=1,1,IF(SUM('Actual species'!H877)="X",1,0))</f>
        <v>1</v>
      </c>
      <c r="F878" s="2">
        <f>IF(SUM('Actual species'!I877)&gt;=1,1,IF(SUM('Actual species'!I877)="X",1,0))</f>
        <v>1</v>
      </c>
      <c r="G878" s="2">
        <f>IF(SUM('Actual species'!J877)&gt;=1,1,IF(SUM('Actual species'!J877)="X",1,0))</f>
        <v>1</v>
      </c>
      <c r="H878" s="2">
        <f>IF(SUM('Actual species'!K877)&gt;=1,1,IF(SUM('Actual species'!K877)="X",1,0))</f>
        <v>1</v>
      </c>
      <c r="I878" s="2">
        <f>IF(SUM('Actual species'!L877)&gt;=1,1,IF(SUM('Actual species'!L877)="X",1,0))</f>
        <v>0</v>
      </c>
      <c r="J878" s="2">
        <f>IF(SUM('Actual species'!M877)&gt;=1,1,IF(SUM('Actual species'!M877)="X",1,0))</f>
        <v>1</v>
      </c>
      <c r="K878" s="2">
        <f>IF(SUM('Actual species'!N877)&gt;=1,1,IF(SUM('Actual species'!N877)="X",1,0))</f>
        <v>0</v>
      </c>
      <c r="L878" s="2">
        <f>IF(SUM('Actual species'!O877)&gt;=1,1,IF(SUM('Actual species'!O877)="X",1,0))</f>
        <v>0</v>
      </c>
      <c r="M878" s="2">
        <f>IF(SUM('Actual species'!P877)&gt;=1,1,IF(SUM('Actual species'!P877)="X",1,0))</f>
        <v>0</v>
      </c>
      <c r="N878" s="2">
        <f>IF(SUM('Actual species'!Q877)&gt;=1,1,IF(SUM('Actual species'!Q877)="X",1,0))</f>
        <v>0</v>
      </c>
      <c r="O878" s="2">
        <f>IF(SUM('Actual species'!R877)&gt;=1,1,IF(SUM('Actual species'!R877)="X",1,0))</f>
        <v>0</v>
      </c>
      <c r="P878" s="2">
        <f>IF(SUM('Actual species'!S877)&gt;=1,1,IF(SUM('Actual species'!S877)="X",1,0))</f>
        <v>0</v>
      </c>
      <c r="Q878" s="2">
        <f>IF(SUM('Actual species'!T877)&gt;=1,1,IF(SUM('Actual species'!T877)="X",1,0))</f>
        <v>0</v>
      </c>
      <c r="R878" s="2">
        <f>IF(SUM('Actual species'!U877)&gt;=1,1,IF(SUM('Actual species'!U877)="X",1,0))</f>
        <v>0</v>
      </c>
    </row>
    <row r="879" spans="1:18" x14ac:dyDescent="0.3">
      <c r="A879" s="113" t="str">
        <f>'Actual species'!A878</f>
        <v>Leptobium illyricum</v>
      </c>
      <c r="B879" s="66">
        <f>IF(SUM('Actual species'!B878:E878)&gt;=1,1,IF(SUM('Actual species'!B878:E878)="X",1,0))</f>
        <v>0</v>
      </c>
      <c r="C879" s="2">
        <f>IF(SUM('Actual species'!F878)&gt;=1,1,IF(SUM('Actual species'!F878)="X",1,0))</f>
        <v>0</v>
      </c>
      <c r="D879" s="2">
        <f>IF(SUM('Actual species'!G878)&gt;=1,1,IF(SUM('Actual species'!G878)="X",1,0))</f>
        <v>0</v>
      </c>
      <c r="E879" s="2">
        <f>IF(SUM('Actual species'!H878)&gt;=1,1,IF(SUM('Actual species'!H878)="X",1,0))</f>
        <v>0</v>
      </c>
      <c r="F879" s="2">
        <f>IF(SUM('Actual species'!I878)&gt;=1,1,IF(SUM('Actual species'!I878)="X",1,0))</f>
        <v>1</v>
      </c>
      <c r="G879" s="2">
        <f>IF(SUM('Actual species'!J878)&gt;=1,1,IF(SUM('Actual species'!J878)="X",1,0))</f>
        <v>0</v>
      </c>
      <c r="H879" s="2">
        <f>IF(SUM('Actual species'!K878)&gt;=1,1,IF(SUM('Actual species'!K878)="X",1,0))</f>
        <v>0</v>
      </c>
      <c r="I879" s="2">
        <f>IF(SUM('Actual species'!L878)&gt;=1,1,IF(SUM('Actual species'!L878)="X",1,0))</f>
        <v>0</v>
      </c>
      <c r="J879" s="2">
        <f>IF(SUM('Actual species'!M878)&gt;=1,1,IF(SUM('Actual species'!M878)="X",1,0))</f>
        <v>1</v>
      </c>
      <c r="K879" s="2">
        <f>IF(SUM('Actual species'!N878)&gt;=1,1,IF(SUM('Actual species'!N878)="X",1,0))</f>
        <v>0</v>
      </c>
      <c r="L879" s="2">
        <f>IF(SUM('Actual species'!O878)&gt;=1,1,IF(SUM('Actual species'!O878)="X",1,0))</f>
        <v>0</v>
      </c>
      <c r="M879" s="2">
        <f>IF(SUM('Actual species'!P878)&gt;=1,1,IF(SUM('Actual species'!P878)="X",1,0))</f>
        <v>0</v>
      </c>
      <c r="N879" s="2">
        <f>IF(SUM('Actual species'!Q878)&gt;=1,1,IF(SUM('Actual species'!Q878)="X",1,0))</f>
        <v>1</v>
      </c>
      <c r="O879" s="2">
        <f>IF(SUM('Actual species'!R878)&gt;=1,1,IF(SUM('Actual species'!R878)="X",1,0))</f>
        <v>0</v>
      </c>
      <c r="P879" s="2">
        <f>IF(SUM('Actual species'!S878)&gt;=1,1,IF(SUM('Actual species'!S878)="X",1,0))</f>
        <v>0</v>
      </c>
      <c r="Q879" s="2">
        <f>IF(SUM('Actual species'!T878)&gt;=1,1,IF(SUM('Actual species'!T878)="X",1,0))</f>
        <v>0</v>
      </c>
      <c r="R879" s="2">
        <f>IF(SUM('Actual species'!U878)&gt;=1,1,IF(SUM('Actual species'!U878)="X",1,0))</f>
        <v>0</v>
      </c>
    </row>
    <row r="880" spans="1:18" x14ac:dyDescent="0.3">
      <c r="A880" s="113" t="str">
        <f>'Actual species'!A879</f>
        <v xml:space="preserve">*Leptobium longitibiale (E) </v>
      </c>
      <c r="B880" s="66">
        <f>IF(SUM('Actual species'!B879:E879)&gt;=1,1,IF(SUM('Actual species'!B879:E879)="X",1,0))</f>
        <v>1</v>
      </c>
      <c r="C880" s="2">
        <f>IF(SUM('Actual species'!F879)&gt;=1,1,IF(SUM('Actual species'!F879)="X",1,0))</f>
        <v>0</v>
      </c>
      <c r="D880" s="2">
        <f>IF(SUM('Actual species'!G879)&gt;=1,1,IF(SUM('Actual species'!G879)="X",1,0))</f>
        <v>0</v>
      </c>
      <c r="E880" s="2">
        <f>IF(SUM('Actual species'!H879)&gt;=1,1,IF(SUM('Actual species'!H879)="X",1,0))</f>
        <v>0</v>
      </c>
      <c r="F880" s="2">
        <f>IF(SUM('Actual species'!I879)&gt;=1,1,IF(SUM('Actual species'!I879)="X",1,0))</f>
        <v>0</v>
      </c>
      <c r="G880" s="2">
        <f>IF(SUM('Actual species'!J879)&gt;=1,1,IF(SUM('Actual species'!J879)="X",1,0))</f>
        <v>0</v>
      </c>
      <c r="H880" s="2">
        <f>IF(SUM('Actual species'!K879)&gt;=1,1,IF(SUM('Actual species'!K879)="X",1,0))</f>
        <v>0</v>
      </c>
      <c r="I880" s="2">
        <f>IF(SUM('Actual species'!L879)&gt;=1,1,IF(SUM('Actual species'!L879)="X",1,0))</f>
        <v>0</v>
      </c>
      <c r="J880" s="2">
        <f>IF(SUM('Actual species'!M879)&gt;=1,1,IF(SUM('Actual species'!M879)="X",1,0))</f>
        <v>0</v>
      </c>
      <c r="K880" s="2">
        <f>IF(SUM('Actual species'!N879)&gt;=1,1,IF(SUM('Actual species'!N879)="X",1,0))</f>
        <v>0</v>
      </c>
      <c r="L880" s="2">
        <f>IF(SUM('Actual species'!O879)&gt;=1,1,IF(SUM('Actual species'!O879)="X",1,0))</f>
        <v>0</v>
      </c>
      <c r="M880" s="2">
        <f>IF(SUM('Actual species'!P879)&gt;=1,1,IF(SUM('Actual species'!P879)="X",1,0))</f>
        <v>0</v>
      </c>
      <c r="N880" s="2">
        <f>IF(SUM('Actual species'!Q879)&gt;=1,1,IF(SUM('Actual species'!Q879)="X",1,0))</f>
        <v>0</v>
      </c>
      <c r="O880" s="2">
        <f>IF(SUM('Actual species'!R879)&gt;=1,1,IF(SUM('Actual species'!R879)="X",1,0))</f>
        <v>0</v>
      </c>
      <c r="P880" s="2">
        <f>IF(SUM('Actual species'!S879)&gt;=1,1,IF(SUM('Actual species'!S879)="X",1,0))</f>
        <v>0</v>
      </c>
      <c r="Q880" s="2">
        <f>IF(SUM('Actual species'!T879)&gt;=1,1,IF(SUM('Actual species'!T879)="X",1,0))</f>
        <v>0</v>
      </c>
      <c r="R880" s="2">
        <f>IF(SUM('Actual species'!U879)&gt;=1,1,IF(SUM('Actual species'!U879)="X",1,0))</f>
        <v>0</v>
      </c>
    </row>
    <row r="881" spans="1:18" x14ac:dyDescent="0.3">
      <c r="A881" s="113" t="str">
        <f>'Actual species'!A880</f>
        <v xml:space="preserve">*Leptobium samium (E) </v>
      </c>
      <c r="B881" s="66">
        <f>IF(SUM('Actual species'!B880:E880)&gt;=1,1,IF(SUM('Actual species'!B880:E880)="X",1,0))</f>
        <v>0</v>
      </c>
      <c r="C881" s="2">
        <f>IF(SUM('Actual species'!F880)&gt;=1,1,IF(SUM('Actual species'!F880)="X",1,0))</f>
        <v>0</v>
      </c>
      <c r="D881" s="2">
        <f>IF(SUM('Actual species'!G880)&gt;=1,1,IF(SUM('Actual species'!G880)="X",1,0))</f>
        <v>0</v>
      </c>
      <c r="E881" s="2">
        <f>IF(SUM('Actual species'!H880)&gt;=1,1,IF(SUM('Actual species'!H880)="X",1,0))</f>
        <v>1</v>
      </c>
      <c r="F881" s="2">
        <f>IF(SUM('Actual species'!I880)&gt;=1,1,IF(SUM('Actual species'!I880)="X",1,0))</f>
        <v>0</v>
      </c>
      <c r="G881" s="2">
        <f>IF(SUM('Actual species'!J880)&gt;=1,1,IF(SUM('Actual species'!J880)="X",1,0))</f>
        <v>0</v>
      </c>
      <c r="H881" s="2">
        <f>IF(SUM('Actual species'!K880)&gt;=1,1,IF(SUM('Actual species'!K880)="X",1,0))</f>
        <v>0</v>
      </c>
      <c r="I881" s="2">
        <f>IF(SUM('Actual species'!L880)&gt;=1,1,IF(SUM('Actual species'!L880)="X",1,0))</f>
        <v>0</v>
      </c>
      <c r="J881" s="2">
        <f>IF(SUM('Actual species'!M880)&gt;=1,1,IF(SUM('Actual species'!M880)="X",1,0))</f>
        <v>0</v>
      </c>
      <c r="K881" s="2">
        <f>IF(SUM('Actual species'!N880)&gt;=1,1,IF(SUM('Actual species'!N880)="X",1,0))</f>
        <v>0</v>
      </c>
      <c r="L881" s="2">
        <f>IF(SUM('Actual species'!O880)&gt;=1,1,IF(SUM('Actual species'!O880)="X",1,0))</f>
        <v>0</v>
      </c>
      <c r="M881" s="2">
        <f>IF(SUM('Actual species'!P880)&gt;=1,1,IF(SUM('Actual species'!P880)="X",1,0))</f>
        <v>0</v>
      </c>
      <c r="N881" s="2">
        <f>IF(SUM('Actual species'!Q880)&gt;=1,1,IF(SUM('Actual species'!Q880)="X",1,0))</f>
        <v>0</v>
      </c>
      <c r="O881" s="2">
        <f>IF(SUM('Actual species'!R880)&gt;=1,1,IF(SUM('Actual species'!R880)="X",1,0))</f>
        <v>0</v>
      </c>
      <c r="P881" s="2">
        <f>IF(SUM('Actual species'!S880)&gt;=1,1,IF(SUM('Actual species'!S880)="X",1,0))</f>
        <v>0</v>
      </c>
      <c r="Q881" s="2">
        <f>IF(SUM('Actual species'!T880)&gt;=1,1,IF(SUM('Actual species'!T880)="X",1,0))</f>
        <v>0</v>
      </c>
      <c r="R881" s="2">
        <f>IF(SUM('Actual species'!U880)&gt;=1,1,IF(SUM('Actual species'!U880)="X",1,0))</f>
        <v>0</v>
      </c>
    </row>
    <row r="882" spans="1:18" x14ac:dyDescent="0.3">
      <c r="A882" s="113" t="str">
        <f>'Actual species'!A881</f>
        <v>Leptobium sp. Cf. graecum/creticum</v>
      </c>
      <c r="B882" s="66">
        <f>IF(SUM('Actual species'!B881:E881)&gt;=1,1,IF(SUM('Actual species'!B881:E881)="X",1,0))</f>
        <v>0</v>
      </c>
      <c r="C882" s="2">
        <f>IF(SUM('Actual species'!F881)&gt;=1,1,IF(SUM('Actual species'!F881)="X",1,0))</f>
        <v>1</v>
      </c>
      <c r="D882" s="2">
        <f>IF(SUM('Actual species'!G881)&gt;=1,1,IF(SUM('Actual species'!G881)="X",1,0))</f>
        <v>0</v>
      </c>
      <c r="E882" s="2">
        <f>IF(SUM('Actual species'!H881)&gt;=1,1,IF(SUM('Actual species'!H881)="X",1,0))</f>
        <v>0</v>
      </c>
      <c r="F882" s="2">
        <f>IF(SUM('Actual species'!I881)&gt;=1,1,IF(SUM('Actual species'!I881)="X",1,0))</f>
        <v>0</v>
      </c>
      <c r="G882" s="2">
        <f>IF(SUM('Actual species'!J881)&gt;=1,1,IF(SUM('Actual species'!J881)="X",1,0))</f>
        <v>0</v>
      </c>
      <c r="H882" s="2">
        <f>IF(SUM('Actual species'!K881)&gt;=1,1,IF(SUM('Actual species'!K881)="X",1,0))</f>
        <v>0</v>
      </c>
      <c r="I882" s="2">
        <f>IF(SUM('Actual species'!L881)&gt;=1,1,IF(SUM('Actual species'!L881)="X",1,0))</f>
        <v>0</v>
      </c>
      <c r="J882" s="2">
        <f>IF(SUM('Actual species'!M881)&gt;=1,1,IF(SUM('Actual species'!M881)="X",1,0))</f>
        <v>0</v>
      </c>
      <c r="K882" s="2">
        <f>IF(SUM('Actual species'!N881)&gt;=1,1,IF(SUM('Actual species'!N881)="X",1,0))</f>
        <v>0</v>
      </c>
      <c r="L882" s="2">
        <f>IF(SUM('Actual species'!O881)&gt;=1,1,IF(SUM('Actual species'!O881)="X",1,0))</f>
        <v>0</v>
      </c>
      <c r="M882" s="2">
        <f>IF(SUM('Actual species'!P881)&gt;=1,1,IF(SUM('Actual species'!P881)="X",1,0))</f>
        <v>0</v>
      </c>
      <c r="N882" s="2">
        <f>IF(SUM('Actual species'!Q881)&gt;=1,1,IF(SUM('Actual species'!Q881)="X",1,0))</f>
        <v>0</v>
      </c>
      <c r="O882" s="2">
        <f>IF(SUM('Actual species'!R881)&gt;=1,1,IF(SUM('Actual species'!R881)="X",1,0))</f>
        <v>0</v>
      </c>
      <c r="P882" s="2">
        <f>IF(SUM('Actual species'!S881)&gt;=1,1,IF(SUM('Actual species'!S881)="X",1,0))</f>
        <v>0</v>
      </c>
      <c r="Q882" s="2">
        <f>IF(SUM('Actual species'!T881)&gt;=1,1,IF(SUM('Actual species'!T881)="X",1,0))</f>
        <v>0</v>
      </c>
      <c r="R882" s="2">
        <f>IF(SUM('Actual species'!U881)&gt;=1,1,IF(SUM('Actual species'!U881)="X",1,0))</f>
        <v>0</v>
      </c>
    </row>
    <row r="883" spans="1:18" x14ac:dyDescent="0.3">
      <c r="A883" s="113" t="str">
        <f>'Actual species'!A882</f>
        <v xml:space="preserve">Leptobium thryptisense (E) </v>
      </c>
      <c r="B883" s="66">
        <f>IF(SUM('Actual species'!B882:E882)&gt;=1,1,IF(SUM('Actual species'!B882:E882)="X",1,0))</f>
        <v>0</v>
      </c>
      <c r="C883" s="2">
        <f>IF(SUM('Actual species'!F882)&gt;=1,1,IF(SUM('Actual species'!F882)="X",1,0))</f>
        <v>0</v>
      </c>
      <c r="D883" s="2">
        <f>IF(SUM('Actual species'!G882)&gt;=1,1,IF(SUM('Actual species'!G882)="X",1,0))</f>
        <v>0</v>
      </c>
      <c r="E883" s="2">
        <f>IF(SUM('Actual species'!H882)&gt;=1,1,IF(SUM('Actual species'!H882)="X",1,0))</f>
        <v>0</v>
      </c>
      <c r="F883" s="2">
        <f>IF(SUM('Actual species'!I882)&gt;=1,1,IF(SUM('Actual species'!I882)="X",1,0))</f>
        <v>0</v>
      </c>
      <c r="G883" s="2">
        <f>IF(SUM('Actual species'!J882)&gt;=1,1,IF(SUM('Actual species'!J882)="X",1,0))</f>
        <v>1</v>
      </c>
      <c r="H883" s="2">
        <f>IF(SUM('Actual species'!K882)&gt;=1,1,IF(SUM('Actual species'!K882)="X",1,0))</f>
        <v>0</v>
      </c>
      <c r="I883" s="2">
        <f>IF(SUM('Actual species'!L882)&gt;=1,1,IF(SUM('Actual species'!L882)="X",1,0))</f>
        <v>0</v>
      </c>
      <c r="J883" s="2">
        <f>IF(SUM('Actual species'!M882)&gt;=1,1,IF(SUM('Actual species'!M882)="X",1,0))</f>
        <v>0</v>
      </c>
      <c r="K883" s="2">
        <f>IF(SUM('Actual species'!N882)&gt;=1,1,IF(SUM('Actual species'!N882)="X",1,0))</f>
        <v>0</v>
      </c>
      <c r="L883" s="2">
        <f>IF(SUM('Actual species'!O882)&gt;=1,1,IF(SUM('Actual species'!O882)="X",1,0))</f>
        <v>0</v>
      </c>
      <c r="M883" s="2">
        <f>IF(SUM('Actual species'!P882)&gt;=1,1,IF(SUM('Actual species'!P882)="X",1,0))</f>
        <v>0</v>
      </c>
      <c r="N883" s="2">
        <f>IF(SUM('Actual species'!Q882)&gt;=1,1,IF(SUM('Actual species'!Q882)="X",1,0))</f>
        <v>0</v>
      </c>
      <c r="O883" s="2">
        <f>IF(SUM('Actual species'!R882)&gt;=1,1,IF(SUM('Actual species'!R882)="X",1,0))</f>
        <v>0</v>
      </c>
      <c r="P883" s="2">
        <f>IF(SUM('Actual species'!S882)&gt;=1,1,IF(SUM('Actual species'!S882)="X",1,0))</f>
        <v>0</v>
      </c>
      <c r="Q883" s="2">
        <f>IF(SUM('Actual species'!T882)&gt;=1,1,IF(SUM('Actual species'!T882)="X",1,0))</f>
        <v>0</v>
      </c>
      <c r="R883" s="2">
        <f>IF(SUM('Actual species'!U882)&gt;=1,1,IF(SUM('Actual species'!U882)="X",1,0))</f>
        <v>0</v>
      </c>
    </row>
    <row r="884" spans="1:18" x14ac:dyDescent="0.3">
      <c r="A884" s="113" t="str">
        <f>'Actual species'!A883</f>
        <v>Lithocharis nigriceps</v>
      </c>
      <c r="B884" s="66">
        <f>IF(SUM('Actual species'!B883:E883)&gt;=1,1,IF(SUM('Actual species'!B883:E883)="X",1,0))</f>
        <v>0</v>
      </c>
      <c r="C884" s="2">
        <f>IF(SUM('Actual species'!F883)&gt;=1,1,IF(SUM('Actual species'!F883)="X",1,0))</f>
        <v>0</v>
      </c>
      <c r="D884" s="2">
        <f>IF(SUM('Actual species'!G883)&gt;=1,1,IF(SUM('Actual species'!G883)="X",1,0))</f>
        <v>0</v>
      </c>
      <c r="E884" s="2">
        <f>IF(SUM('Actual species'!H883)&gt;=1,1,IF(SUM('Actual species'!H883)="X",1,0))</f>
        <v>0</v>
      </c>
      <c r="F884" s="2">
        <f>IF(SUM('Actual species'!I883)&gt;=1,1,IF(SUM('Actual species'!I883)="X",1,0))</f>
        <v>0</v>
      </c>
      <c r="G884" s="2">
        <f>IF(SUM('Actual species'!J883)&gt;=1,1,IF(SUM('Actual species'!J883)="X",1,0))</f>
        <v>0</v>
      </c>
      <c r="H884" s="2">
        <f>IF(SUM('Actual species'!K883)&gt;=1,1,IF(SUM('Actual species'!K883)="X",1,0))</f>
        <v>0</v>
      </c>
      <c r="I884" s="2">
        <f>IF(SUM('Actual species'!L883)&gt;=1,1,IF(SUM('Actual species'!L883)="X",1,0))</f>
        <v>0</v>
      </c>
      <c r="J884" s="2">
        <f>IF(SUM('Actual species'!M883)&gt;=1,1,IF(SUM('Actual species'!M883)="X",1,0))</f>
        <v>1</v>
      </c>
      <c r="K884" s="2">
        <f>IF(SUM('Actual species'!N883)&gt;=1,1,IF(SUM('Actual species'!N883)="X",1,0))</f>
        <v>0</v>
      </c>
      <c r="L884" s="2">
        <f>IF(SUM('Actual species'!O883)&gt;=1,1,IF(SUM('Actual species'!O883)="X",1,0))</f>
        <v>0</v>
      </c>
      <c r="M884" s="2">
        <f>IF(SUM('Actual species'!P883)&gt;=1,1,IF(SUM('Actual species'!P883)="X",1,0))</f>
        <v>0</v>
      </c>
      <c r="N884" s="2">
        <f>IF(SUM('Actual species'!Q883)&gt;=1,1,IF(SUM('Actual species'!Q883)="X",1,0))</f>
        <v>0</v>
      </c>
      <c r="O884" s="2">
        <f>IF(SUM('Actual species'!R883)&gt;=1,1,IF(SUM('Actual species'!R883)="X",1,0))</f>
        <v>0</v>
      </c>
      <c r="P884" s="2">
        <f>IF(SUM('Actual species'!S883)&gt;=1,1,IF(SUM('Actual species'!S883)="X",1,0))</f>
        <v>0</v>
      </c>
      <c r="Q884" s="2">
        <f>IF(SUM('Actual species'!T883)&gt;=1,1,IF(SUM('Actual species'!T883)="X",1,0))</f>
        <v>0</v>
      </c>
      <c r="R884" s="2">
        <f>IF(SUM('Actual species'!U883)&gt;=1,1,IF(SUM('Actual species'!U883)="X",1,0))</f>
        <v>0</v>
      </c>
    </row>
    <row r="885" spans="1:18" x14ac:dyDescent="0.3">
      <c r="A885" s="113" t="str">
        <f>'Actual species'!A884</f>
        <v>Lithocharis ochracea</v>
      </c>
      <c r="B885" s="66">
        <f>IF(SUM('Actual species'!B884:E884)&gt;=1,1,IF(SUM('Actual species'!B884:E884)="X",1,0))</f>
        <v>0</v>
      </c>
      <c r="C885" s="2">
        <f>IF(SUM('Actual species'!F884)&gt;=1,1,IF(SUM('Actual species'!F884)="X",1,0))</f>
        <v>0</v>
      </c>
      <c r="D885" s="2">
        <f>IF(SUM('Actual species'!G884)&gt;=1,1,IF(SUM('Actual species'!G884)="X",1,0))</f>
        <v>0</v>
      </c>
      <c r="E885" s="2">
        <f>IF(SUM('Actual species'!H884)&gt;=1,1,IF(SUM('Actual species'!H884)="X",1,0))</f>
        <v>0</v>
      </c>
      <c r="F885" s="2">
        <f>IF(SUM('Actual species'!I884)&gt;=1,1,IF(SUM('Actual species'!I884)="X",1,0))</f>
        <v>0</v>
      </c>
      <c r="G885" s="2">
        <f>IF(SUM('Actual species'!J884)&gt;=1,1,IF(SUM('Actual species'!J884)="X",1,0))</f>
        <v>0</v>
      </c>
      <c r="H885" s="2">
        <f>IF(SUM('Actual species'!K884)&gt;=1,1,IF(SUM('Actual species'!K884)="X",1,0))</f>
        <v>0</v>
      </c>
      <c r="I885" s="2">
        <f>IF(SUM('Actual species'!L884)&gt;=1,1,IF(SUM('Actual species'!L884)="X",1,0))</f>
        <v>0</v>
      </c>
      <c r="J885" s="2">
        <f>IF(SUM('Actual species'!M884)&gt;=1,1,IF(SUM('Actual species'!M884)="X",1,0))</f>
        <v>1</v>
      </c>
      <c r="K885" s="2">
        <f>IF(SUM('Actual species'!N884)&gt;=1,1,IF(SUM('Actual species'!N884)="X",1,0))</f>
        <v>0</v>
      </c>
      <c r="L885" s="2">
        <f>IF(SUM('Actual species'!O884)&gt;=1,1,IF(SUM('Actual species'!O884)="X",1,0))</f>
        <v>0</v>
      </c>
      <c r="M885" s="2">
        <f>IF(SUM('Actual species'!P884)&gt;=1,1,IF(SUM('Actual species'!P884)="X",1,0))</f>
        <v>0</v>
      </c>
      <c r="N885" s="2">
        <f>IF(SUM('Actual species'!Q884)&gt;=1,1,IF(SUM('Actual species'!Q884)="X",1,0))</f>
        <v>0</v>
      </c>
      <c r="O885" s="2">
        <f>IF(SUM('Actual species'!R884)&gt;=1,1,IF(SUM('Actual species'!R884)="X",1,0))</f>
        <v>0</v>
      </c>
      <c r="P885" s="2">
        <f>IF(SUM('Actual species'!S884)&gt;=1,1,IF(SUM('Actual species'!S884)="X",1,0))</f>
        <v>0</v>
      </c>
      <c r="Q885" s="2">
        <f>IF(SUM('Actual species'!T884)&gt;=1,1,IF(SUM('Actual species'!T884)="X",1,0))</f>
        <v>0</v>
      </c>
      <c r="R885" s="2">
        <f>IF(SUM('Actual species'!U884)&gt;=1,1,IF(SUM('Actual species'!U884)="X",1,0))</f>
        <v>0</v>
      </c>
    </row>
    <row r="886" spans="1:18" x14ac:dyDescent="0.3">
      <c r="A886" s="113" t="str">
        <f>'Actual species'!A885</f>
        <v xml:space="preserve">*Lobrathium apicale (E) </v>
      </c>
      <c r="B886" s="66">
        <f>IF(SUM('Actual species'!B885:E885)&gt;=1,1,IF(SUM('Actual species'!B885:E885)="X",1,0))</f>
        <v>1</v>
      </c>
      <c r="C886" s="2">
        <f>IF(SUM('Actual species'!F885)&gt;=1,1,IF(SUM('Actual species'!F885)="X",1,0))</f>
        <v>0</v>
      </c>
      <c r="D886" s="2">
        <f>IF(SUM('Actual species'!G885)&gt;=1,1,IF(SUM('Actual species'!G885)="X",1,0))</f>
        <v>0</v>
      </c>
      <c r="E886" s="2">
        <f>IF(SUM('Actual species'!H885)&gt;=1,1,IF(SUM('Actual species'!H885)="X",1,0))</f>
        <v>0</v>
      </c>
      <c r="F886" s="2">
        <f>IF(SUM('Actual species'!I885)&gt;=1,1,IF(SUM('Actual species'!I885)="X",1,0))</f>
        <v>0</v>
      </c>
      <c r="G886" s="2">
        <f>IF(SUM('Actual species'!J885)&gt;=1,1,IF(SUM('Actual species'!J885)="X",1,0))</f>
        <v>0</v>
      </c>
      <c r="H886" s="2">
        <f>IF(SUM('Actual species'!K885)&gt;=1,1,IF(SUM('Actual species'!K885)="X",1,0))</f>
        <v>0</v>
      </c>
      <c r="I886" s="2">
        <f>IF(SUM('Actual species'!L885)&gt;=1,1,IF(SUM('Actual species'!L885)="X",1,0))</f>
        <v>0</v>
      </c>
      <c r="J886" s="2">
        <f>IF(SUM('Actual species'!M885)&gt;=1,1,IF(SUM('Actual species'!M885)="X",1,0))</f>
        <v>0</v>
      </c>
      <c r="K886" s="2">
        <f>IF(SUM('Actual species'!N885)&gt;=1,1,IF(SUM('Actual species'!N885)="X",1,0))</f>
        <v>0</v>
      </c>
      <c r="L886" s="2">
        <f>IF(SUM('Actual species'!O885)&gt;=1,1,IF(SUM('Actual species'!O885)="X",1,0))</f>
        <v>0</v>
      </c>
      <c r="M886" s="2">
        <f>IF(SUM('Actual species'!P885)&gt;=1,1,IF(SUM('Actual species'!P885)="X",1,0))</f>
        <v>0</v>
      </c>
      <c r="N886" s="2">
        <f>IF(SUM('Actual species'!Q885)&gt;=1,1,IF(SUM('Actual species'!Q885)="X",1,0))</f>
        <v>0</v>
      </c>
      <c r="O886" s="2">
        <f>IF(SUM('Actual species'!R885)&gt;=1,1,IF(SUM('Actual species'!R885)="X",1,0))</f>
        <v>0</v>
      </c>
      <c r="P886" s="2">
        <f>IF(SUM('Actual species'!S885)&gt;=1,1,IF(SUM('Actual species'!S885)="X",1,0))</f>
        <v>0</v>
      </c>
      <c r="Q886" s="2">
        <f>IF(SUM('Actual species'!T885)&gt;=1,1,IF(SUM('Actual species'!T885)="X",1,0))</f>
        <v>0</v>
      </c>
      <c r="R886" s="2">
        <f>IF(SUM('Actual species'!U885)&gt;=1,1,IF(SUM('Actual species'!U885)="X",1,0))</f>
        <v>0</v>
      </c>
    </row>
    <row r="887" spans="1:18" x14ac:dyDescent="0.3">
      <c r="A887" s="113" t="str">
        <f>'Actual species'!A886</f>
        <v xml:space="preserve">Lobrathium candicum (E) </v>
      </c>
      <c r="B887" s="66">
        <f>IF(SUM('Actual species'!B886:E886)&gt;=1,1,IF(SUM('Actual species'!B886:E886)="X",1,0))</f>
        <v>0</v>
      </c>
      <c r="C887" s="2">
        <f>IF(SUM('Actual species'!F886)&gt;=1,1,IF(SUM('Actual species'!F886)="X",1,0))</f>
        <v>0</v>
      </c>
      <c r="D887" s="2">
        <f>IF(SUM('Actual species'!G886)&gt;=1,1,IF(SUM('Actual species'!G886)="X",1,0))</f>
        <v>0</v>
      </c>
      <c r="E887" s="2">
        <f>IF(SUM('Actual species'!H886)&gt;=1,1,IF(SUM('Actual species'!H886)="X",1,0))</f>
        <v>0</v>
      </c>
      <c r="F887" s="2">
        <f>IF(SUM('Actual species'!I886)&gt;=1,1,IF(SUM('Actual species'!I886)="X",1,0))</f>
        <v>0</v>
      </c>
      <c r="G887" s="2">
        <f>IF(SUM('Actual species'!J886)&gt;=1,1,IF(SUM('Actual species'!J886)="X",1,0))</f>
        <v>1</v>
      </c>
      <c r="H887" s="2">
        <f>IF(SUM('Actual species'!K886)&gt;=1,1,IF(SUM('Actual species'!K886)="X",1,0))</f>
        <v>0</v>
      </c>
      <c r="I887" s="2">
        <f>IF(SUM('Actual species'!L886)&gt;=1,1,IF(SUM('Actual species'!L886)="X",1,0))</f>
        <v>0</v>
      </c>
      <c r="J887" s="2">
        <f>IF(SUM('Actual species'!M886)&gt;=1,1,IF(SUM('Actual species'!M886)="X",1,0))</f>
        <v>0</v>
      </c>
      <c r="K887" s="2">
        <f>IF(SUM('Actual species'!N886)&gt;=1,1,IF(SUM('Actual species'!N886)="X",1,0))</f>
        <v>0</v>
      </c>
      <c r="L887" s="2">
        <f>IF(SUM('Actual species'!O886)&gt;=1,1,IF(SUM('Actual species'!O886)="X",1,0))</f>
        <v>0</v>
      </c>
      <c r="M887" s="2">
        <f>IF(SUM('Actual species'!P886)&gt;=1,1,IF(SUM('Actual species'!P886)="X",1,0))</f>
        <v>0</v>
      </c>
      <c r="N887" s="2">
        <f>IF(SUM('Actual species'!Q886)&gt;=1,1,IF(SUM('Actual species'!Q886)="X",1,0))</f>
        <v>0</v>
      </c>
      <c r="O887" s="2">
        <f>IF(SUM('Actual species'!R886)&gt;=1,1,IF(SUM('Actual species'!R886)="X",1,0))</f>
        <v>0</v>
      </c>
      <c r="P887" s="2">
        <f>IF(SUM('Actual species'!S886)&gt;=1,1,IF(SUM('Actual species'!S886)="X",1,0))</f>
        <v>0</v>
      </c>
      <c r="Q887" s="2">
        <f>IF(SUM('Actual species'!T886)&gt;=1,1,IF(SUM('Actual species'!T886)="X",1,0))</f>
        <v>0</v>
      </c>
      <c r="R887" s="2">
        <f>IF(SUM('Actual species'!U886)&gt;=1,1,IF(SUM('Actual species'!U886)="X",1,0))</f>
        <v>0</v>
      </c>
    </row>
    <row r="888" spans="1:18" x14ac:dyDescent="0.3">
      <c r="A888" s="113" t="str">
        <f>'Actual species'!A887</f>
        <v>Lobrathium multipunctum</v>
      </c>
      <c r="B888" s="66">
        <f>IF(SUM('Actual species'!B887:E887)&gt;=1,1,IF(SUM('Actual species'!B887:E887)="X",1,0))</f>
        <v>0</v>
      </c>
      <c r="C888" s="2">
        <f>IF(SUM('Actual species'!F887)&gt;=1,1,IF(SUM('Actual species'!F887)="X",1,0))</f>
        <v>0</v>
      </c>
      <c r="D888" s="2">
        <f>IF(SUM('Actual species'!G887)&gt;=1,1,IF(SUM('Actual species'!G887)="X",1,0))</f>
        <v>0</v>
      </c>
      <c r="E888" s="2">
        <f>IF(SUM('Actual species'!H887)&gt;=1,1,IF(SUM('Actual species'!H887)="X",1,0))</f>
        <v>0</v>
      </c>
      <c r="F888" s="2">
        <f>IF(SUM('Actual species'!I887)&gt;=1,1,IF(SUM('Actual species'!I887)="X",1,0))</f>
        <v>0</v>
      </c>
      <c r="G888" s="2">
        <f>IF(SUM('Actual species'!J887)&gt;=1,1,IF(SUM('Actual species'!J887)="X",1,0))</f>
        <v>0</v>
      </c>
      <c r="H888" s="2">
        <f>IF(SUM('Actual species'!K887)&gt;=1,1,IF(SUM('Actual species'!K887)="X",1,0))</f>
        <v>0</v>
      </c>
      <c r="I888" s="2">
        <f>IF(SUM('Actual species'!L887)&gt;=1,1,IF(SUM('Actual species'!L887)="X",1,0))</f>
        <v>0</v>
      </c>
      <c r="J888" s="2">
        <f>IF(SUM('Actual species'!M887)&gt;=1,1,IF(SUM('Actual species'!M887)="X",1,0))</f>
        <v>0</v>
      </c>
      <c r="K888" s="2">
        <f>IF(SUM('Actual species'!N887)&gt;=1,1,IF(SUM('Actual species'!N887)="X",1,0))</f>
        <v>0</v>
      </c>
      <c r="L888" s="2">
        <f>IF(SUM('Actual species'!O887)&gt;=1,1,IF(SUM('Actual species'!O887)="X",1,0))</f>
        <v>0</v>
      </c>
      <c r="M888" s="2">
        <f>IF(SUM('Actual species'!P887)&gt;=1,1,IF(SUM('Actual species'!P887)="X",1,0))</f>
        <v>0</v>
      </c>
      <c r="N888" s="2">
        <f>IF(SUM('Actual species'!Q887)&gt;=1,1,IF(SUM('Actual species'!Q887)="X",1,0))</f>
        <v>0</v>
      </c>
      <c r="O888" s="2">
        <f>IF(SUM('Actual species'!R887)&gt;=1,1,IF(SUM('Actual species'!R887)="X",1,0))</f>
        <v>0</v>
      </c>
      <c r="P888" s="2">
        <f>IF(SUM('Actual species'!S887)&gt;=1,1,IF(SUM('Actual species'!S887)="X",1,0))</f>
        <v>0</v>
      </c>
      <c r="Q888" s="2">
        <f>IF(SUM('Actual species'!T887)&gt;=1,1,IF(SUM('Actual species'!T887)="X",1,0))</f>
        <v>0</v>
      </c>
      <c r="R888" s="2">
        <f>IF(SUM('Actual species'!U887)&gt;=1,1,IF(SUM('Actual species'!U887)="X",1,0))</f>
        <v>0</v>
      </c>
    </row>
    <row r="889" spans="1:18" x14ac:dyDescent="0.3">
      <c r="A889" s="113" t="str">
        <f>'Actual species'!A888</f>
        <v>Lobrathium rugipenne</v>
      </c>
      <c r="B889" s="66">
        <f>IF(SUM('Actual species'!B888:E888)&gt;=1,1,IF(SUM('Actual species'!B888:E888)="X",1,0))</f>
        <v>0</v>
      </c>
      <c r="C889" s="2">
        <f>IF(SUM('Actual species'!F888)&gt;=1,1,IF(SUM('Actual species'!F888)="X",1,0))</f>
        <v>0</v>
      </c>
      <c r="D889" s="2">
        <f>IF(SUM('Actual species'!G888)&gt;=1,1,IF(SUM('Actual species'!G888)="X",1,0))</f>
        <v>0</v>
      </c>
      <c r="E889" s="2">
        <f>IF(SUM('Actual species'!H888)&gt;=1,1,IF(SUM('Actual species'!H888)="X",1,0))</f>
        <v>1</v>
      </c>
      <c r="F889" s="2">
        <f>IF(SUM('Actual species'!I888)&gt;=1,1,IF(SUM('Actual species'!I888)="X",1,0))</f>
        <v>1</v>
      </c>
      <c r="G889" s="2">
        <f>IF(SUM('Actual species'!J888)&gt;=1,1,IF(SUM('Actual species'!J888)="X",1,0))</f>
        <v>0</v>
      </c>
      <c r="H889" s="2">
        <f>IF(SUM('Actual species'!K888)&gt;=1,1,IF(SUM('Actual species'!K888)="X",1,0))</f>
        <v>1</v>
      </c>
      <c r="I889" s="2">
        <f>IF(SUM('Actual species'!L888)&gt;=1,1,IF(SUM('Actual species'!L888)="X",1,0))</f>
        <v>0</v>
      </c>
      <c r="J889" s="2">
        <f>IF(SUM('Actual species'!M888)&gt;=1,1,IF(SUM('Actual species'!M888)="X",1,0))</f>
        <v>1</v>
      </c>
      <c r="K889" s="2">
        <f>IF(SUM('Actual species'!N888)&gt;=1,1,IF(SUM('Actual species'!N888)="X",1,0))</f>
        <v>0</v>
      </c>
      <c r="L889" s="2">
        <f>IF(SUM('Actual species'!O888)&gt;=1,1,IF(SUM('Actual species'!O888)="X",1,0))</f>
        <v>0</v>
      </c>
      <c r="M889" s="2">
        <f>IF(SUM('Actual species'!P888)&gt;=1,1,IF(SUM('Actual species'!P888)="X",1,0))</f>
        <v>0</v>
      </c>
      <c r="N889" s="2">
        <f>IF(SUM('Actual species'!Q888)&gt;=1,1,IF(SUM('Actual species'!Q888)="X",1,0))</f>
        <v>1</v>
      </c>
      <c r="O889" s="2">
        <f>IF(SUM('Actual species'!R888)&gt;=1,1,IF(SUM('Actual species'!R888)="X",1,0))</f>
        <v>1</v>
      </c>
      <c r="P889" s="2">
        <f>IF(SUM('Actual species'!S888)&gt;=1,1,IF(SUM('Actual species'!S888)="X",1,0))</f>
        <v>0</v>
      </c>
      <c r="Q889" s="2">
        <f>IF(SUM('Actual species'!T888)&gt;=1,1,IF(SUM('Actual species'!T888)="X",1,0))</f>
        <v>1</v>
      </c>
      <c r="R889" s="2">
        <f>IF(SUM('Actual species'!U888)&gt;=1,1,IF(SUM('Actual species'!U888)="X",1,0))</f>
        <v>0</v>
      </c>
    </row>
    <row r="890" spans="1:18" x14ac:dyDescent="0.3">
      <c r="A890" s="113" t="str">
        <f>'Actual species'!A889</f>
        <v>Luzea graeca</v>
      </c>
      <c r="B890" s="66">
        <f>IF(SUM('Actual species'!B889:E889)&gt;=1,1,IF(SUM('Actual species'!B889:E889)="X",1,0))</f>
        <v>0</v>
      </c>
      <c r="C890" s="2">
        <f>IF(SUM('Actual species'!F889)&gt;=1,1,IF(SUM('Actual species'!F889)="X",1,0))</f>
        <v>0</v>
      </c>
      <c r="D890" s="2">
        <f>IF(SUM('Actual species'!G889)&gt;=1,1,IF(SUM('Actual species'!G889)="X",1,0))</f>
        <v>0</v>
      </c>
      <c r="E890" s="2">
        <f>IF(SUM('Actual species'!H889)&gt;=1,1,IF(SUM('Actual species'!H889)="X",1,0))</f>
        <v>0</v>
      </c>
      <c r="F890" s="2">
        <f>IF(SUM('Actual species'!I889)&gt;=1,1,IF(SUM('Actual species'!I889)="X",1,0))</f>
        <v>0</v>
      </c>
      <c r="G890" s="2">
        <f>IF(SUM('Actual species'!J889)&gt;=1,1,IF(SUM('Actual species'!J889)="X",1,0))</f>
        <v>0</v>
      </c>
      <c r="H890" s="2">
        <f>IF(SUM('Actual species'!K889)&gt;=1,1,IF(SUM('Actual species'!K889)="X",1,0))</f>
        <v>0</v>
      </c>
      <c r="I890" s="2">
        <f>IF(SUM('Actual species'!L889)&gt;=1,1,IF(SUM('Actual species'!L889)="X",1,0))</f>
        <v>0</v>
      </c>
      <c r="J890" s="2">
        <f>IF(SUM('Actual species'!M889)&gt;=1,1,IF(SUM('Actual species'!M889)="X",1,0))</f>
        <v>1</v>
      </c>
      <c r="K890" s="2">
        <f>IF(SUM('Actual species'!N889)&gt;=1,1,IF(SUM('Actual species'!N889)="X",1,0))</f>
        <v>0</v>
      </c>
      <c r="L890" s="2">
        <f>IF(SUM('Actual species'!O889)&gt;=1,1,IF(SUM('Actual species'!O889)="X",1,0))</f>
        <v>0</v>
      </c>
      <c r="M890" s="2">
        <f>IF(SUM('Actual species'!P889)&gt;=1,1,IF(SUM('Actual species'!P889)="X",1,0))</f>
        <v>0</v>
      </c>
      <c r="N890" s="2">
        <f>IF(SUM('Actual species'!Q889)&gt;=1,1,IF(SUM('Actual species'!Q889)="X",1,0))</f>
        <v>0</v>
      </c>
      <c r="O890" s="2">
        <f>IF(SUM('Actual species'!R889)&gt;=1,1,IF(SUM('Actual species'!R889)="X",1,0))</f>
        <v>0</v>
      </c>
      <c r="P890" s="2">
        <f>IF(SUM('Actual species'!S889)&gt;=1,1,IF(SUM('Actual species'!S889)="X",1,0))</f>
        <v>0</v>
      </c>
      <c r="Q890" s="2">
        <f>IF(SUM('Actual species'!T889)&gt;=1,1,IF(SUM('Actual species'!T889)="X",1,0))</f>
        <v>0</v>
      </c>
      <c r="R890" s="2">
        <f>IF(SUM('Actual species'!U889)&gt;=1,1,IF(SUM('Actual species'!U889)="X",1,0))</f>
        <v>0</v>
      </c>
    </row>
    <row r="891" spans="1:18" x14ac:dyDescent="0.3">
      <c r="A891" s="113" t="str">
        <f>'Actual species'!A890</f>
        <v>Medon apicalis</v>
      </c>
      <c r="B891" s="66">
        <f>IF(SUM('Actual species'!B890:E890)&gt;=1,1,IF(SUM('Actual species'!B890:E890)="X",1,0))</f>
        <v>0</v>
      </c>
      <c r="C891" s="2">
        <f>IF(SUM('Actual species'!F890)&gt;=1,1,IF(SUM('Actual species'!F890)="X",1,0))</f>
        <v>1</v>
      </c>
      <c r="D891" s="2">
        <f>IF(SUM('Actual species'!G890)&gt;=1,1,IF(SUM('Actual species'!G890)="X",1,0))</f>
        <v>0</v>
      </c>
      <c r="E891" s="2">
        <f>IF(SUM('Actual species'!H890)&gt;=1,1,IF(SUM('Actual species'!H890)="X",1,0))</f>
        <v>0</v>
      </c>
      <c r="F891" s="2">
        <f>IF(SUM('Actual species'!I890)&gt;=1,1,IF(SUM('Actual species'!I890)="X",1,0))</f>
        <v>0</v>
      </c>
      <c r="G891" s="2">
        <f>IF(SUM('Actual species'!J890)&gt;=1,1,IF(SUM('Actual species'!J890)="X",1,0))</f>
        <v>0</v>
      </c>
      <c r="H891" s="2">
        <f>IF(SUM('Actual species'!K890)&gt;=1,1,IF(SUM('Actual species'!K890)="X",1,0))</f>
        <v>0</v>
      </c>
      <c r="I891" s="2">
        <f>IF(SUM('Actual species'!L890)&gt;=1,1,IF(SUM('Actual species'!L890)="X",1,0))</f>
        <v>0</v>
      </c>
      <c r="J891" s="2">
        <f>IF(SUM('Actual species'!M890)&gt;=1,1,IF(SUM('Actual species'!M890)="X",1,0))</f>
        <v>1</v>
      </c>
      <c r="K891" s="2">
        <f>IF(SUM('Actual species'!N890)&gt;=1,1,IF(SUM('Actual species'!N890)="X",1,0))</f>
        <v>0</v>
      </c>
      <c r="L891" s="2">
        <f>IF(SUM('Actual species'!O890)&gt;=1,1,IF(SUM('Actual species'!O890)="X",1,0))</f>
        <v>0</v>
      </c>
      <c r="M891" s="2">
        <f>IF(SUM('Actual species'!P890)&gt;=1,1,IF(SUM('Actual species'!P890)="X",1,0))</f>
        <v>0</v>
      </c>
      <c r="N891" s="2">
        <f>IF(SUM('Actual species'!Q890)&gt;=1,1,IF(SUM('Actual species'!Q890)="X",1,0))</f>
        <v>0</v>
      </c>
      <c r="O891" s="2">
        <f>IF(SUM('Actual species'!R890)&gt;=1,1,IF(SUM('Actual species'!R890)="X",1,0))</f>
        <v>0</v>
      </c>
      <c r="P891" s="2">
        <f>IF(SUM('Actual species'!S890)&gt;=1,1,IF(SUM('Actual species'!S890)="X",1,0))</f>
        <v>0</v>
      </c>
      <c r="Q891" s="2">
        <f>IF(SUM('Actual species'!T890)&gt;=1,1,IF(SUM('Actual species'!T890)="X",1,0))</f>
        <v>0</v>
      </c>
      <c r="R891" s="2">
        <f>IF(SUM('Actual species'!U890)&gt;=1,1,IF(SUM('Actual species'!U890)="X",1,0))</f>
        <v>0</v>
      </c>
    </row>
    <row r="892" spans="1:18" x14ac:dyDescent="0.3">
      <c r="A892" s="113" t="str">
        <f>'Actual species'!A891</f>
        <v xml:space="preserve">Medon beroni (E) </v>
      </c>
      <c r="B892" s="66">
        <f>IF(SUM('Actual species'!B891:E891)&gt;=1,1,IF(SUM('Actual species'!B891:E891)="X",1,0))</f>
        <v>0</v>
      </c>
      <c r="C892" s="2">
        <f>IF(SUM('Actual species'!F891)&gt;=1,1,IF(SUM('Actual species'!F891)="X",1,0))</f>
        <v>0</v>
      </c>
      <c r="D892" s="2">
        <f>IF(SUM('Actual species'!G891)&gt;=1,1,IF(SUM('Actual species'!G891)="X",1,0))</f>
        <v>0</v>
      </c>
      <c r="E892" s="2">
        <f>IF(SUM('Actual species'!H891)&gt;=1,1,IF(SUM('Actual species'!H891)="X",1,0))</f>
        <v>0</v>
      </c>
      <c r="F892" s="2">
        <f>IF(SUM('Actual species'!I891)&gt;=1,1,IF(SUM('Actual species'!I891)="X",1,0))</f>
        <v>0</v>
      </c>
      <c r="G892" s="2">
        <f>IF(SUM('Actual species'!J891)&gt;=1,1,IF(SUM('Actual species'!J891)="X",1,0))</f>
        <v>0</v>
      </c>
      <c r="H892" s="2">
        <f>IF(SUM('Actual species'!K891)&gt;=1,1,IF(SUM('Actual species'!K891)="X",1,0))</f>
        <v>0</v>
      </c>
      <c r="I892" s="2">
        <f>IF(SUM('Actual species'!L891)&gt;=1,1,IF(SUM('Actual species'!L891)="X",1,0))</f>
        <v>0</v>
      </c>
      <c r="J892" s="2">
        <f>IF(SUM('Actual species'!M891)&gt;=1,1,IF(SUM('Actual species'!M891)="X",1,0))</f>
        <v>0</v>
      </c>
      <c r="K892" s="2">
        <f>IF(SUM('Actual species'!N891)&gt;=1,1,IF(SUM('Actual species'!N891)="X",1,0))</f>
        <v>0</v>
      </c>
      <c r="L892" s="2">
        <f>IF(SUM('Actual species'!O891)&gt;=1,1,IF(SUM('Actual species'!O891)="X",1,0))</f>
        <v>0</v>
      </c>
      <c r="M892" s="2">
        <f>IF(SUM('Actual species'!P891)&gt;=1,1,IF(SUM('Actual species'!P891)="X",1,0))</f>
        <v>0</v>
      </c>
      <c r="N892" s="2">
        <f>IF(SUM('Actual species'!Q891)&gt;=1,1,IF(SUM('Actual species'!Q891)="X",1,0))</f>
        <v>0</v>
      </c>
      <c r="O892" s="2">
        <f>IF(SUM('Actual species'!R891)&gt;=1,1,IF(SUM('Actual species'!R891)="X",1,0))</f>
        <v>0</v>
      </c>
      <c r="P892" s="2">
        <f>IF(SUM('Actual species'!S891)&gt;=1,1,IF(SUM('Actual species'!S891)="X",1,0))</f>
        <v>0</v>
      </c>
      <c r="Q892" s="2">
        <f>IF(SUM('Actual species'!T891)&gt;=1,1,IF(SUM('Actual species'!T891)="X",1,0))</f>
        <v>0</v>
      </c>
      <c r="R892" s="2">
        <f>IF(SUM('Actual species'!U891)&gt;=1,1,IF(SUM('Actual species'!U891)="X",1,0))</f>
        <v>0</v>
      </c>
    </row>
    <row r="893" spans="1:18" x14ac:dyDescent="0.3">
      <c r="A893" s="113" t="str">
        <f>'Actual species'!A892</f>
        <v>Medon brunneus</v>
      </c>
      <c r="B893" s="66">
        <f>IF(SUM('Actual species'!B892:E892)&gt;=1,1,IF(SUM('Actual species'!B892:E892)="X",1,0))</f>
        <v>0</v>
      </c>
      <c r="C893" s="2">
        <f>IF(SUM('Actual species'!F892)&gt;=1,1,IF(SUM('Actual species'!F892)="X",1,0))</f>
        <v>0</v>
      </c>
      <c r="D893" s="2">
        <f>IF(SUM('Actual species'!G892)&gt;=1,1,IF(SUM('Actual species'!G892)="X",1,0))</f>
        <v>0</v>
      </c>
      <c r="E893" s="2">
        <f>IF(SUM('Actual species'!H892)&gt;=1,1,IF(SUM('Actual species'!H892)="X",1,0))</f>
        <v>0</v>
      </c>
      <c r="F893" s="2">
        <f>IF(SUM('Actual species'!I892)&gt;=1,1,IF(SUM('Actual species'!I892)="X",1,0))</f>
        <v>0</v>
      </c>
      <c r="G893" s="2">
        <f>IF(SUM('Actual species'!J892)&gt;=1,1,IF(SUM('Actual species'!J892)="X",1,0))</f>
        <v>0</v>
      </c>
      <c r="H893" s="2">
        <f>IF(SUM('Actual species'!K892)&gt;=1,1,IF(SUM('Actual species'!K892)="X",1,0))</f>
        <v>0</v>
      </c>
      <c r="I893" s="2">
        <f>IF(SUM('Actual species'!L892)&gt;=1,1,IF(SUM('Actual species'!L892)="X",1,0))</f>
        <v>0</v>
      </c>
      <c r="J893" s="2">
        <f>IF(SUM('Actual species'!M892)&gt;=1,1,IF(SUM('Actual species'!M892)="X",1,0))</f>
        <v>1</v>
      </c>
      <c r="K893" s="2">
        <f>IF(SUM('Actual species'!N892)&gt;=1,1,IF(SUM('Actual species'!N892)="X",1,0))</f>
        <v>0</v>
      </c>
      <c r="L893" s="2">
        <f>IF(SUM('Actual species'!O892)&gt;=1,1,IF(SUM('Actual species'!O892)="X",1,0))</f>
        <v>0</v>
      </c>
      <c r="M893" s="2">
        <f>IF(SUM('Actual species'!P892)&gt;=1,1,IF(SUM('Actual species'!P892)="X",1,0))</f>
        <v>1</v>
      </c>
      <c r="N893" s="2">
        <f>IF(SUM('Actual species'!Q892)&gt;=1,1,IF(SUM('Actual species'!Q892)="X",1,0))</f>
        <v>1</v>
      </c>
      <c r="O893" s="2">
        <f>IF(SUM('Actual species'!R892)&gt;=1,1,IF(SUM('Actual species'!R892)="X",1,0))</f>
        <v>1</v>
      </c>
      <c r="P893" s="2">
        <f>IF(SUM('Actual species'!S892)&gt;=1,1,IF(SUM('Actual species'!S892)="X",1,0))</f>
        <v>1</v>
      </c>
      <c r="Q893" s="2">
        <f>IF(SUM('Actual species'!T892)&gt;=1,1,IF(SUM('Actual species'!T892)="X",1,0))</f>
        <v>0</v>
      </c>
      <c r="R893" s="2">
        <f>IF(SUM('Actual species'!U892)&gt;=1,1,IF(SUM('Actual species'!U892)="X",1,0))</f>
        <v>1</v>
      </c>
    </row>
    <row r="894" spans="1:18" x14ac:dyDescent="0.3">
      <c r="A894" s="113" t="str">
        <f>'Actual species'!A893</f>
        <v>Medon caricus</v>
      </c>
      <c r="B894" s="66">
        <f>IF(SUM('Actual species'!B893:E893)&gt;=1,1,IF(SUM('Actual species'!B893:E893)="X",1,0))</f>
        <v>0</v>
      </c>
      <c r="C894" s="2">
        <f>IF(SUM('Actual species'!F893)&gt;=1,1,IF(SUM('Actual species'!F893)="X",1,0))</f>
        <v>0</v>
      </c>
      <c r="D894" s="2">
        <f>IF(SUM('Actual species'!G893)&gt;=1,1,IF(SUM('Actual species'!G893)="X",1,0))</f>
        <v>1</v>
      </c>
      <c r="E894" s="2">
        <f>IF(SUM('Actual species'!H893)&gt;=1,1,IF(SUM('Actual species'!H893)="X",1,0))</f>
        <v>0</v>
      </c>
      <c r="F894" s="2">
        <f>IF(SUM('Actual species'!I893)&gt;=1,1,IF(SUM('Actual species'!I893)="X",1,0))</f>
        <v>0</v>
      </c>
      <c r="G894" s="2">
        <f>IF(SUM('Actual species'!J893)&gt;=1,1,IF(SUM('Actual species'!J893)="X",1,0))</f>
        <v>0</v>
      </c>
      <c r="H894" s="2">
        <f>IF(SUM('Actual species'!K893)&gt;=1,1,IF(SUM('Actual species'!K893)="X",1,0))</f>
        <v>0</v>
      </c>
      <c r="I894" s="2">
        <f>IF(SUM('Actual species'!L893)&gt;=1,1,IF(SUM('Actual species'!L893)="X",1,0))</f>
        <v>0</v>
      </c>
      <c r="J894" s="2">
        <f>IF(SUM('Actual species'!M893)&gt;=1,1,IF(SUM('Actual species'!M893)="X",1,0))</f>
        <v>0</v>
      </c>
      <c r="K894" s="2">
        <f>IF(SUM('Actual species'!N893)&gt;=1,1,IF(SUM('Actual species'!N893)="X",1,0))</f>
        <v>0</v>
      </c>
      <c r="L894" s="2">
        <f>IF(SUM('Actual species'!O893)&gt;=1,1,IF(SUM('Actual species'!O893)="X",1,0))</f>
        <v>0</v>
      </c>
      <c r="M894" s="2">
        <f>IF(SUM('Actual species'!P893)&gt;=1,1,IF(SUM('Actual species'!P893)="X",1,0))</f>
        <v>0</v>
      </c>
      <c r="N894" s="2">
        <f>IF(SUM('Actual species'!Q893)&gt;=1,1,IF(SUM('Actual species'!Q893)="X",1,0))</f>
        <v>0</v>
      </c>
      <c r="O894" s="2">
        <f>IF(SUM('Actual species'!R893)&gt;=1,1,IF(SUM('Actual species'!R893)="X",1,0))</f>
        <v>0</v>
      </c>
      <c r="P894" s="2">
        <f>IF(SUM('Actual species'!S893)&gt;=1,1,IF(SUM('Actual species'!S893)="X",1,0))</f>
        <v>0</v>
      </c>
      <c r="Q894" s="2">
        <f>IF(SUM('Actual species'!T893)&gt;=1,1,IF(SUM('Actual species'!T893)="X",1,0))</f>
        <v>0</v>
      </c>
      <c r="R894" s="2">
        <f>IF(SUM('Actual species'!U893)&gt;=1,1,IF(SUM('Actual species'!U893)="X",1,0))</f>
        <v>0</v>
      </c>
    </row>
    <row r="895" spans="1:18" x14ac:dyDescent="0.3">
      <c r="A895" s="113" t="str">
        <f>'Actual species'!A894</f>
        <v xml:space="preserve">Medon carpathius (E) </v>
      </c>
      <c r="B895" s="66">
        <f>IF(SUM('Actual species'!B894:E894)&gt;=1,1,IF(SUM('Actual species'!B894:E894)="X",1,0))</f>
        <v>0</v>
      </c>
      <c r="C895" s="2">
        <f>IF(SUM('Actual species'!F894)&gt;=1,1,IF(SUM('Actual species'!F894)="X",1,0))</f>
        <v>0</v>
      </c>
      <c r="D895" s="2">
        <f>IF(SUM('Actual species'!G894)&gt;=1,1,IF(SUM('Actual species'!G894)="X",1,0))</f>
        <v>0</v>
      </c>
      <c r="E895" s="2">
        <f>IF(SUM('Actual species'!H894)&gt;=1,1,IF(SUM('Actual species'!H894)="X",1,0))</f>
        <v>0</v>
      </c>
      <c r="F895" s="2">
        <f>IF(SUM('Actual species'!I894)&gt;=1,1,IF(SUM('Actual species'!I894)="X",1,0))</f>
        <v>0</v>
      </c>
      <c r="G895" s="2">
        <f>IF(SUM('Actual species'!J894)&gt;=1,1,IF(SUM('Actual species'!J894)="X",1,0))</f>
        <v>0</v>
      </c>
      <c r="H895" s="2">
        <f>IF(SUM('Actual species'!K894)&gt;=1,1,IF(SUM('Actual species'!K894)="X",1,0))</f>
        <v>0</v>
      </c>
      <c r="I895" s="2">
        <f>IF(SUM('Actual species'!L894)&gt;=1,1,IF(SUM('Actual species'!L894)="X",1,0))</f>
        <v>0</v>
      </c>
      <c r="J895" s="2">
        <f>IF(SUM('Actual species'!M894)&gt;=1,1,IF(SUM('Actual species'!M894)="X",1,0))</f>
        <v>0</v>
      </c>
      <c r="K895" s="2">
        <f>IF(SUM('Actual species'!N894)&gt;=1,1,IF(SUM('Actual species'!N894)="X",1,0))</f>
        <v>0</v>
      </c>
      <c r="L895" s="2">
        <f>IF(SUM('Actual species'!O894)&gt;=1,1,IF(SUM('Actual species'!O894)="X",1,0))</f>
        <v>1</v>
      </c>
      <c r="M895" s="2">
        <f>IF(SUM('Actual species'!P894)&gt;=1,1,IF(SUM('Actual species'!P894)="X",1,0))</f>
        <v>0</v>
      </c>
      <c r="N895" s="2">
        <f>IF(SUM('Actual species'!Q894)&gt;=1,1,IF(SUM('Actual species'!Q894)="X",1,0))</f>
        <v>0</v>
      </c>
      <c r="O895" s="2">
        <f>IF(SUM('Actual species'!R894)&gt;=1,1,IF(SUM('Actual species'!R894)="X",1,0))</f>
        <v>0</v>
      </c>
      <c r="P895" s="2">
        <f>IF(SUM('Actual species'!S894)&gt;=1,1,IF(SUM('Actual species'!S894)="X",1,0))</f>
        <v>0</v>
      </c>
      <c r="Q895" s="2">
        <f>IF(SUM('Actual species'!T894)&gt;=1,1,IF(SUM('Actual species'!T894)="X",1,0))</f>
        <v>0</v>
      </c>
      <c r="R895" s="2">
        <f>IF(SUM('Actual species'!U894)&gt;=1,1,IF(SUM('Actual species'!U894)="X",1,0))</f>
        <v>0</v>
      </c>
    </row>
    <row r="896" spans="1:18" x14ac:dyDescent="0.3">
      <c r="A896" s="113" t="str">
        <f>'Actual species'!A895</f>
        <v xml:space="preserve">Medon cerrutii (E) </v>
      </c>
      <c r="B896" s="66">
        <f>IF(SUM('Actual species'!B895:E895)&gt;=1,1,IF(SUM('Actual species'!B895:E895)="X",1,0))</f>
        <v>0</v>
      </c>
      <c r="C896" s="2">
        <f>IF(SUM('Actual species'!F895)&gt;=1,1,IF(SUM('Actual species'!F895)="X",1,0))</f>
        <v>0</v>
      </c>
      <c r="D896" s="2">
        <f>IF(SUM('Actual species'!G895)&gt;=1,1,IF(SUM('Actual species'!G895)="X",1,0))</f>
        <v>0</v>
      </c>
      <c r="E896" s="2">
        <f>IF(SUM('Actual species'!H895)&gt;=1,1,IF(SUM('Actual species'!H895)="X",1,0))</f>
        <v>0</v>
      </c>
      <c r="F896" s="2">
        <f>IF(SUM('Actual species'!I895)&gt;=1,1,IF(SUM('Actual species'!I895)="X",1,0))</f>
        <v>0</v>
      </c>
      <c r="G896" s="2">
        <f>IF(SUM('Actual species'!J895)&gt;=1,1,IF(SUM('Actual species'!J895)="X",1,0))</f>
        <v>0</v>
      </c>
      <c r="H896" s="2">
        <f>IF(SUM('Actual species'!K895)&gt;=1,1,IF(SUM('Actual species'!K895)="X",1,0))</f>
        <v>0</v>
      </c>
      <c r="I896" s="2">
        <f>IF(SUM('Actual species'!L895)&gt;=1,1,IF(SUM('Actual species'!L895)="X",1,0))</f>
        <v>0</v>
      </c>
      <c r="J896" s="2">
        <f>IF(SUM('Actual species'!M895)&gt;=1,1,IF(SUM('Actual species'!M895)="X",1,0))</f>
        <v>0</v>
      </c>
      <c r="K896" s="2">
        <f>IF(SUM('Actual species'!N895)&gt;=1,1,IF(SUM('Actual species'!N895)="X",1,0))</f>
        <v>0</v>
      </c>
      <c r="L896" s="2">
        <f>IF(SUM('Actual species'!O895)&gt;=1,1,IF(SUM('Actual species'!O895)="X",1,0))</f>
        <v>0</v>
      </c>
      <c r="M896" s="2">
        <f>IF(SUM('Actual species'!P895)&gt;=1,1,IF(SUM('Actual species'!P895)="X",1,0))</f>
        <v>0</v>
      </c>
      <c r="N896" s="2">
        <f>IF(SUM('Actual species'!Q895)&gt;=1,1,IF(SUM('Actual species'!Q895)="X",1,0))</f>
        <v>0</v>
      </c>
      <c r="O896" s="2">
        <f>IF(SUM('Actual species'!R895)&gt;=1,1,IF(SUM('Actual species'!R895)="X",1,0))</f>
        <v>0</v>
      </c>
      <c r="P896" s="2">
        <f>IF(SUM('Actual species'!S895)&gt;=1,1,IF(SUM('Actual species'!S895)="X",1,0))</f>
        <v>0</v>
      </c>
      <c r="Q896" s="2">
        <f>IF(SUM('Actual species'!T895)&gt;=1,1,IF(SUM('Actual species'!T895)="X",1,0))</f>
        <v>0</v>
      </c>
      <c r="R896" s="2">
        <f>IF(SUM('Actual species'!U895)&gt;=1,1,IF(SUM('Actual species'!U895)="X",1,0))</f>
        <v>0</v>
      </c>
    </row>
    <row r="897" spans="1:18" x14ac:dyDescent="0.3">
      <c r="A897" s="113" t="str">
        <f>'Actual species'!A896</f>
        <v xml:space="preserve">*Medon cyprensis (E) </v>
      </c>
      <c r="B897" s="66">
        <f>IF(SUM('Actual species'!B896:E896)&gt;=1,1,IF(SUM('Actual species'!B896:E896)="X",1,0))</f>
        <v>1</v>
      </c>
      <c r="C897" s="2">
        <f>IF(SUM('Actual species'!F896)&gt;=1,1,IF(SUM('Actual species'!F896)="X",1,0))</f>
        <v>0</v>
      </c>
      <c r="D897" s="2">
        <f>IF(SUM('Actual species'!G896)&gt;=1,1,IF(SUM('Actual species'!G896)="X",1,0))</f>
        <v>0</v>
      </c>
      <c r="E897" s="2">
        <f>IF(SUM('Actual species'!H896)&gt;=1,1,IF(SUM('Actual species'!H896)="X",1,0))</f>
        <v>0</v>
      </c>
      <c r="F897" s="2">
        <f>IF(SUM('Actual species'!I896)&gt;=1,1,IF(SUM('Actual species'!I896)="X",1,0))</f>
        <v>0</v>
      </c>
      <c r="G897" s="2">
        <f>IF(SUM('Actual species'!J896)&gt;=1,1,IF(SUM('Actual species'!J896)="X",1,0))</f>
        <v>0</v>
      </c>
      <c r="H897" s="2">
        <f>IF(SUM('Actual species'!K896)&gt;=1,1,IF(SUM('Actual species'!K896)="X",1,0))</f>
        <v>0</v>
      </c>
      <c r="I897" s="2">
        <f>IF(SUM('Actual species'!L896)&gt;=1,1,IF(SUM('Actual species'!L896)="X",1,0))</f>
        <v>0</v>
      </c>
      <c r="J897" s="2">
        <f>IF(SUM('Actual species'!M896)&gt;=1,1,IF(SUM('Actual species'!M896)="X",1,0))</f>
        <v>0</v>
      </c>
      <c r="K897" s="2">
        <f>IF(SUM('Actual species'!N896)&gt;=1,1,IF(SUM('Actual species'!N896)="X",1,0))</f>
        <v>0</v>
      </c>
      <c r="L897" s="2">
        <f>IF(SUM('Actual species'!O896)&gt;=1,1,IF(SUM('Actual species'!O896)="X",1,0))</f>
        <v>0</v>
      </c>
      <c r="M897" s="2">
        <f>IF(SUM('Actual species'!P896)&gt;=1,1,IF(SUM('Actual species'!P896)="X",1,0))</f>
        <v>0</v>
      </c>
      <c r="N897" s="2">
        <f>IF(SUM('Actual species'!Q896)&gt;=1,1,IF(SUM('Actual species'!Q896)="X",1,0))</f>
        <v>0</v>
      </c>
      <c r="O897" s="2">
        <f>IF(SUM('Actual species'!R896)&gt;=1,1,IF(SUM('Actual species'!R896)="X",1,0))</f>
        <v>0</v>
      </c>
      <c r="P897" s="2">
        <f>IF(SUM('Actual species'!S896)&gt;=1,1,IF(SUM('Actual species'!S896)="X",1,0))</f>
        <v>0</v>
      </c>
      <c r="Q897" s="2">
        <f>IF(SUM('Actual species'!T896)&gt;=1,1,IF(SUM('Actual species'!T896)="X",1,0))</f>
        <v>0</v>
      </c>
      <c r="R897" s="2">
        <f>IF(SUM('Actual species'!U896)&gt;=1,1,IF(SUM('Actual species'!U896)="X",1,0))</f>
        <v>0</v>
      </c>
    </row>
    <row r="898" spans="1:18" x14ac:dyDescent="0.3">
      <c r="A898" s="113" t="str">
        <f>'Actual species'!A897</f>
        <v>Medon dilutus cephalus</v>
      </c>
      <c r="B898" s="66">
        <f>IF(SUM('Actual species'!B897:E897)&gt;=1,1,IF(SUM('Actual species'!B897:E897)="X",1,0))</f>
        <v>0</v>
      </c>
      <c r="C898" s="2">
        <f>IF(SUM('Actual species'!F897)&gt;=1,1,IF(SUM('Actual species'!F897)="X",1,0))</f>
        <v>1</v>
      </c>
      <c r="D898" s="2">
        <f>IF(SUM('Actual species'!G897)&gt;=1,1,IF(SUM('Actual species'!G897)="X",1,0))</f>
        <v>0</v>
      </c>
      <c r="E898" s="2">
        <f>IF(SUM('Actual species'!H897)&gt;=1,1,IF(SUM('Actual species'!H897)="X",1,0))</f>
        <v>0</v>
      </c>
      <c r="F898" s="2">
        <f>IF(SUM('Actual species'!I897)&gt;=1,1,IF(SUM('Actual species'!I897)="X",1,0))</f>
        <v>0</v>
      </c>
      <c r="G898" s="2">
        <f>IF(SUM('Actual species'!J897)&gt;=1,1,IF(SUM('Actual species'!J897)="X",1,0))</f>
        <v>0</v>
      </c>
      <c r="H898" s="2">
        <f>IF(SUM('Actual species'!K897)&gt;=1,1,IF(SUM('Actual species'!K897)="X",1,0))</f>
        <v>0</v>
      </c>
      <c r="I898" s="2">
        <f>IF(SUM('Actual species'!L897)&gt;=1,1,IF(SUM('Actual species'!L897)="X",1,0))</f>
        <v>0</v>
      </c>
      <c r="J898" s="2">
        <f>IF(SUM('Actual species'!M897)&gt;=1,1,IF(SUM('Actual species'!M897)="X",1,0))</f>
        <v>0</v>
      </c>
      <c r="K898" s="2">
        <f>IF(SUM('Actual species'!N897)&gt;=1,1,IF(SUM('Actual species'!N897)="X",1,0))</f>
        <v>0</v>
      </c>
      <c r="L898" s="2">
        <f>IF(SUM('Actual species'!O897)&gt;=1,1,IF(SUM('Actual species'!O897)="X",1,0))</f>
        <v>0</v>
      </c>
      <c r="M898" s="2">
        <f>IF(SUM('Actual species'!P897)&gt;=1,1,IF(SUM('Actual species'!P897)="X",1,0))</f>
        <v>0</v>
      </c>
      <c r="N898" s="2">
        <f>IF(SUM('Actual species'!Q897)&gt;=1,1,IF(SUM('Actual species'!Q897)="X",1,0))</f>
        <v>0</v>
      </c>
      <c r="O898" s="2">
        <f>IF(SUM('Actual species'!R897)&gt;=1,1,IF(SUM('Actual species'!R897)="X",1,0))</f>
        <v>0</v>
      </c>
      <c r="P898" s="2">
        <f>IF(SUM('Actual species'!S897)&gt;=1,1,IF(SUM('Actual species'!S897)="X",1,0))</f>
        <v>0</v>
      </c>
      <c r="Q898" s="2">
        <f>IF(SUM('Actual species'!T897)&gt;=1,1,IF(SUM('Actual species'!T897)="X",1,0))</f>
        <v>0</v>
      </c>
      <c r="R898" s="2">
        <f>IF(SUM('Actual species'!U897)&gt;=1,1,IF(SUM('Actual species'!U897)="X",1,0))</f>
        <v>0</v>
      </c>
    </row>
    <row r="899" spans="1:18" s="49" customFormat="1" x14ac:dyDescent="0.3">
      <c r="A899" s="113" t="str">
        <f>'Actual species'!A898</f>
        <v>Medon dilutus pythonissa</v>
      </c>
      <c r="B899" s="66">
        <f>IF(SUM('Actual species'!B898:E898)&gt;=1,1,IF(SUM('Actual species'!B898:E898)="X",1,0))</f>
        <v>0</v>
      </c>
      <c r="C899" s="2">
        <f>IF(SUM('Actual species'!F898)&gt;=1,1,IF(SUM('Actual species'!F898)="X",1,0))</f>
        <v>1</v>
      </c>
      <c r="D899" s="2">
        <f>IF(SUM('Actual species'!G898)&gt;=1,1,IF(SUM('Actual species'!G898)="X",1,0))</f>
        <v>1</v>
      </c>
      <c r="E899" s="2">
        <f>IF(SUM('Actual species'!H898)&gt;=1,1,IF(SUM('Actual species'!H898)="X",1,0))</f>
        <v>1</v>
      </c>
      <c r="F899" s="2">
        <f>IF(SUM('Actual species'!I898)&gt;=1,1,IF(SUM('Actual species'!I898)="X",1,0))</f>
        <v>1</v>
      </c>
      <c r="G899" s="2">
        <f>IF(SUM('Actual species'!J898)&gt;=1,1,IF(SUM('Actual species'!J898)="X",1,0))</f>
        <v>1</v>
      </c>
      <c r="H899" s="2">
        <f>IF(SUM('Actual species'!K898)&gt;=1,1,IF(SUM('Actual species'!K898)="X",1,0))</f>
        <v>1</v>
      </c>
      <c r="I899" s="2">
        <f>IF(SUM('Actual species'!L898)&gt;=1,1,IF(SUM('Actual species'!L898)="X",1,0))</f>
        <v>1</v>
      </c>
      <c r="J899" s="2">
        <f>IF(SUM('Actual species'!M898)&gt;=1,1,IF(SUM('Actual species'!M898)="X",1,0))</f>
        <v>0</v>
      </c>
      <c r="K899" s="2">
        <f>IF(SUM('Actual species'!N898)&gt;=1,1,IF(SUM('Actual species'!N898)="X",1,0))</f>
        <v>1</v>
      </c>
      <c r="L899" s="2">
        <f>IF(SUM('Actual species'!O898)&gt;=1,1,IF(SUM('Actual species'!O898)="X",1,0))</f>
        <v>1</v>
      </c>
      <c r="M899" s="2">
        <f>IF(SUM('Actual species'!P898)&gt;=1,1,IF(SUM('Actual species'!P898)="X",1,0))</f>
        <v>0</v>
      </c>
      <c r="N899" s="2">
        <f>IF(SUM('Actual species'!Q898)&gt;=1,1,IF(SUM('Actual species'!Q898)="X",1,0))</f>
        <v>0</v>
      </c>
      <c r="O899" s="2">
        <f>IF(SUM('Actual species'!R898)&gt;=1,1,IF(SUM('Actual species'!R898)="X",1,0))</f>
        <v>0</v>
      </c>
      <c r="P899" s="2">
        <f>IF(SUM('Actual species'!S898)&gt;=1,1,IF(SUM('Actual species'!S898)="X",1,0))</f>
        <v>0</v>
      </c>
      <c r="Q899" s="2">
        <f>IF(SUM('Actual species'!T898)&gt;=1,1,IF(SUM('Actual species'!T898)="X",1,0))</f>
        <v>0</v>
      </c>
      <c r="R899" s="2">
        <f>IF(SUM('Actual species'!U898)&gt;=1,1,IF(SUM('Actual species'!U898)="X",1,0))</f>
        <v>0</v>
      </c>
    </row>
    <row r="900" spans="1:18" x14ac:dyDescent="0.3">
      <c r="A900" s="113" t="str">
        <f>'Actual species'!A899</f>
        <v>Medon ferrugineus</v>
      </c>
      <c r="B900" s="66">
        <f>IF(SUM('Actual species'!B899:E899)&gt;=1,1,IF(SUM('Actual species'!B899:E899)="X",1,0))</f>
        <v>0</v>
      </c>
      <c r="C900" s="2">
        <f>IF(SUM('Actual species'!F899)&gt;=1,1,IF(SUM('Actual species'!F899)="X",1,0))</f>
        <v>0</v>
      </c>
      <c r="D900" s="2">
        <f>IF(SUM('Actual species'!G899)&gt;=1,1,IF(SUM('Actual species'!G899)="X",1,0))</f>
        <v>0</v>
      </c>
      <c r="E900" s="2">
        <f>IF(SUM('Actual species'!H899)&gt;=1,1,IF(SUM('Actual species'!H899)="X",1,0))</f>
        <v>0</v>
      </c>
      <c r="F900" s="2">
        <f>IF(SUM('Actual species'!I899)&gt;=1,1,IF(SUM('Actual species'!I899)="X",1,0))</f>
        <v>0</v>
      </c>
      <c r="G900" s="2">
        <f>IF(SUM('Actual species'!J899)&gt;=1,1,IF(SUM('Actual species'!J899)="X",1,0))</f>
        <v>0</v>
      </c>
      <c r="H900" s="2">
        <f>IF(SUM('Actual species'!K899)&gt;=1,1,IF(SUM('Actual species'!K899)="X",1,0))</f>
        <v>0</v>
      </c>
      <c r="I900" s="2">
        <f>IF(SUM('Actual species'!L899)&gt;=1,1,IF(SUM('Actual species'!L899)="X",1,0))</f>
        <v>0</v>
      </c>
      <c r="J900" s="2">
        <f>IF(SUM('Actual species'!M899)&gt;=1,1,IF(SUM('Actual species'!M899)="X",1,0))</f>
        <v>1</v>
      </c>
      <c r="K900" s="2">
        <f>IF(SUM('Actual species'!N899)&gt;=1,1,IF(SUM('Actual species'!N899)="X",1,0))</f>
        <v>0</v>
      </c>
      <c r="L900" s="2">
        <f>IF(SUM('Actual species'!O899)&gt;=1,1,IF(SUM('Actual species'!O899)="X",1,0))</f>
        <v>0</v>
      </c>
      <c r="M900" s="2">
        <f>IF(SUM('Actual species'!P899)&gt;=1,1,IF(SUM('Actual species'!P899)="X",1,0))</f>
        <v>0</v>
      </c>
      <c r="N900" s="2">
        <f>IF(SUM('Actual species'!Q899)&gt;=1,1,IF(SUM('Actual species'!Q899)="X",1,0))</f>
        <v>0</v>
      </c>
      <c r="O900" s="2">
        <f>IF(SUM('Actual species'!R899)&gt;=1,1,IF(SUM('Actual species'!R899)="X",1,0))</f>
        <v>0</v>
      </c>
      <c r="P900" s="2">
        <f>IF(SUM('Actual species'!S899)&gt;=1,1,IF(SUM('Actual species'!S899)="X",1,0))</f>
        <v>0</v>
      </c>
      <c r="Q900" s="2">
        <f>IF(SUM('Actual species'!T899)&gt;=1,1,IF(SUM('Actual species'!T899)="X",1,0))</f>
        <v>0</v>
      </c>
      <c r="R900" s="2">
        <f>IF(SUM('Actual species'!U899)&gt;=1,1,IF(SUM('Actual species'!U899)="X",1,0))</f>
        <v>0</v>
      </c>
    </row>
    <row r="901" spans="1:18" x14ac:dyDescent="0.3">
      <c r="A901" s="113" t="str">
        <f>'Actual species'!A900</f>
        <v>Medon fusculus</v>
      </c>
      <c r="B901" s="66">
        <f>IF(SUM('Actual species'!B900:E900)&gt;=1,1,IF(SUM('Actual species'!B900:E900)="X",1,0))</f>
        <v>0</v>
      </c>
      <c r="C901" s="2">
        <f>IF(SUM('Actual species'!F900)&gt;=1,1,IF(SUM('Actual species'!F900)="X",1,0))</f>
        <v>1</v>
      </c>
      <c r="D901" s="2">
        <f>IF(SUM('Actual species'!G900)&gt;=1,1,IF(SUM('Actual species'!G900)="X",1,0))</f>
        <v>0</v>
      </c>
      <c r="E901" s="2">
        <f>IF(SUM('Actual species'!H900)&gt;=1,1,IF(SUM('Actual species'!H900)="X",1,0))</f>
        <v>1</v>
      </c>
      <c r="F901" s="2">
        <f>IF(SUM('Actual species'!I900)&gt;=1,1,IF(SUM('Actual species'!I900)="X",1,0))</f>
        <v>1</v>
      </c>
      <c r="G901" s="2">
        <f>IF(SUM('Actual species'!J900)&gt;=1,1,IF(SUM('Actual species'!J900)="X",1,0))</f>
        <v>0</v>
      </c>
      <c r="H901" s="2">
        <f>IF(SUM('Actual species'!K900)&gt;=1,1,IF(SUM('Actual species'!K900)="X",1,0))</f>
        <v>0</v>
      </c>
      <c r="I901" s="2">
        <f>IF(SUM('Actual species'!L900)&gt;=1,1,IF(SUM('Actual species'!L900)="X",1,0))</f>
        <v>0</v>
      </c>
      <c r="J901" s="2">
        <f>IF(SUM('Actual species'!M900)&gt;=1,1,IF(SUM('Actual species'!M900)="X",1,0))</f>
        <v>1</v>
      </c>
      <c r="K901" s="2">
        <f>IF(SUM('Actual species'!N900)&gt;=1,1,IF(SUM('Actual species'!N900)="X",1,0))</f>
        <v>0</v>
      </c>
      <c r="L901" s="2">
        <f>IF(SUM('Actual species'!O900)&gt;=1,1,IF(SUM('Actual species'!O900)="X",1,0))</f>
        <v>0</v>
      </c>
      <c r="M901" s="2">
        <f>IF(SUM('Actual species'!P900)&gt;=1,1,IF(SUM('Actual species'!P900)="X",1,0))</f>
        <v>0</v>
      </c>
      <c r="N901" s="2">
        <f>IF(SUM('Actual species'!Q900)&gt;=1,1,IF(SUM('Actual species'!Q900)="X",1,0))</f>
        <v>1</v>
      </c>
      <c r="O901" s="2">
        <f>IF(SUM('Actual species'!R900)&gt;=1,1,IF(SUM('Actual species'!R900)="X",1,0))</f>
        <v>0</v>
      </c>
      <c r="P901" s="2">
        <f>IF(SUM('Actual species'!S900)&gt;=1,1,IF(SUM('Actual species'!S900)="X",1,0))</f>
        <v>0</v>
      </c>
      <c r="Q901" s="2">
        <f>IF(SUM('Actual species'!T900)&gt;=1,1,IF(SUM('Actual species'!T900)="X",1,0))</f>
        <v>0</v>
      </c>
      <c r="R901" s="2">
        <f>IF(SUM('Actual species'!U900)&gt;=1,1,IF(SUM('Actual species'!U900)="X",1,0))</f>
        <v>0</v>
      </c>
    </row>
    <row r="902" spans="1:18" x14ac:dyDescent="0.3">
      <c r="A902" s="113" t="str">
        <f>'Actual species'!A901</f>
        <v>Medon haafi</v>
      </c>
      <c r="B902" s="66">
        <f>IF(SUM('Actual species'!B901:E901)&gt;=1,1,IF(SUM('Actual species'!B901:E901)="X",1,0))</f>
        <v>1</v>
      </c>
      <c r="C902" s="2">
        <f>IF(SUM('Actual species'!F901)&gt;=1,1,IF(SUM('Actual species'!F901)="X",1,0))</f>
        <v>0</v>
      </c>
      <c r="D902" s="2">
        <f>IF(SUM('Actual species'!G901)&gt;=1,1,IF(SUM('Actual species'!G901)="X",1,0))</f>
        <v>0</v>
      </c>
      <c r="E902" s="2">
        <f>IF(SUM('Actual species'!H901)&gt;=1,1,IF(SUM('Actual species'!H901)="X",1,0))</f>
        <v>0</v>
      </c>
      <c r="F902" s="2">
        <f>IF(SUM('Actual species'!I901)&gt;=1,1,IF(SUM('Actual species'!I901)="X",1,0))</f>
        <v>0</v>
      </c>
      <c r="G902" s="2">
        <f>IF(SUM('Actual species'!J901)&gt;=1,1,IF(SUM('Actual species'!J901)="X",1,0))</f>
        <v>0</v>
      </c>
      <c r="H902" s="2">
        <f>IF(SUM('Actual species'!K901)&gt;=1,1,IF(SUM('Actual species'!K901)="X",1,0))</f>
        <v>0</v>
      </c>
      <c r="I902" s="2">
        <f>IF(SUM('Actual species'!L901)&gt;=1,1,IF(SUM('Actual species'!L901)="X",1,0))</f>
        <v>0</v>
      </c>
      <c r="J902" s="2">
        <f>IF(SUM('Actual species'!M901)&gt;=1,1,IF(SUM('Actual species'!M901)="X",1,0))</f>
        <v>0</v>
      </c>
      <c r="K902" s="2">
        <f>IF(SUM('Actual species'!N901)&gt;=1,1,IF(SUM('Actual species'!N901)="X",1,0))</f>
        <v>0</v>
      </c>
      <c r="L902" s="2">
        <f>IF(SUM('Actual species'!O901)&gt;=1,1,IF(SUM('Actual species'!O901)="X",1,0))</f>
        <v>0</v>
      </c>
      <c r="M902" s="2">
        <f>IF(SUM('Actual species'!P901)&gt;=1,1,IF(SUM('Actual species'!P901)="X",1,0))</f>
        <v>0</v>
      </c>
      <c r="N902" s="2">
        <f>IF(SUM('Actual species'!Q901)&gt;=1,1,IF(SUM('Actual species'!Q901)="X",1,0))</f>
        <v>0</v>
      </c>
      <c r="O902" s="2">
        <f>IF(SUM('Actual species'!R901)&gt;=1,1,IF(SUM('Actual species'!R901)="X",1,0))</f>
        <v>0</v>
      </c>
      <c r="P902" s="2">
        <f>IF(SUM('Actual species'!S901)&gt;=1,1,IF(SUM('Actual species'!S901)="X",1,0))</f>
        <v>0</v>
      </c>
      <c r="Q902" s="2">
        <f>IF(SUM('Actual species'!T901)&gt;=1,1,IF(SUM('Actual species'!T901)="X",1,0))</f>
        <v>0</v>
      </c>
      <c r="R902" s="2">
        <f>IF(SUM('Actual species'!U901)&gt;=1,1,IF(SUM('Actual species'!U901)="X",1,0))</f>
        <v>0</v>
      </c>
    </row>
    <row r="903" spans="1:18" x14ac:dyDescent="0.3">
      <c r="A903" s="113" t="str">
        <f>'Actual species'!A902</f>
        <v>Medon impar</v>
      </c>
      <c r="B903" s="66">
        <f>IF(SUM('Actual species'!B902:E902)&gt;=1,1,IF(SUM('Actual species'!B902:E902)="X",1,0))</f>
        <v>0</v>
      </c>
      <c r="C903" s="2">
        <f>IF(SUM('Actual species'!F902)&gt;=1,1,IF(SUM('Actual species'!F902)="X",1,0))</f>
        <v>0</v>
      </c>
      <c r="D903" s="2">
        <f>IF(SUM('Actual species'!G902)&gt;=1,1,IF(SUM('Actual species'!G902)="X",1,0))</f>
        <v>0</v>
      </c>
      <c r="E903" s="2">
        <f>IF(SUM('Actual species'!H902)&gt;=1,1,IF(SUM('Actual species'!H902)="X",1,0))</f>
        <v>0</v>
      </c>
      <c r="F903" s="2">
        <f>IF(SUM('Actual species'!I902)&gt;=1,1,IF(SUM('Actual species'!I902)="X",1,0))</f>
        <v>0</v>
      </c>
      <c r="G903" s="2">
        <f>IF(SUM('Actual species'!J902)&gt;=1,1,IF(SUM('Actual species'!J902)="X",1,0))</f>
        <v>0</v>
      </c>
      <c r="H903" s="2">
        <f>IF(SUM('Actual species'!K902)&gt;=1,1,IF(SUM('Actual species'!K902)="X",1,0))</f>
        <v>1</v>
      </c>
      <c r="I903" s="2">
        <f>IF(SUM('Actual species'!L902)&gt;=1,1,IF(SUM('Actual species'!L902)="X",1,0))</f>
        <v>0</v>
      </c>
      <c r="J903" s="2">
        <f>IF(SUM('Actual species'!M902)&gt;=1,1,IF(SUM('Actual species'!M902)="X",1,0))</f>
        <v>0</v>
      </c>
      <c r="K903" s="2">
        <f>IF(SUM('Actual species'!N902)&gt;=1,1,IF(SUM('Actual species'!N902)="X",1,0))</f>
        <v>0</v>
      </c>
      <c r="L903" s="2">
        <f>IF(SUM('Actual species'!O902)&gt;=1,1,IF(SUM('Actual species'!O902)="X",1,0))</f>
        <v>0</v>
      </c>
      <c r="M903" s="2">
        <f>IF(SUM('Actual species'!P902)&gt;=1,1,IF(SUM('Actual species'!P902)="X",1,0))</f>
        <v>0</v>
      </c>
      <c r="N903" s="2">
        <f>IF(SUM('Actual species'!Q902)&gt;=1,1,IF(SUM('Actual species'!Q902)="X",1,0))</f>
        <v>0</v>
      </c>
      <c r="O903" s="2">
        <f>IF(SUM('Actual species'!R902)&gt;=1,1,IF(SUM('Actual species'!R902)="X",1,0))</f>
        <v>0</v>
      </c>
      <c r="P903" s="2">
        <f>IF(SUM('Actual species'!S902)&gt;=1,1,IF(SUM('Actual species'!S902)="X",1,0))</f>
        <v>0</v>
      </c>
      <c r="Q903" s="2">
        <f>IF(SUM('Actual species'!T902)&gt;=1,1,IF(SUM('Actual species'!T902)="X",1,0))</f>
        <v>0</v>
      </c>
      <c r="R903" s="2">
        <f>IF(SUM('Actual species'!U902)&gt;=1,1,IF(SUM('Actual species'!U902)="X",1,0))</f>
        <v>0</v>
      </c>
    </row>
    <row r="904" spans="1:18" x14ac:dyDescent="0.3">
      <c r="A904" s="113" t="str">
        <f>'Actual species'!A903</f>
        <v>Medon lydicus</v>
      </c>
      <c r="B904" s="66">
        <f>IF(SUM('Actual species'!B903:E903)&gt;=1,1,IF(SUM('Actual species'!B903:E903)="X",1,0))</f>
        <v>0</v>
      </c>
      <c r="C904" s="2">
        <f>IF(SUM('Actual species'!F903)&gt;=1,1,IF(SUM('Actual species'!F903)="X",1,0))</f>
        <v>0</v>
      </c>
      <c r="D904" s="2">
        <f>IF(SUM('Actual species'!G903)&gt;=1,1,IF(SUM('Actual species'!G903)="X",1,0))</f>
        <v>1</v>
      </c>
      <c r="E904" s="2">
        <f>IF(SUM('Actual species'!H903)&gt;=1,1,IF(SUM('Actual species'!H903)="X",1,0))</f>
        <v>1</v>
      </c>
      <c r="F904" s="2">
        <f>IF(SUM('Actual species'!I903)&gt;=1,1,IF(SUM('Actual species'!I903)="X",1,0))</f>
        <v>1</v>
      </c>
      <c r="G904" s="2">
        <f>IF(SUM('Actual species'!J903)&gt;=1,1,IF(SUM('Actual species'!J903)="X",1,0))</f>
        <v>0</v>
      </c>
      <c r="H904" s="2">
        <f>IF(SUM('Actual species'!K903)&gt;=1,1,IF(SUM('Actual species'!K903)="X",1,0))</f>
        <v>1</v>
      </c>
      <c r="I904" s="2">
        <f>IF(SUM('Actual species'!L903)&gt;=1,1,IF(SUM('Actual species'!L903)="X",1,0))</f>
        <v>0</v>
      </c>
      <c r="J904" s="2">
        <f>IF(SUM('Actual species'!M903)&gt;=1,1,IF(SUM('Actual species'!M903)="X",1,0))</f>
        <v>0</v>
      </c>
      <c r="K904" s="2">
        <f>IF(SUM('Actual species'!N903)&gt;=1,1,IF(SUM('Actual species'!N903)="X",1,0))</f>
        <v>0</v>
      </c>
      <c r="L904" s="2">
        <f>IF(SUM('Actual species'!O903)&gt;=1,1,IF(SUM('Actual species'!O903)="X",1,0))</f>
        <v>0</v>
      </c>
      <c r="M904" s="2">
        <f>IF(SUM('Actual species'!P903)&gt;=1,1,IF(SUM('Actual species'!P903)="X",1,0))</f>
        <v>0</v>
      </c>
      <c r="N904" s="2">
        <f>IF(SUM('Actual species'!Q903)&gt;=1,1,IF(SUM('Actual species'!Q903)="X",1,0))</f>
        <v>0</v>
      </c>
      <c r="O904" s="2">
        <f>IF(SUM('Actual species'!R903)&gt;=1,1,IF(SUM('Actual species'!R903)="X",1,0))</f>
        <v>0</v>
      </c>
      <c r="P904" s="2">
        <f>IF(SUM('Actual species'!S903)&gt;=1,1,IF(SUM('Actual species'!S903)="X",1,0))</f>
        <v>0</v>
      </c>
      <c r="Q904" s="2">
        <f>IF(SUM('Actual species'!T903)&gt;=1,1,IF(SUM('Actual species'!T903)="X",1,0))</f>
        <v>0</v>
      </c>
      <c r="R904" s="2">
        <f>IF(SUM('Actual species'!U903)&gt;=1,1,IF(SUM('Actual species'!U903)="X",1,0))</f>
        <v>0</v>
      </c>
    </row>
    <row r="905" spans="1:18" x14ac:dyDescent="0.3">
      <c r="A905" s="113" t="str">
        <f>'Actual species'!A904</f>
        <v>Medon marmarisensis</v>
      </c>
      <c r="B905" s="66">
        <f>IF(SUM('Actual species'!B904:E904)&gt;=1,1,IF(SUM('Actual species'!B904:E904)="X",1,0))</f>
        <v>1</v>
      </c>
      <c r="C905" s="2">
        <f>IF(SUM('Actual species'!F904)&gt;=1,1,IF(SUM('Actual species'!F904)="X",1,0))</f>
        <v>0</v>
      </c>
      <c r="D905" s="2">
        <f>IF(SUM('Actual species'!G904)&gt;=1,1,IF(SUM('Actual species'!G904)="X",1,0))</f>
        <v>0</v>
      </c>
      <c r="E905" s="2">
        <f>IF(SUM('Actual species'!H904)&gt;=1,1,IF(SUM('Actual species'!H904)="X",1,0))</f>
        <v>0</v>
      </c>
      <c r="F905" s="2">
        <f>IF(SUM('Actual species'!I904)&gt;=1,1,IF(SUM('Actual species'!I904)="X",1,0))</f>
        <v>0</v>
      </c>
      <c r="G905" s="2">
        <f>IF(SUM('Actual species'!J904)&gt;=1,1,IF(SUM('Actual species'!J904)="X",1,0))</f>
        <v>0</v>
      </c>
      <c r="H905" s="2">
        <f>IF(SUM('Actual species'!K904)&gt;=1,1,IF(SUM('Actual species'!K904)="X",1,0))</f>
        <v>0</v>
      </c>
      <c r="I905" s="2">
        <f>IF(SUM('Actual species'!L904)&gt;=1,1,IF(SUM('Actual species'!L904)="X",1,0))</f>
        <v>0</v>
      </c>
      <c r="J905" s="2">
        <f>IF(SUM('Actual species'!M904)&gt;=1,1,IF(SUM('Actual species'!M904)="X",1,0))</f>
        <v>0</v>
      </c>
      <c r="K905" s="2">
        <f>IF(SUM('Actual species'!N904)&gt;=1,1,IF(SUM('Actual species'!N904)="X",1,0))</f>
        <v>0</v>
      </c>
      <c r="L905" s="2">
        <f>IF(SUM('Actual species'!O904)&gt;=1,1,IF(SUM('Actual species'!O904)="X",1,0))</f>
        <v>0</v>
      </c>
      <c r="M905" s="2">
        <f>IF(SUM('Actual species'!P904)&gt;=1,1,IF(SUM('Actual species'!P904)="X",1,0))</f>
        <v>0</v>
      </c>
      <c r="N905" s="2">
        <f>IF(SUM('Actual species'!Q904)&gt;=1,1,IF(SUM('Actual species'!Q904)="X",1,0))</f>
        <v>0</v>
      </c>
      <c r="O905" s="2">
        <f>IF(SUM('Actual species'!R904)&gt;=1,1,IF(SUM('Actual species'!R904)="X",1,0))</f>
        <v>0</v>
      </c>
      <c r="P905" s="2">
        <f>IF(SUM('Actual species'!S904)&gt;=1,1,IF(SUM('Actual species'!S904)="X",1,0))</f>
        <v>0</v>
      </c>
      <c r="Q905" s="2">
        <f>IF(SUM('Actual species'!T904)&gt;=1,1,IF(SUM('Actual species'!T904)="X",1,0))</f>
        <v>0</v>
      </c>
      <c r="R905" s="2">
        <f>IF(SUM('Actual species'!U904)&gt;=1,1,IF(SUM('Actual species'!U904)="X",1,0))</f>
        <v>0</v>
      </c>
    </row>
    <row r="906" spans="1:18" x14ac:dyDescent="0.3">
      <c r="A906" s="113" t="str">
        <f>'Actual species'!A905</f>
        <v>Medon maronitus</v>
      </c>
      <c r="B906" s="66">
        <f>IF(SUM('Actual species'!B905:E905)&gt;=1,1,IF(SUM('Actual species'!B905:E905)="X",1,0))</f>
        <v>0</v>
      </c>
      <c r="C906" s="2">
        <f>IF(SUM('Actual species'!F905)&gt;=1,1,IF(SUM('Actual species'!F905)="X",1,0))</f>
        <v>0</v>
      </c>
      <c r="D906" s="2">
        <f>IF(SUM('Actual species'!G905)&gt;=1,1,IF(SUM('Actual species'!G905)="X",1,0))</f>
        <v>0</v>
      </c>
      <c r="E906" s="2">
        <f>IF(SUM('Actual species'!H905)&gt;=1,1,IF(SUM('Actual species'!H905)="X",1,0))</f>
        <v>1</v>
      </c>
      <c r="F906" s="2">
        <f>IF(SUM('Actual species'!I905)&gt;=1,1,IF(SUM('Actual species'!I905)="X",1,0))</f>
        <v>1</v>
      </c>
      <c r="G906" s="2">
        <f>IF(SUM('Actual species'!J905)&gt;=1,1,IF(SUM('Actual species'!J905)="X",1,0))</f>
        <v>0</v>
      </c>
      <c r="H906" s="2">
        <f>IF(SUM('Actual species'!K905)&gt;=1,1,IF(SUM('Actual species'!K905)="X",1,0))</f>
        <v>1</v>
      </c>
      <c r="I906" s="2">
        <f>IF(SUM('Actual species'!L905)&gt;=1,1,IF(SUM('Actual species'!L905)="X",1,0))</f>
        <v>0</v>
      </c>
      <c r="J906" s="2">
        <f>IF(SUM('Actual species'!M905)&gt;=1,1,IF(SUM('Actual species'!M905)="X",1,0))</f>
        <v>0</v>
      </c>
      <c r="K906" s="2">
        <f>IF(SUM('Actual species'!N905)&gt;=1,1,IF(SUM('Actual species'!N905)="X",1,0))</f>
        <v>0</v>
      </c>
      <c r="L906" s="2">
        <f>IF(SUM('Actual species'!O905)&gt;=1,1,IF(SUM('Actual species'!O905)="X",1,0))</f>
        <v>0</v>
      </c>
      <c r="M906" s="2">
        <f>IF(SUM('Actual species'!P905)&gt;=1,1,IF(SUM('Actual species'!P905)="X",1,0))</f>
        <v>0</v>
      </c>
      <c r="N906" s="2">
        <f>IF(SUM('Actual species'!Q905)&gt;=1,1,IF(SUM('Actual species'!Q905)="X",1,0))</f>
        <v>0</v>
      </c>
      <c r="O906" s="2">
        <f>IF(SUM('Actual species'!R905)&gt;=1,1,IF(SUM('Actual species'!R905)="X",1,0))</f>
        <v>0</v>
      </c>
      <c r="P906" s="2">
        <f>IF(SUM('Actual species'!S905)&gt;=1,1,IF(SUM('Actual species'!S905)="X",1,0))</f>
        <v>0</v>
      </c>
      <c r="Q906" s="2">
        <f>IF(SUM('Actual species'!T905)&gt;=1,1,IF(SUM('Actual species'!T905)="X",1,0))</f>
        <v>0</v>
      </c>
      <c r="R906" s="2">
        <f>IF(SUM('Actual species'!U905)&gt;=1,1,IF(SUM('Actual species'!U905)="X",1,0))</f>
        <v>0</v>
      </c>
    </row>
    <row r="907" spans="1:18" x14ac:dyDescent="0.3">
      <c r="A907" s="113" t="str">
        <f>'Actual species'!A906</f>
        <v>Medon rufiventris</v>
      </c>
      <c r="B907" s="66">
        <f>IF(SUM('Actual species'!B906:E906)&gt;=1,1,IF(SUM('Actual species'!B906:E906)="X",1,0))</f>
        <v>0</v>
      </c>
      <c r="C907" s="2">
        <f>IF(SUM('Actual species'!F906)&gt;=1,1,IF(SUM('Actual species'!F906)="X",1,0))</f>
        <v>0</v>
      </c>
      <c r="D907" s="2">
        <f>IF(SUM('Actual species'!G906)&gt;=1,1,IF(SUM('Actual species'!G906)="X",1,0))</f>
        <v>0</v>
      </c>
      <c r="E907" s="2">
        <f>IF(SUM('Actual species'!H906)&gt;=1,1,IF(SUM('Actual species'!H906)="X",1,0))</f>
        <v>0</v>
      </c>
      <c r="F907" s="2">
        <f>IF(SUM('Actual species'!I906)&gt;=1,1,IF(SUM('Actual species'!I906)="X",1,0))</f>
        <v>1</v>
      </c>
      <c r="G907" s="2">
        <f>IF(SUM('Actual species'!J906)&gt;=1,1,IF(SUM('Actual species'!J906)="X",1,0))</f>
        <v>0</v>
      </c>
      <c r="H907" s="2">
        <f>IF(SUM('Actual species'!K906)&gt;=1,1,IF(SUM('Actual species'!K906)="X",1,0))</f>
        <v>0</v>
      </c>
      <c r="I907" s="2">
        <f>IF(SUM('Actual species'!L906)&gt;=1,1,IF(SUM('Actual species'!L906)="X",1,0))</f>
        <v>0</v>
      </c>
      <c r="J907" s="2">
        <f>IF(SUM('Actual species'!M906)&gt;=1,1,IF(SUM('Actual species'!M906)="X",1,0))</f>
        <v>0</v>
      </c>
      <c r="K907" s="2">
        <f>IF(SUM('Actual species'!N906)&gt;=1,1,IF(SUM('Actual species'!N906)="X",1,0))</f>
        <v>0</v>
      </c>
      <c r="L907" s="2">
        <f>IF(SUM('Actual species'!O906)&gt;=1,1,IF(SUM('Actual species'!O906)="X",1,0))</f>
        <v>0</v>
      </c>
      <c r="M907" s="2">
        <f>IF(SUM('Actual species'!P906)&gt;=1,1,IF(SUM('Actual species'!P906)="X",1,0))</f>
        <v>0</v>
      </c>
      <c r="N907" s="2">
        <f>IF(SUM('Actual species'!Q906)&gt;=1,1,IF(SUM('Actual species'!Q906)="X",1,0))</f>
        <v>0</v>
      </c>
      <c r="O907" s="2">
        <f>IF(SUM('Actual species'!R906)&gt;=1,1,IF(SUM('Actual species'!R906)="X",1,0))</f>
        <v>0</v>
      </c>
      <c r="P907" s="2">
        <f>IF(SUM('Actual species'!S906)&gt;=1,1,IF(SUM('Actual species'!S906)="X",1,0))</f>
        <v>0</v>
      </c>
      <c r="Q907" s="2">
        <f>IF(SUM('Actual species'!T906)&gt;=1,1,IF(SUM('Actual species'!T906)="X",1,0))</f>
        <v>0</v>
      </c>
      <c r="R907" s="2">
        <f>IF(SUM('Actual species'!U906)&gt;=1,1,IF(SUM('Actual species'!U906)="X",1,0))</f>
        <v>0</v>
      </c>
    </row>
    <row r="908" spans="1:18" x14ac:dyDescent="0.3">
      <c r="A908" s="113" t="str">
        <f>'Actual species'!A907</f>
        <v>Medon semiobscurus</v>
      </c>
      <c r="B908" s="66">
        <f>IF(SUM('Actual species'!B907:E907)&gt;=1,1,IF(SUM('Actual species'!B907:E907)="X",1,0))</f>
        <v>0</v>
      </c>
      <c r="C908" s="2">
        <f>IF(SUM('Actual species'!F907)&gt;=1,1,IF(SUM('Actual species'!F907)="X",1,0))</f>
        <v>0</v>
      </c>
      <c r="D908" s="2">
        <f>IF(SUM('Actual species'!G907)&gt;=1,1,IF(SUM('Actual species'!G907)="X",1,0))</f>
        <v>0</v>
      </c>
      <c r="E908" s="2">
        <f>IF(SUM('Actual species'!H907)&gt;=1,1,IF(SUM('Actual species'!H907)="X",1,0))</f>
        <v>1</v>
      </c>
      <c r="F908" s="2">
        <f>IF(SUM('Actual species'!I907)&gt;=1,1,IF(SUM('Actual species'!I907)="X",1,0))</f>
        <v>1</v>
      </c>
      <c r="G908" s="2">
        <f>IF(SUM('Actual species'!J907)&gt;=1,1,IF(SUM('Actual species'!J907)="X",1,0))</f>
        <v>0</v>
      </c>
      <c r="H908" s="2">
        <f>IF(SUM('Actual species'!K907)&gt;=1,1,IF(SUM('Actual species'!K907)="X",1,0))</f>
        <v>1</v>
      </c>
      <c r="I908" s="2">
        <f>IF(SUM('Actual species'!L907)&gt;=1,1,IF(SUM('Actual species'!L907)="X",1,0))</f>
        <v>1</v>
      </c>
      <c r="J908" s="2">
        <f>IF(SUM('Actual species'!M907)&gt;=1,1,IF(SUM('Actual species'!M907)="X",1,0))</f>
        <v>0</v>
      </c>
      <c r="K908" s="2">
        <f>IF(SUM('Actual species'!N907)&gt;=1,1,IF(SUM('Actual species'!N907)="X",1,0))</f>
        <v>1</v>
      </c>
      <c r="L908" s="2">
        <f>IF(SUM('Actual species'!O907)&gt;=1,1,IF(SUM('Actual species'!O907)="X",1,0))</f>
        <v>0</v>
      </c>
      <c r="M908" s="2">
        <f>IF(SUM('Actual species'!P907)&gt;=1,1,IF(SUM('Actual species'!P907)="X",1,0))</f>
        <v>0</v>
      </c>
      <c r="N908" s="2">
        <f>IF(SUM('Actual species'!Q907)&gt;=1,1,IF(SUM('Actual species'!Q907)="X",1,0))</f>
        <v>0</v>
      </c>
      <c r="O908" s="2">
        <f>IF(SUM('Actual species'!R907)&gt;=1,1,IF(SUM('Actual species'!R907)="X",1,0))</f>
        <v>0</v>
      </c>
      <c r="P908" s="2">
        <f>IF(SUM('Actual species'!S907)&gt;=1,1,IF(SUM('Actual species'!S907)="X",1,0))</f>
        <v>0</v>
      </c>
      <c r="Q908" s="2">
        <f>IF(SUM('Actual species'!T907)&gt;=1,1,IF(SUM('Actual species'!T907)="X",1,0))</f>
        <v>0</v>
      </c>
      <c r="R908" s="2">
        <f>IF(SUM('Actual species'!U907)&gt;=1,1,IF(SUM('Actual species'!U907)="X",1,0))</f>
        <v>0</v>
      </c>
    </row>
    <row r="909" spans="1:18" x14ac:dyDescent="0.3">
      <c r="A909" s="113" t="str">
        <f>'Actual species'!A908</f>
        <v>Medon sp.</v>
      </c>
      <c r="B909" s="66">
        <f>IF(SUM('Actual species'!B908:E908)&gt;=1,1,IF(SUM('Actual species'!B908:E908)="X",1,0))</f>
        <v>0</v>
      </c>
      <c r="C909" s="2">
        <f>IF(SUM('Actual species'!F908)&gt;=1,1,IF(SUM('Actual species'!F908)="X",1,0))</f>
        <v>1</v>
      </c>
      <c r="D909" s="2">
        <f>IF(SUM('Actual species'!G908)&gt;=1,1,IF(SUM('Actual species'!G908)="X",1,0))</f>
        <v>0</v>
      </c>
      <c r="E909" s="2">
        <f>IF(SUM('Actual species'!H908)&gt;=1,1,IF(SUM('Actual species'!H908)="X",1,0))</f>
        <v>0</v>
      </c>
      <c r="F909" s="2">
        <f>IF(SUM('Actual species'!I908)&gt;=1,1,IF(SUM('Actual species'!I908)="X",1,0))</f>
        <v>0</v>
      </c>
      <c r="G909" s="2">
        <f>IF(SUM('Actual species'!J908)&gt;=1,1,IF(SUM('Actual species'!J908)="X",1,0))</f>
        <v>0</v>
      </c>
      <c r="H909" s="2">
        <f>IF(SUM('Actual species'!K908)&gt;=1,1,IF(SUM('Actual species'!K908)="X",1,0))</f>
        <v>0</v>
      </c>
      <c r="I909" s="2">
        <f>IF(SUM('Actual species'!L908)&gt;=1,1,IF(SUM('Actual species'!L908)="X",1,0))</f>
        <v>0</v>
      </c>
      <c r="J909" s="2">
        <f>IF(SUM('Actual species'!M908)&gt;=1,1,IF(SUM('Actual species'!M908)="X",1,0))</f>
        <v>0</v>
      </c>
      <c r="K909" s="2">
        <f>IF(SUM('Actual species'!N908)&gt;=1,1,IF(SUM('Actual species'!N908)="X",1,0))</f>
        <v>0</v>
      </c>
      <c r="L909" s="2">
        <f>IF(SUM('Actual species'!O908)&gt;=1,1,IF(SUM('Actual species'!O908)="X",1,0))</f>
        <v>0</v>
      </c>
      <c r="M909" s="2">
        <f>IF(SUM('Actual species'!P908)&gt;=1,1,IF(SUM('Actual species'!P908)="X",1,0))</f>
        <v>0</v>
      </c>
      <c r="N909" s="2">
        <f>IF(SUM('Actual species'!Q908)&gt;=1,1,IF(SUM('Actual species'!Q908)="X",1,0))</f>
        <v>0</v>
      </c>
      <c r="O909" s="2">
        <f>IF(SUM('Actual species'!R908)&gt;=1,1,IF(SUM('Actual species'!R908)="X",1,0))</f>
        <v>0</v>
      </c>
      <c r="P909" s="2">
        <f>IF(SUM('Actual species'!S908)&gt;=1,1,IF(SUM('Actual species'!S908)="X",1,0))</f>
        <v>0</v>
      </c>
      <c r="Q909" s="2">
        <f>IF(SUM('Actual species'!T908)&gt;=1,1,IF(SUM('Actual species'!T908)="X",1,0))</f>
        <v>0</v>
      </c>
      <c r="R909" s="2">
        <f>IF(SUM('Actual species'!U908)&gt;=1,1,IF(SUM('Actual species'!U908)="X",1,0))</f>
        <v>0</v>
      </c>
    </row>
    <row r="910" spans="1:18" x14ac:dyDescent="0.3">
      <c r="A910" s="113" t="str">
        <f>'Actual species'!A909</f>
        <v>Medon subfusculus</v>
      </c>
      <c r="B910" s="66">
        <f>IF(SUM('Actual species'!B909:E909)&gt;=1,1,IF(SUM('Actual species'!B909:E909)="X",1,0))</f>
        <v>0</v>
      </c>
      <c r="C910" s="2">
        <f>IF(SUM('Actual species'!F909)&gt;=1,1,IF(SUM('Actual species'!F909)="X",1,0))</f>
        <v>0</v>
      </c>
      <c r="D910" s="2">
        <f>IF(SUM('Actual species'!G909)&gt;=1,1,IF(SUM('Actual species'!G909)="X",1,0))</f>
        <v>0</v>
      </c>
      <c r="E910" s="2">
        <f>IF(SUM('Actual species'!H909)&gt;=1,1,IF(SUM('Actual species'!H909)="X",1,0))</f>
        <v>1</v>
      </c>
      <c r="F910" s="2">
        <f>IF(SUM('Actual species'!I909)&gt;=1,1,IF(SUM('Actual species'!I909)="X",1,0))</f>
        <v>0</v>
      </c>
      <c r="G910" s="2">
        <f>IF(SUM('Actual species'!J909)&gt;=1,1,IF(SUM('Actual species'!J909)="X",1,0))</f>
        <v>0</v>
      </c>
      <c r="H910" s="2">
        <f>IF(SUM('Actual species'!K909)&gt;=1,1,IF(SUM('Actual species'!K909)="X",1,0))</f>
        <v>0</v>
      </c>
      <c r="I910" s="2">
        <f>IF(SUM('Actual species'!L909)&gt;=1,1,IF(SUM('Actual species'!L909)="X",1,0))</f>
        <v>0</v>
      </c>
      <c r="J910" s="2">
        <f>IF(SUM('Actual species'!M909)&gt;=1,1,IF(SUM('Actual species'!M909)="X",1,0))</f>
        <v>0</v>
      </c>
      <c r="K910" s="2">
        <f>IF(SUM('Actual species'!N909)&gt;=1,1,IF(SUM('Actual species'!N909)="X",1,0))</f>
        <v>1</v>
      </c>
      <c r="L910" s="2">
        <f>IF(SUM('Actual species'!O909)&gt;=1,1,IF(SUM('Actual species'!O909)="X",1,0))</f>
        <v>0</v>
      </c>
      <c r="M910" s="2">
        <f>IF(SUM('Actual species'!P909)&gt;=1,1,IF(SUM('Actual species'!P909)="X",1,0))</f>
        <v>0</v>
      </c>
      <c r="N910" s="2">
        <f>IF(SUM('Actual species'!Q909)&gt;=1,1,IF(SUM('Actual species'!Q909)="X",1,0))</f>
        <v>0</v>
      </c>
      <c r="O910" s="2">
        <f>IF(SUM('Actual species'!R909)&gt;=1,1,IF(SUM('Actual species'!R909)="X",1,0))</f>
        <v>0</v>
      </c>
      <c r="P910" s="2">
        <f>IF(SUM('Actual species'!S909)&gt;=1,1,IF(SUM('Actual species'!S909)="X",1,0))</f>
        <v>0</v>
      </c>
      <c r="Q910" s="2">
        <f>IF(SUM('Actual species'!T909)&gt;=1,1,IF(SUM('Actual species'!T909)="X",1,0))</f>
        <v>0</v>
      </c>
      <c r="R910" s="2">
        <f>IF(SUM('Actual species'!U909)&gt;=1,1,IF(SUM('Actual species'!U909)="X",1,0))</f>
        <v>0</v>
      </c>
    </row>
    <row r="911" spans="1:18" x14ac:dyDescent="0.3">
      <c r="A911" s="113" t="str">
        <f>'Actual species'!A910</f>
        <v>Mircanops pilicornis</v>
      </c>
      <c r="B911" s="66">
        <f>IF(SUM('Actual species'!B910:E910)&gt;=1,1,IF(SUM('Actual species'!B910:E910)="X",1,0))</f>
        <v>0</v>
      </c>
      <c r="C911" s="2">
        <f>IF(SUM('Actual species'!F910)&gt;=1,1,IF(SUM('Actual species'!F910)="X",1,0))</f>
        <v>0</v>
      </c>
      <c r="D911" s="2">
        <f>IF(SUM('Actual species'!G910)&gt;=1,1,IF(SUM('Actual species'!G910)="X",1,0))</f>
        <v>0</v>
      </c>
      <c r="E911" s="2">
        <f>IF(SUM('Actual species'!H910)&gt;=1,1,IF(SUM('Actual species'!H910)="X",1,0))</f>
        <v>0</v>
      </c>
      <c r="F911" s="2">
        <f>IF(SUM('Actual species'!I910)&gt;=1,1,IF(SUM('Actual species'!I910)="X",1,0))</f>
        <v>1</v>
      </c>
      <c r="G911" s="2">
        <f>IF(SUM('Actual species'!J910)&gt;=1,1,IF(SUM('Actual species'!J910)="X",1,0))</f>
        <v>0</v>
      </c>
      <c r="H911" s="2">
        <f>IF(SUM('Actual species'!K910)&gt;=1,1,IF(SUM('Actual species'!K910)="X",1,0))</f>
        <v>1</v>
      </c>
      <c r="I911" s="2">
        <f>IF(SUM('Actual species'!L910)&gt;=1,1,IF(SUM('Actual species'!L910)="X",1,0))</f>
        <v>0</v>
      </c>
      <c r="J911" s="2">
        <f>IF(SUM('Actual species'!M910)&gt;=1,1,IF(SUM('Actual species'!M910)="X",1,0))</f>
        <v>0</v>
      </c>
      <c r="K911" s="2">
        <f>IF(SUM('Actual species'!N910)&gt;=1,1,IF(SUM('Actual species'!N910)="X",1,0))</f>
        <v>0</v>
      </c>
      <c r="L911" s="2">
        <f>IF(SUM('Actual species'!O910)&gt;=1,1,IF(SUM('Actual species'!O910)="X",1,0))</f>
        <v>0</v>
      </c>
      <c r="M911" s="2">
        <f>IF(SUM('Actual species'!P910)&gt;=1,1,IF(SUM('Actual species'!P910)="X",1,0))</f>
        <v>0</v>
      </c>
      <c r="N911" s="2">
        <f>IF(SUM('Actual species'!Q910)&gt;=1,1,IF(SUM('Actual species'!Q910)="X",1,0))</f>
        <v>0</v>
      </c>
      <c r="O911" s="2">
        <f>IF(SUM('Actual species'!R910)&gt;=1,1,IF(SUM('Actual species'!R910)="X",1,0))</f>
        <v>0</v>
      </c>
      <c r="P911" s="2">
        <f>IF(SUM('Actual species'!S910)&gt;=1,1,IF(SUM('Actual species'!S910)="X",1,0))</f>
        <v>0</v>
      </c>
      <c r="Q911" s="2">
        <f>IF(SUM('Actual species'!T910)&gt;=1,1,IF(SUM('Actual species'!T910)="X",1,0))</f>
        <v>0</v>
      </c>
      <c r="R911" s="2">
        <f>IF(SUM('Actual species'!U910)&gt;=1,1,IF(SUM('Actual species'!U910)="X",1,0))</f>
        <v>0</v>
      </c>
    </row>
    <row r="912" spans="1:18" x14ac:dyDescent="0.3">
      <c r="A912" s="113" t="str">
        <f>'Actual species'!A911</f>
        <v>Micrillus testaceus</v>
      </c>
      <c r="B912" s="66">
        <f>IF(SUM('Actual species'!B911:E911)&gt;=1,1,IF(SUM('Actual species'!B911:E911)="X",1,0))</f>
        <v>0</v>
      </c>
      <c r="C912" s="2">
        <f>IF(SUM('Actual species'!F911)&gt;=1,1,IF(SUM('Actual species'!F911)="X",1,0))</f>
        <v>0</v>
      </c>
      <c r="D912" s="2">
        <f>IF(SUM('Actual species'!G911)&gt;=1,1,IF(SUM('Actual species'!G911)="X",1,0))</f>
        <v>0</v>
      </c>
      <c r="E912" s="2">
        <f>IF(SUM('Actual species'!H911)&gt;=1,1,IF(SUM('Actual species'!H911)="X",1,0))</f>
        <v>0</v>
      </c>
      <c r="F912" s="2">
        <f>IF(SUM('Actual species'!I911)&gt;=1,1,IF(SUM('Actual species'!I911)="X",1,0))</f>
        <v>1</v>
      </c>
      <c r="G912" s="2">
        <f>IF(SUM('Actual species'!J911)&gt;=1,1,IF(SUM('Actual species'!J911)="X",1,0))</f>
        <v>0</v>
      </c>
      <c r="H912" s="2">
        <f>IF(SUM('Actual species'!K911)&gt;=1,1,IF(SUM('Actual species'!K911)="X",1,0))</f>
        <v>1</v>
      </c>
      <c r="I912" s="2">
        <f>IF(SUM('Actual species'!L911)&gt;=1,1,IF(SUM('Actual species'!L911)="X",1,0))</f>
        <v>1</v>
      </c>
      <c r="J912" s="2">
        <f>IF(SUM('Actual species'!M911)&gt;=1,1,IF(SUM('Actual species'!M911)="X",1,0))</f>
        <v>0</v>
      </c>
      <c r="K912" s="2">
        <f>IF(SUM('Actual species'!N911)&gt;=1,1,IF(SUM('Actual species'!N911)="X",1,0))</f>
        <v>0</v>
      </c>
      <c r="L912" s="2">
        <f>IF(SUM('Actual species'!O911)&gt;=1,1,IF(SUM('Actual species'!O911)="X",1,0))</f>
        <v>0</v>
      </c>
      <c r="M912" s="2">
        <f>IF(SUM('Actual species'!P911)&gt;=1,1,IF(SUM('Actual species'!P911)="X",1,0))</f>
        <v>0</v>
      </c>
      <c r="N912" s="2">
        <f>IF(SUM('Actual species'!Q911)&gt;=1,1,IF(SUM('Actual species'!Q911)="X",1,0))</f>
        <v>0</v>
      </c>
      <c r="O912" s="2">
        <f>IF(SUM('Actual species'!R911)&gt;=1,1,IF(SUM('Actual species'!R911)="X",1,0))</f>
        <v>0</v>
      </c>
      <c r="P912" s="2">
        <f>IF(SUM('Actual species'!S911)&gt;=1,1,IF(SUM('Actual species'!S911)="X",1,0))</f>
        <v>0</v>
      </c>
      <c r="Q912" s="2">
        <f>IF(SUM('Actual species'!T911)&gt;=1,1,IF(SUM('Actual species'!T911)="X",1,0))</f>
        <v>0</v>
      </c>
      <c r="R912" s="2">
        <f>IF(SUM('Actual species'!U911)&gt;=1,1,IF(SUM('Actual species'!U911)="X",1,0))</f>
        <v>0</v>
      </c>
    </row>
    <row r="913" spans="1:18" x14ac:dyDescent="0.3">
      <c r="A913" s="113" t="str">
        <f>'Actual species'!A912</f>
        <v>Ochthephilum brevipenne</v>
      </c>
      <c r="B913" s="66">
        <f>IF(SUM('Actual species'!B912:E912)&gt;=1,1,IF(SUM('Actual species'!B912:E912)="X",1,0))</f>
        <v>0</v>
      </c>
      <c r="C913" s="2">
        <f>IF(SUM('Actual species'!F912)&gt;=1,1,IF(SUM('Actual species'!F912)="X",1,0))</f>
        <v>0</v>
      </c>
      <c r="D913" s="2">
        <f>IF(SUM('Actual species'!G912)&gt;=1,1,IF(SUM('Actual species'!G912)="X",1,0))</f>
        <v>0</v>
      </c>
      <c r="E913" s="2">
        <f>IF(SUM('Actual species'!H912)&gt;=1,1,IF(SUM('Actual species'!H912)="X",1,0))</f>
        <v>1</v>
      </c>
      <c r="F913" s="2">
        <f>IF(SUM('Actual species'!I912)&gt;=1,1,IF(SUM('Actual species'!I912)="X",1,0))</f>
        <v>1</v>
      </c>
      <c r="G913" s="2">
        <f>IF(SUM('Actual species'!J912)&gt;=1,1,IF(SUM('Actual species'!J912)="X",1,0))</f>
        <v>0</v>
      </c>
      <c r="H913" s="2">
        <f>IF(SUM('Actual species'!K912)&gt;=1,1,IF(SUM('Actual species'!K912)="X",1,0))</f>
        <v>0</v>
      </c>
      <c r="I913" s="2">
        <f>IF(SUM('Actual species'!L912)&gt;=1,1,IF(SUM('Actual species'!L912)="X",1,0))</f>
        <v>0</v>
      </c>
      <c r="J913" s="2">
        <f>IF(SUM('Actual species'!M912)&gt;=1,1,IF(SUM('Actual species'!M912)="X",1,0))</f>
        <v>0</v>
      </c>
      <c r="K913" s="2">
        <f>IF(SUM('Actual species'!N912)&gt;=1,1,IF(SUM('Actual species'!N912)="X",1,0))</f>
        <v>1</v>
      </c>
      <c r="L913" s="2">
        <f>IF(SUM('Actual species'!O912)&gt;=1,1,IF(SUM('Actual species'!O912)="X",1,0))</f>
        <v>0</v>
      </c>
      <c r="M913" s="2">
        <f>IF(SUM('Actual species'!P912)&gt;=1,1,IF(SUM('Actual species'!P912)="X",1,0))</f>
        <v>0</v>
      </c>
      <c r="N913" s="2">
        <f>IF(SUM('Actual species'!Q912)&gt;=1,1,IF(SUM('Actual species'!Q912)="X",1,0))</f>
        <v>0</v>
      </c>
      <c r="O913" s="2">
        <f>IF(SUM('Actual species'!R912)&gt;=1,1,IF(SUM('Actual species'!R912)="X",1,0))</f>
        <v>0</v>
      </c>
      <c r="P913" s="2">
        <f>IF(SUM('Actual species'!S912)&gt;=1,1,IF(SUM('Actual species'!S912)="X",1,0))</f>
        <v>0</v>
      </c>
      <c r="Q913" s="2">
        <f>IF(SUM('Actual species'!T912)&gt;=1,1,IF(SUM('Actual species'!T912)="X",1,0))</f>
        <v>0</v>
      </c>
      <c r="R913" s="2">
        <f>IF(SUM('Actual species'!U912)&gt;=1,1,IF(SUM('Actual species'!U912)="X",1,0))</f>
        <v>0</v>
      </c>
    </row>
    <row r="914" spans="1:18" x14ac:dyDescent="0.3">
      <c r="A914" s="113" t="str">
        <f>'Actual species'!A913</f>
        <v>Ochthephilum cf. Collare</v>
      </c>
      <c r="B914" s="66">
        <f>IF(SUM('Actual species'!B913:E913)&gt;=1,1,IF(SUM('Actual species'!B913:E913)="X",1,0))</f>
        <v>0</v>
      </c>
      <c r="C914" s="2">
        <f>IF(SUM('Actual species'!F913)&gt;=1,1,IF(SUM('Actual species'!F913)="X",1,0))</f>
        <v>0</v>
      </c>
      <c r="D914" s="2">
        <f>IF(SUM('Actual species'!G913)&gt;=1,1,IF(SUM('Actual species'!G913)="X",1,0))</f>
        <v>0</v>
      </c>
      <c r="E914" s="2">
        <f>IF(SUM('Actual species'!H913)&gt;=1,1,IF(SUM('Actual species'!H913)="X",1,0))</f>
        <v>0</v>
      </c>
      <c r="F914" s="2">
        <f>IF(SUM('Actual species'!I913)&gt;=1,1,IF(SUM('Actual species'!I913)="X",1,0))</f>
        <v>0</v>
      </c>
      <c r="G914" s="2">
        <f>IF(SUM('Actual species'!J913)&gt;=1,1,IF(SUM('Actual species'!J913)="X",1,0))</f>
        <v>1</v>
      </c>
      <c r="H914" s="2">
        <f>IF(SUM('Actual species'!K913)&gt;=1,1,IF(SUM('Actual species'!K913)="X",1,0))</f>
        <v>0</v>
      </c>
      <c r="I914" s="2">
        <f>IF(SUM('Actual species'!L913)&gt;=1,1,IF(SUM('Actual species'!L913)="X",1,0))</f>
        <v>0</v>
      </c>
      <c r="J914" s="2">
        <f>IF(SUM('Actual species'!M913)&gt;=1,1,IF(SUM('Actual species'!M913)="X",1,0))</f>
        <v>0</v>
      </c>
      <c r="K914" s="2">
        <f>IF(SUM('Actual species'!N913)&gt;=1,1,IF(SUM('Actual species'!N913)="X",1,0))</f>
        <v>0</v>
      </c>
      <c r="L914" s="2">
        <f>IF(SUM('Actual species'!O913)&gt;=1,1,IF(SUM('Actual species'!O913)="X",1,0))</f>
        <v>0</v>
      </c>
      <c r="M914" s="2">
        <f>IF(SUM('Actual species'!P913)&gt;=1,1,IF(SUM('Actual species'!P913)="X",1,0))</f>
        <v>0</v>
      </c>
      <c r="N914" s="2">
        <f>IF(SUM('Actual species'!Q913)&gt;=1,1,IF(SUM('Actual species'!Q913)="X",1,0))</f>
        <v>0</v>
      </c>
      <c r="O914" s="2">
        <f>IF(SUM('Actual species'!R913)&gt;=1,1,IF(SUM('Actual species'!R913)="X",1,0))</f>
        <v>0</v>
      </c>
      <c r="P914" s="2">
        <f>IF(SUM('Actual species'!S913)&gt;=1,1,IF(SUM('Actual species'!S913)="X",1,0))</f>
        <v>0</v>
      </c>
      <c r="Q914" s="2">
        <f>IF(SUM('Actual species'!T913)&gt;=1,1,IF(SUM('Actual species'!T913)="X",1,0))</f>
        <v>0</v>
      </c>
      <c r="R914" s="2">
        <f>IF(SUM('Actual species'!U913)&gt;=1,1,IF(SUM('Actual species'!U913)="X",1,0))</f>
        <v>0</v>
      </c>
    </row>
    <row r="915" spans="1:18" x14ac:dyDescent="0.3">
      <c r="A915" s="113" t="str">
        <f>'Actual species'!A914</f>
        <v>Ochthephilum collare</v>
      </c>
      <c r="B915" s="66">
        <f>IF(SUM('Actual species'!B914:E914)&gt;=1,1,IF(SUM('Actual species'!B914:E914)="X",1,0))</f>
        <v>0</v>
      </c>
      <c r="C915" s="2">
        <f>IF(SUM('Actual species'!F914)&gt;=1,1,IF(SUM('Actual species'!F914)="X",1,0))</f>
        <v>0</v>
      </c>
      <c r="D915" s="2">
        <f>IF(SUM('Actual species'!G914)&gt;=1,1,IF(SUM('Actual species'!G914)="X",1,0))</f>
        <v>0</v>
      </c>
      <c r="E915" s="2">
        <f>IF(SUM('Actual species'!H914)&gt;=1,1,IF(SUM('Actual species'!H914)="X",1,0))</f>
        <v>0</v>
      </c>
      <c r="F915" s="2">
        <f>IF(SUM('Actual species'!I914)&gt;=1,1,IF(SUM('Actual species'!I914)="X",1,0))</f>
        <v>0</v>
      </c>
      <c r="G915" s="2">
        <f>IF(SUM('Actual species'!J914)&gt;=1,1,IF(SUM('Actual species'!J914)="X",1,0))</f>
        <v>0</v>
      </c>
      <c r="H915" s="2">
        <f>IF(SUM('Actual species'!K914)&gt;=1,1,IF(SUM('Actual species'!K914)="X",1,0))</f>
        <v>0</v>
      </c>
      <c r="I915" s="2">
        <f>IF(SUM('Actual species'!L914)&gt;=1,1,IF(SUM('Actual species'!L914)="X",1,0))</f>
        <v>0</v>
      </c>
      <c r="J915" s="2">
        <f>IF(SUM('Actual species'!M914)&gt;=1,1,IF(SUM('Actual species'!M914)="X",1,0))</f>
        <v>1</v>
      </c>
      <c r="K915" s="2">
        <f>IF(SUM('Actual species'!N914)&gt;=1,1,IF(SUM('Actual species'!N914)="X",1,0))</f>
        <v>0</v>
      </c>
      <c r="L915" s="2">
        <f>IF(SUM('Actual species'!O914)&gt;=1,1,IF(SUM('Actual species'!O914)="X",1,0))</f>
        <v>0</v>
      </c>
      <c r="M915" s="2">
        <f>IF(SUM('Actual species'!P914)&gt;=1,1,IF(SUM('Actual species'!P914)="X",1,0))</f>
        <v>0</v>
      </c>
      <c r="N915" s="2">
        <f>IF(SUM('Actual species'!Q914)&gt;=1,1,IF(SUM('Actual species'!Q914)="X",1,0))</f>
        <v>0</v>
      </c>
      <c r="O915" s="2">
        <f>IF(SUM('Actual species'!R914)&gt;=1,1,IF(SUM('Actual species'!R914)="X",1,0))</f>
        <v>0</v>
      </c>
      <c r="P915" s="2">
        <f>IF(SUM('Actual species'!S914)&gt;=1,1,IF(SUM('Actual species'!S914)="X",1,0))</f>
        <v>0</v>
      </c>
      <c r="Q915" s="2">
        <f>IF(SUM('Actual species'!T914)&gt;=1,1,IF(SUM('Actual species'!T914)="X",1,0))</f>
        <v>0</v>
      </c>
      <c r="R915" s="2">
        <f>IF(SUM('Actual species'!U914)&gt;=1,1,IF(SUM('Actual species'!U914)="X",1,0))</f>
        <v>0</v>
      </c>
    </row>
    <row r="916" spans="1:18" x14ac:dyDescent="0.3">
      <c r="A916" s="113" t="str">
        <f>'Actual species'!A915</f>
        <v>Ochthephilum turkestanicum</v>
      </c>
      <c r="B916" s="66">
        <f>IF(SUM('Actual species'!B915:E915)&gt;=1,1,IF(SUM('Actual species'!B915:E915)="X",1,0))</f>
        <v>0</v>
      </c>
      <c r="C916" s="2">
        <f>IF(SUM('Actual species'!F915)&gt;=1,1,IF(SUM('Actual species'!F915)="X",1,0))</f>
        <v>0</v>
      </c>
      <c r="D916" s="2">
        <f>IF(SUM('Actual species'!G915)&gt;=1,1,IF(SUM('Actual species'!G915)="X",1,0))</f>
        <v>0</v>
      </c>
      <c r="E916" s="2">
        <f>IF(SUM('Actual species'!H915)&gt;=1,1,IF(SUM('Actual species'!H915)="X",1,0))</f>
        <v>0</v>
      </c>
      <c r="F916" s="2">
        <f>IF(SUM('Actual species'!I915)&gt;=1,1,IF(SUM('Actual species'!I915)="X",1,0))</f>
        <v>0</v>
      </c>
      <c r="G916" s="2">
        <f>IF(SUM('Actual species'!J915)&gt;=1,1,IF(SUM('Actual species'!J915)="X",1,0))</f>
        <v>0</v>
      </c>
      <c r="H916" s="2">
        <f>IF(SUM('Actual species'!K915)&gt;=1,1,IF(SUM('Actual species'!K915)="X",1,0))</f>
        <v>0</v>
      </c>
      <c r="I916" s="2">
        <f>IF(SUM('Actual species'!L915)&gt;=1,1,IF(SUM('Actual species'!L915)="X",1,0))</f>
        <v>0</v>
      </c>
      <c r="J916" s="2">
        <f>IF(SUM('Actual species'!M915)&gt;=1,1,IF(SUM('Actual species'!M915)="X",1,0))</f>
        <v>0</v>
      </c>
      <c r="K916" s="2">
        <f>IF(SUM('Actual species'!N915)&gt;=1,1,IF(SUM('Actual species'!N915)="X",1,0))</f>
        <v>0</v>
      </c>
      <c r="L916" s="2">
        <f>IF(SUM('Actual species'!O915)&gt;=1,1,IF(SUM('Actual species'!O915)="X",1,0))</f>
        <v>1</v>
      </c>
      <c r="M916" s="2">
        <f>IF(SUM('Actual species'!P915)&gt;=1,1,IF(SUM('Actual species'!P915)="X",1,0))</f>
        <v>0</v>
      </c>
      <c r="N916" s="2">
        <f>IF(SUM('Actual species'!Q915)&gt;=1,1,IF(SUM('Actual species'!Q915)="X",1,0))</f>
        <v>0</v>
      </c>
      <c r="O916" s="2">
        <f>IF(SUM('Actual species'!R915)&gt;=1,1,IF(SUM('Actual species'!R915)="X",1,0))</f>
        <v>0</v>
      </c>
      <c r="P916" s="2">
        <f>IF(SUM('Actual species'!S915)&gt;=1,1,IF(SUM('Actual species'!S915)="X",1,0))</f>
        <v>0</v>
      </c>
      <c r="Q916" s="2">
        <f>IF(SUM('Actual species'!T915)&gt;=1,1,IF(SUM('Actual species'!T915)="X",1,0))</f>
        <v>0</v>
      </c>
      <c r="R916" s="2">
        <f>IF(SUM('Actual species'!U915)&gt;=1,1,IF(SUM('Actual species'!U915)="X",1,0))</f>
        <v>0</v>
      </c>
    </row>
    <row r="917" spans="1:18" x14ac:dyDescent="0.3">
      <c r="A917" s="113" t="str">
        <f>'Actual species'!A916</f>
        <v>Paederidus rubrothoracicus</v>
      </c>
      <c r="B917" s="66">
        <f>IF(SUM('Actual species'!B916:E916)&gt;=1,1,IF(SUM('Actual species'!B916:E916)="X",1,0))</f>
        <v>0</v>
      </c>
      <c r="C917" s="2">
        <f>IF(SUM('Actual species'!F916)&gt;=1,1,IF(SUM('Actual species'!F916)="X",1,0))</f>
        <v>0</v>
      </c>
      <c r="D917" s="2">
        <f>IF(SUM('Actual species'!G916)&gt;=1,1,IF(SUM('Actual species'!G916)="X",1,0))</f>
        <v>0</v>
      </c>
      <c r="E917" s="2">
        <f>IF(SUM('Actual species'!H916)&gt;=1,1,IF(SUM('Actual species'!H916)="X",1,0))</f>
        <v>0</v>
      </c>
      <c r="F917" s="2">
        <f>IF(SUM('Actual species'!I916)&gt;=1,1,IF(SUM('Actual species'!I916)="X",1,0))</f>
        <v>0</v>
      </c>
      <c r="G917" s="2">
        <f>IF(SUM('Actual species'!J916)&gt;=1,1,IF(SUM('Actual species'!J916)="X",1,0))</f>
        <v>0</v>
      </c>
      <c r="H917" s="2">
        <f>IF(SUM('Actual species'!K916)&gt;=1,1,IF(SUM('Actual species'!K916)="X",1,0))</f>
        <v>0</v>
      </c>
      <c r="I917" s="2">
        <f>IF(SUM('Actual species'!L916)&gt;=1,1,IF(SUM('Actual species'!L916)="X",1,0))</f>
        <v>0</v>
      </c>
      <c r="J917" s="2">
        <f>IF(SUM('Actual species'!M916)&gt;=1,1,IF(SUM('Actual species'!M916)="X",1,0))</f>
        <v>0</v>
      </c>
      <c r="K917" s="2">
        <f>IF(SUM('Actual species'!N916)&gt;=1,1,IF(SUM('Actual species'!N916)="X",1,0))</f>
        <v>0</v>
      </c>
      <c r="L917" s="2">
        <f>IF(SUM('Actual species'!O916)&gt;=1,1,IF(SUM('Actual species'!O916)="X",1,0))</f>
        <v>0</v>
      </c>
      <c r="M917" s="2">
        <f>IF(SUM('Actual species'!P916)&gt;=1,1,IF(SUM('Actual species'!P916)="X",1,0))</f>
        <v>0</v>
      </c>
      <c r="N917" s="2">
        <f>IF(SUM('Actual species'!Q916)&gt;=1,1,IF(SUM('Actual species'!Q916)="X",1,0))</f>
        <v>1</v>
      </c>
      <c r="O917" s="2">
        <f>IF(SUM('Actual species'!R916)&gt;=1,1,IF(SUM('Actual species'!R916)="X",1,0))</f>
        <v>1</v>
      </c>
      <c r="P917" s="2">
        <f>IF(SUM('Actual species'!S916)&gt;=1,1,IF(SUM('Actual species'!S916)="X",1,0))</f>
        <v>0</v>
      </c>
      <c r="Q917" s="2">
        <f>IF(SUM('Actual species'!T916)&gt;=1,1,IF(SUM('Actual species'!T916)="X",1,0))</f>
        <v>0</v>
      </c>
      <c r="R917" s="2">
        <f>IF(SUM('Actual species'!U916)&gt;=1,1,IF(SUM('Actual species'!U916)="X",1,0))</f>
        <v>0</v>
      </c>
    </row>
    <row r="918" spans="1:18" x14ac:dyDescent="0.3">
      <c r="A918" s="113" t="str">
        <f>'Actual species'!A917</f>
        <v>Paederus fuscipes</v>
      </c>
      <c r="B918" s="66">
        <f>IF(SUM('Actual species'!B917:E917)&gt;=1,1,IF(SUM('Actual species'!B917:E917)="X",1,0))</f>
        <v>0</v>
      </c>
      <c r="C918" s="2">
        <f>IF(SUM('Actual species'!F917)&gt;=1,1,IF(SUM('Actual species'!F917)="X",1,0))</f>
        <v>0</v>
      </c>
      <c r="D918" s="2">
        <f>IF(SUM('Actual species'!G917)&gt;=1,1,IF(SUM('Actual species'!G917)="X",1,0))</f>
        <v>0</v>
      </c>
      <c r="E918" s="2">
        <f>IF(SUM('Actual species'!H917)&gt;=1,1,IF(SUM('Actual species'!H917)="X",1,0))</f>
        <v>0</v>
      </c>
      <c r="F918" s="2">
        <f>IF(SUM('Actual species'!I917)&gt;=1,1,IF(SUM('Actual species'!I917)="X",1,0))</f>
        <v>0</v>
      </c>
      <c r="G918" s="2">
        <f>IF(SUM('Actual species'!J917)&gt;=1,1,IF(SUM('Actual species'!J917)="X",1,0))</f>
        <v>1</v>
      </c>
      <c r="H918" s="2">
        <f>IF(SUM('Actual species'!K917)&gt;=1,1,IF(SUM('Actual species'!K917)="X",1,0))</f>
        <v>0</v>
      </c>
      <c r="I918" s="2">
        <f>IF(SUM('Actual species'!L917)&gt;=1,1,IF(SUM('Actual species'!L917)="X",1,0))</f>
        <v>0</v>
      </c>
      <c r="J918" s="2">
        <f>IF(SUM('Actual species'!M917)&gt;=1,1,IF(SUM('Actual species'!M917)="X",1,0))</f>
        <v>0</v>
      </c>
      <c r="K918" s="2">
        <f>IF(SUM('Actual species'!N917)&gt;=1,1,IF(SUM('Actual species'!N917)="X",1,0))</f>
        <v>0</v>
      </c>
      <c r="L918" s="2">
        <f>IF(SUM('Actual species'!O917)&gt;=1,1,IF(SUM('Actual species'!O917)="X",1,0))</f>
        <v>0</v>
      </c>
      <c r="M918" s="2">
        <f>IF(SUM('Actual species'!P917)&gt;=1,1,IF(SUM('Actual species'!P917)="X",1,0))</f>
        <v>0</v>
      </c>
      <c r="N918" s="2">
        <f>IF(SUM('Actual species'!Q917)&gt;=1,1,IF(SUM('Actual species'!Q917)="X",1,0))</f>
        <v>0</v>
      </c>
      <c r="O918" s="2">
        <f>IF(SUM('Actual species'!R917)&gt;=1,1,IF(SUM('Actual species'!R917)="X",1,0))</f>
        <v>0</v>
      </c>
      <c r="P918" s="2">
        <f>IF(SUM('Actual species'!S917)&gt;=1,1,IF(SUM('Actual species'!S917)="X",1,0))</f>
        <v>0</v>
      </c>
      <c r="Q918" s="2">
        <f>IF(SUM('Actual species'!T917)&gt;=1,1,IF(SUM('Actual species'!T917)="X",1,0))</f>
        <v>0</v>
      </c>
      <c r="R918" s="2">
        <f>IF(SUM('Actual species'!U917)&gt;=1,1,IF(SUM('Actual species'!U917)="X",1,0))</f>
        <v>0</v>
      </c>
    </row>
    <row r="919" spans="1:18" x14ac:dyDescent="0.3">
      <c r="A919" s="113" t="str">
        <f>'Actual species'!A918</f>
        <v>Paederus fuscipes fuscipes</v>
      </c>
      <c r="B919" s="66">
        <f>IF(SUM('Actual species'!B918:E918)&gt;=1,1,IF(SUM('Actual species'!B918:E918)="X",1,0))</f>
        <v>0</v>
      </c>
      <c r="C919" s="2">
        <f>IF(SUM('Actual species'!F918)&gt;=1,1,IF(SUM('Actual species'!F918)="X",1,0))</f>
        <v>0</v>
      </c>
      <c r="D919" s="2">
        <f>IF(SUM('Actual species'!G918)&gt;=1,1,IF(SUM('Actual species'!G918)="X",1,0))</f>
        <v>0</v>
      </c>
      <c r="E919" s="2">
        <f>IF(SUM('Actual species'!H918)&gt;=1,1,IF(SUM('Actual species'!H918)="X",1,0))</f>
        <v>0</v>
      </c>
      <c r="F919" s="2">
        <f>IF(SUM('Actual species'!I918)&gt;=1,1,IF(SUM('Actual species'!I918)="X",1,0))</f>
        <v>0</v>
      </c>
      <c r="G919" s="2">
        <f>IF(SUM('Actual species'!J918)&gt;=1,1,IF(SUM('Actual species'!J918)="X",1,0))</f>
        <v>0</v>
      </c>
      <c r="H919" s="2">
        <f>IF(SUM('Actual species'!K918)&gt;=1,1,IF(SUM('Actual species'!K918)="X",1,0))</f>
        <v>0</v>
      </c>
      <c r="I919" s="2">
        <f>IF(SUM('Actual species'!L918)&gt;=1,1,IF(SUM('Actual species'!L918)="X",1,0))</f>
        <v>0</v>
      </c>
      <c r="J919" s="2">
        <f>IF(SUM('Actual species'!M918)&gt;=1,1,IF(SUM('Actual species'!M918)="X",1,0))</f>
        <v>1</v>
      </c>
      <c r="K919" s="2">
        <f>IF(SUM('Actual species'!N918)&gt;=1,1,IF(SUM('Actual species'!N918)="X",1,0))</f>
        <v>0</v>
      </c>
      <c r="L919" s="2">
        <f>IF(SUM('Actual species'!O918)&gt;=1,1,IF(SUM('Actual species'!O918)="X",1,0))</f>
        <v>0</v>
      </c>
      <c r="M919" s="2">
        <f>IF(SUM('Actual species'!P918)&gt;=1,1,IF(SUM('Actual species'!P918)="X",1,0))</f>
        <v>0</v>
      </c>
      <c r="N919" s="2">
        <f>IF(SUM('Actual species'!Q918)&gt;=1,1,IF(SUM('Actual species'!Q918)="X",1,0))</f>
        <v>0</v>
      </c>
      <c r="O919" s="2">
        <f>IF(SUM('Actual species'!R918)&gt;=1,1,IF(SUM('Actual species'!R918)="X",1,0))</f>
        <v>0</v>
      </c>
      <c r="P919" s="2">
        <f>IF(SUM('Actual species'!S918)&gt;=1,1,IF(SUM('Actual species'!S918)="X",1,0))</f>
        <v>0</v>
      </c>
      <c r="Q919" s="2">
        <f>IF(SUM('Actual species'!T918)&gt;=1,1,IF(SUM('Actual species'!T918)="X",1,0))</f>
        <v>0</v>
      </c>
      <c r="R919" s="2">
        <f>IF(SUM('Actual species'!U918)&gt;=1,1,IF(SUM('Actual species'!U918)="X",1,0))</f>
        <v>0</v>
      </c>
    </row>
    <row r="920" spans="1:18" x14ac:dyDescent="0.3">
      <c r="A920" s="113" t="str">
        <f>'Actual species'!A919</f>
        <v>Paederus littoralis</v>
      </c>
      <c r="B920" s="66">
        <f>IF(SUM('Actual species'!B919:E919)&gt;=1,1,IF(SUM('Actual species'!B919:E919)="X",1,0))</f>
        <v>0</v>
      </c>
      <c r="C920" s="2">
        <f>IF(SUM('Actual species'!F919)&gt;=1,1,IF(SUM('Actual species'!F919)="X",1,0))</f>
        <v>0</v>
      </c>
      <c r="D920" s="2">
        <f>IF(SUM('Actual species'!G919)&gt;=1,1,IF(SUM('Actual species'!G919)="X",1,0))</f>
        <v>0</v>
      </c>
      <c r="E920" s="2">
        <f>IF(SUM('Actual species'!H919)&gt;=1,1,IF(SUM('Actual species'!H919)="X",1,0))</f>
        <v>1</v>
      </c>
      <c r="F920" s="2">
        <f>IF(SUM('Actual species'!I919)&gt;=1,1,IF(SUM('Actual species'!I919)="X",1,0))</f>
        <v>1</v>
      </c>
      <c r="G920" s="2">
        <f>IF(SUM('Actual species'!J919)&gt;=1,1,IF(SUM('Actual species'!J919)="X",1,0))</f>
        <v>0</v>
      </c>
      <c r="H920" s="2">
        <f>IF(SUM('Actual species'!K919)&gt;=1,1,IF(SUM('Actual species'!K919)="X",1,0))</f>
        <v>0</v>
      </c>
      <c r="I920" s="2">
        <f>IF(SUM('Actual species'!L919)&gt;=1,1,IF(SUM('Actual species'!L919)="X",1,0))</f>
        <v>0</v>
      </c>
      <c r="J920" s="2">
        <f>IF(SUM('Actual species'!M919)&gt;=1,1,IF(SUM('Actual species'!M919)="X",1,0))</f>
        <v>0</v>
      </c>
      <c r="K920" s="2">
        <f>IF(SUM('Actual species'!N919)&gt;=1,1,IF(SUM('Actual species'!N919)="X",1,0))</f>
        <v>0</v>
      </c>
      <c r="L920" s="2">
        <f>IF(SUM('Actual species'!O919)&gt;=1,1,IF(SUM('Actual species'!O919)="X",1,0))</f>
        <v>0</v>
      </c>
      <c r="M920" s="2">
        <f>IF(SUM('Actual species'!P919)&gt;=1,1,IF(SUM('Actual species'!P919)="X",1,0))</f>
        <v>0</v>
      </c>
      <c r="N920" s="2">
        <f>IF(SUM('Actual species'!Q919)&gt;=1,1,IF(SUM('Actual species'!Q919)="X",1,0))</f>
        <v>0</v>
      </c>
      <c r="O920" s="2">
        <f>IF(SUM('Actual species'!R919)&gt;=1,1,IF(SUM('Actual species'!R919)="X",1,0))</f>
        <v>0</v>
      </c>
      <c r="P920" s="2">
        <f>IF(SUM('Actual species'!S919)&gt;=1,1,IF(SUM('Actual species'!S919)="X",1,0))</f>
        <v>0</v>
      </c>
      <c r="Q920" s="2">
        <f>IF(SUM('Actual species'!T919)&gt;=1,1,IF(SUM('Actual species'!T919)="X",1,0))</f>
        <v>0</v>
      </c>
      <c r="R920" s="2">
        <f>IF(SUM('Actual species'!U919)&gt;=1,1,IF(SUM('Actual species'!U919)="X",1,0))</f>
        <v>0</v>
      </c>
    </row>
    <row r="921" spans="1:18" x14ac:dyDescent="0.3">
      <c r="A921" s="113" t="str">
        <f>'Actual species'!A920</f>
        <v>Paederus schoenherri</v>
      </c>
      <c r="B921" s="66">
        <f>IF(SUM('Actual species'!B920:E920)&gt;=1,1,IF(SUM('Actual species'!B920:E920)="X",1,0))</f>
        <v>0</v>
      </c>
      <c r="C921" s="2">
        <f>IF(SUM('Actual species'!F920)&gt;=1,1,IF(SUM('Actual species'!F920)="X",1,0))</f>
        <v>0</v>
      </c>
      <c r="D921" s="2">
        <f>IF(SUM('Actual species'!G920)&gt;=1,1,IF(SUM('Actual species'!G920)="X",1,0))</f>
        <v>0</v>
      </c>
      <c r="E921" s="2">
        <f>IF(SUM('Actual species'!H920)&gt;=1,1,IF(SUM('Actual species'!H920)="X",1,0))</f>
        <v>0</v>
      </c>
      <c r="F921" s="2">
        <f>IF(SUM('Actual species'!I920)&gt;=1,1,IF(SUM('Actual species'!I920)="X",1,0))</f>
        <v>0</v>
      </c>
      <c r="G921" s="2">
        <f>IF(SUM('Actual species'!J920)&gt;=1,1,IF(SUM('Actual species'!J920)="X",1,0))</f>
        <v>0</v>
      </c>
      <c r="H921" s="2">
        <f>IF(SUM('Actual species'!K920)&gt;=1,1,IF(SUM('Actual species'!K920)="X",1,0))</f>
        <v>0</v>
      </c>
      <c r="I921" s="2">
        <f>IF(SUM('Actual species'!L920)&gt;=1,1,IF(SUM('Actual species'!L920)="X",1,0))</f>
        <v>0</v>
      </c>
      <c r="J921" s="2">
        <f>IF(SUM('Actual species'!M920)&gt;=1,1,IF(SUM('Actual species'!M920)="X",1,0))</f>
        <v>0</v>
      </c>
      <c r="K921" s="2">
        <f>IF(SUM('Actual species'!N920)&gt;=1,1,IF(SUM('Actual species'!N920)="X",1,0))</f>
        <v>0</v>
      </c>
      <c r="L921" s="2">
        <f>IF(SUM('Actual species'!O920)&gt;=1,1,IF(SUM('Actual species'!O920)="X",1,0))</f>
        <v>0</v>
      </c>
      <c r="M921" s="2">
        <f>IF(SUM('Actual species'!P920)&gt;=1,1,IF(SUM('Actual species'!P920)="X",1,0))</f>
        <v>0</v>
      </c>
      <c r="N921" s="2">
        <f>IF(SUM('Actual species'!Q920)&gt;=1,1,IF(SUM('Actual species'!Q920)="X",1,0))</f>
        <v>0</v>
      </c>
      <c r="O921" s="2">
        <f>IF(SUM('Actual species'!R920)&gt;=1,1,IF(SUM('Actual species'!R920)="X",1,0))</f>
        <v>0</v>
      </c>
      <c r="P921" s="2">
        <f>IF(SUM('Actual species'!S920)&gt;=1,1,IF(SUM('Actual species'!S920)="X",1,0))</f>
        <v>1</v>
      </c>
      <c r="Q921" s="2">
        <f>IF(SUM('Actual species'!T920)&gt;=1,1,IF(SUM('Actual species'!T920)="X",1,0))</f>
        <v>1</v>
      </c>
      <c r="R921" s="2">
        <f>IF(SUM('Actual species'!U920)&gt;=1,1,IF(SUM('Actual species'!U920)="X",1,0))</f>
        <v>1</v>
      </c>
    </row>
    <row r="922" spans="1:18" x14ac:dyDescent="0.3">
      <c r="A922" s="113" t="str">
        <f>'Actual species'!A921</f>
        <v>Platydomene picipes picipes</v>
      </c>
      <c r="B922" s="66">
        <f>IF(SUM('Actual species'!B921:E921)&gt;=1,1,IF(SUM('Actual species'!B921:E921)="X",1,0))</f>
        <v>0</v>
      </c>
      <c r="C922" s="2">
        <f>IF(SUM('Actual species'!F921)&gt;=1,1,IF(SUM('Actual species'!F921)="X",1,0))</f>
        <v>0</v>
      </c>
      <c r="D922" s="2">
        <f>IF(SUM('Actual species'!G921)&gt;=1,1,IF(SUM('Actual species'!G921)="X",1,0))</f>
        <v>0</v>
      </c>
      <c r="E922" s="2">
        <f>IF(SUM('Actual species'!H921)&gt;=1,1,IF(SUM('Actual species'!H921)="X",1,0))</f>
        <v>0</v>
      </c>
      <c r="F922" s="2">
        <f>IF(SUM('Actual species'!I921)&gt;=1,1,IF(SUM('Actual species'!I921)="X",1,0))</f>
        <v>0</v>
      </c>
      <c r="G922" s="2">
        <f>IF(SUM('Actual species'!J921)&gt;=1,1,IF(SUM('Actual species'!J921)="X",1,0))</f>
        <v>1</v>
      </c>
      <c r="H922" s="2">
        <f>IF(SUM('Actual species'!K921)&gt;=1,1,IF(SUM('Actual species'!K921)="X",1,0))</f>
        <v>0</v>
      </c>
      <c r="I922" s="2">
        <f>IF(SUM('Actual species'!L921)&gt;=1,1,IF(SUM('Actual species'!L921)="X",1,0))</f>
        <v>0</v>
      </c>
      <c r="J922" s="2">
        <f>IF(SUM('Actual species'!M921)&gt;=1,1,IF(SUM('Actual species'!M921)="X",1,0))</f>
        <v>0</v>
      </c>
      <c r="K922" s="2">
        <f>IF(SUM('Actual species'!N921)&gt;=1,1,IF(SUM('Actual species'!N921)="X",1,0))</f>
        <v>0</v>
      </c>
      <c r="L922" s="2">
        <f>IF(SUM('Actual species'!O921)&gt;=1,1,IF(SUM('Actual species'!O921)="X",1,0))</f>
        <v>0</v>
      </c>
      <c r="M922" s="2">
        <f>IF(SUM('Actual species'!P921)&gt;=1,1,IF(SUM('Actual species'!P921)="X",1,0))</f>
        <v>0</v>
      </c>
      <c r="N922" s="2">
        <f>IF(SUM('Actual species'!Q921)&gt;=1,1,IF(SUM('Actual species'!Q921)="X",1,0))</f>
        <v>0</v>
      </c>
      <c r="O922" s="2">
        <f>IF(SUM('Actual species'!R921)&gt;=1,1,IF(SUM('Actual species'!R921)="X",1,0))</f>
        <v>0</v>
      </c>
      <c r="P922" s="2">
        <f>IF(SUM('Actual species'!S921)&gt;=1,1,IF(SUM('Actual species'!S921)="X",1,0))</f>
        <v>0</v>
      </c>
      <c r="Q922" s="2">
        <f>IF(SUM('Actual species'!T921)&gt;=1,1,IF(SUM('Actual species'!T921)="X",1,0))</f>
        <v>0</v>
      </c>
      <c r="R922" s="2">
        <f>IF(SUM('Actual species'!U921)&gt;=1,1,IF(SUM('Actual species'!U921)="X",1,0))</f>
        <v>0</v>
      </c>
    </row>
    <row r="923" spans="1:18" x14ac:dyDescent="0.3">
      <c r="A923" s="113" t="str">
        <f>'Actual species'!A922</f>
        <v xml:space="preserve">Platydomene sp. </v>
      </c>
      <c r="B923" s="66">
        <f>IF(SUM('Actual species'!B922:E922)&gt;=1,1,IF(SUM('Actual species'!B922:E922)="X",1,0))</f>
        <v>0</v>
      </c>
      <c r="C923" s="2">
        <f>IF(SUM('Actual species'!F922)&gt;=1,1,IF(SUM('Actual species'!F922)="X",1,0))</f>
        <v>1</v>
      </c>
      <c r="D923" s="2">
        <f>IF(SUM('Actual species'!G922)&gt;=1,1,IF(SUM('Actual species'!G922)="X",1,0))</f>
        <v>0</v>
      </c>
      <c r="E923" s="2">
        <f>IF(SUM('Actual species'!H922)&gt;=1,1,IF(SUM('Actual species'!H922)="X",1,0))</f>
        <v>0</v>
      </c>
      <c r="F923" s="2">
        <f>IF(SUM('Actual species'!I922)&gt;=1,1,IF(SUM('Actual species'!I922)="X",1,0))</f>
        <v>0</v>
      </c>
      <c r="G923" s="2">
        <f>IF(SUM('Actual species'!J922)&gt;=1,1,IF(SUM('Actual species'!J922)="X",1,0))</f>
        <v>0</v>
      </c>
      <c r="H923" s="2">
        <f>IF(SUM('Actual species'!K922)&gt;=1,1,IF(SUM('Actual species'!K922)="X",1,0))</f>
        <v>0</v>
      </c>
      <c r="I923" s="2">
        <f>IF(SUM('Actual species'!L922)&gt;=1,1,IF(SUM('Actual species'!L922)="X",1,0))</f>
        <v>0</v>
      </c>
      <c r="J923" s="2">
        <f>IF(SUM('Actual species'!M922)&gt;=1,1,IF(SUM('Actual species'!M922)="X",1,0))</f>
        <v>0</v>
      </c>
      <c r="K923" s="2">
        <f>IF(SUM('Actual species'!N922)&gt;=1,1,IF(SUM('Actual species'!N922)="X",1,0))</f>
        <v>0</v>
      </c>
      <c r="L923" s="2">
        <f>IF(SUM('Actual species'!O922)&gt;=1,1,IF(SUM('Actual species'!O922)="X",1,0))</f>
        <v>0</v>
      </c>
      <c r="M923" s="2">
        <f>IF(SUM('Actual species'!P922)&gt;=1,1,IF(SUM('Actual species'!P922)="X",1,0))</f>
        <v>0</v>
      </c>
      <c r="N923" s="2">
        <f>IF(SUM('Actual species'!Q922)&gt;=1,1,IF(SUM('Actual species'!Q922)="X",1,0))</f>
        <v>0</v>
      </c>
      <c r="O923" s="2">
        <f>IF(SUM('Actual species'!R922)&gt;=1,1,IF(SUM('Actual species'!R922)="X",1,0))</f>
        <v>0</v>
      </c>
      <c r="P923" s="2">
        <f>IF(SUM('Actual species'!S922)&gt;=1,1,IF(SUM('Actual species'!S922)="X",1,0))</f>
        <v>0</v>
      </c>
      <c r="Q923" s="2">
        <f>IF(SUM('Actual species'!T922)&gt;=1,1,IF(SUM('Actual species'!T922)="X",1,0))</f>
        <v>0</v>
      </c>
      <c r="R923" s="2">
        <f>IF(SUM('Actual species'!U922)&gt;=1,1,IF(SUM('Actual species'!U922)="X",1,0))</f>
        <v>0</v>
      </c>
    </row>
    <row r="924" spans="1:18" x14ac:dyDescent="0.3">
      <c r="A924" s="113" t="str">
        <f>'Actual species'!A923</f>
        <v>Pseudobium hellenicum</v>
      </c>
      <c r="B924" s="66">
        <f>IF(SUM('Actual species'!B923:E923)&gt;=1,1,IF(SUM('Actual species'!B923:E923)="X",1,0))</f>
        <v>0</v>
      </c>
      <c r="C924" s="2">
        <f>IF(SUM('Actual species'!F923)&gt;=1,1,IF(SUM('Actual species'!F923)="X",1,0))</f>
        <v>0</v>
      </c>
      <c r="D924" s="2">
        <f>IF(SUM('Actual species'!G923)&gt;=1,1,IF(SUM('Actual species'!G923)="X",1,0))</f>
        <v>0</v>
      </c>
      <c r="E924" s="2">
        <f>IF(SUM('Actual species'!H923)&gt;=1,1,IF(SUM('Actual species'!H923)="X",1,0))</f>
        <v>0</v>
      </c>
      <c r="F924" s="2">
        <f>IF(SUM('Actual species'!I923)&gt;=1,1,IF(SUM('Actual species'!I923)="X",1,0))</f>
        <v>0</v>
      </c>
      <c r="G924" s="2">
        <f>IF(SUM('Actual species'!J923)&gt;=1,1,IF(SUM('Actual species'!J923)="X",1,0))</f>
        <v>1</v>
      </c>
      <c r="H924" s="2">
        <f>IF(SUM('Actual species'!K923)&gt;=1,1,IF(SUM('Actual species'!K923)="X",1,0))</f>
        <v>0</v>
      </c>
      <c r="I924" s="2">
        <f>IF(SUM('Actual species'!L923)&gt;=1,1,IF(SUM('Actual species'!L923)="X",1,0))</f>
        <v>0</v>
      </c>
      <c r="J924" s="2">
        <f>IF(SUM('Actual species'!M923)&gt;=1,1,IF(SUM('Actual species'!M923)="X",1,0))</f>
        <v>0</v>
      </c>
      <c r="K924" s="2">
        <f>IF(SUM('Actual species'!N923)&gt;=1,1,IF(SUM('Actual species'!N923)="X",1,0))</f>
        <v>0</v>
      </c>
      <c r="L924" s="2">
        <f>IF(SUM('Actual species'!O923)&gt;=1,1,IF(SUM('Actual species'!O923)="X",1,0))</f>
        <v>0</v>
      </c>
      <c r="M924" s="2">
        <f>IF(SUM('Actual species'!P923)&gt;=1,1,IF(SUM('Actual species'!P923)="X",1,0))</f>
        <v>0</v>
      </c>
      <c r="N924" s="2">
        <f>IF(SUM('Actual species'!Q923)&gt;=1,1,IF(SUM('Actual species'!Q923)="X",1,0))</f>
        <v>0</v>
      </c>
      <c r="O924" s="2">
        <f>IF(SUM('Actual species'!R923)&gt;=1,1,IF(SUM('Actual species'!R923)="X",1,0))</f>
        <v>0</v>
      </c>
      <c r="P924" s="2">
        <f>IF(SUM('Actual species'!S923)&gt;=1,1,IF(SUM('Actual species'!S923)="X",1,0))</f>
        <v>0</v>
      </c>
      <c r="Q924" s="2">
        <f>IF(SUM('Actual species'!T923)&gt;=1,1,IF(SUM('Actual species'!T923)="X",1,0))</f>
        <v>0</v>
      </c>
      <c r="R924" s="2">
        <f>IF(SUM('Actual species'!U923)&gt;=1,1,IF(SUM('Actual species'!U923)="X",1,0))</f>
        <v>0</v>
      </c>
    </row>
    <row r="925" spans="1:18" x14ac:dyDescent="0.3">
      <c r="A925" s="113" t="str">
        <f>'Actual species'!A924</f>
        <v xml:space="preserve">Pseudolathra cretensis (E) </v>
      </c>
      <c r="B925" s="66">
        <f>IF(SUM('Actual species'!B924:E924)&gt;=1,1,IF(SUM('Actual species'!B924:E924)="X",1,0))</f>
        <v>0</v>
      </c>
      <c r="C925" s="2">
        <f>IF(SUM('Actual species'!F924)&gt;=1,1,IF(SUM('Actual species'!F924)="X",1,0))</f>
        <v>0</v>
      </c>
      <c r="D925" s="2">
        <f>IF(SUM('Actual species'!G924)&gt;=1,1,IF(SUM('Actual species'!G924)="X",1,0))</f>
        <v>0</v>
      </c>
      <c r="E925" s="2">
        <f>IF(SUM('Actual species'!H924)&gt;=1,1,IF(SUM('Actual species'!H924)="X",1,0))</f>
        <v>0</v>
      </c>
      <c r="F925" s="2">
        <f>IF(SUM('Actual species'!I924)&gt;=1,1,IF(SUM('Actual species'!I924)="X",1,0))</f>
        <v>0</v>
      </c>
      <c r="G925" s="2">
        <f>IF(SUM('Actual species'!J924)&gt;=1,1,IF(SUM('Actual species'!J924)="X",1,0))</f>
        <v>0</v>
      </c>
      <c r="H925" s="2">
        <f>IF(SUM('Actual species'!K924)&gt;=1,1,IF(SUM('Actual species'!K924)="X",1,0))</f>
        <v>0</v>
      </c>
      <c r="I925" s="2">
        <f>IF(SUM('Actual species'!L924)&gt;=1,1,IF(SUM('Actual species'!L924)="X",1,0))</f>
        <v>0</v>
      </c>
      <c r="J925" s="2">
        <f>IF(SUM('Actual species'!M924)&gt;=1,1,IF(SUM('Actual species'!M924)="X",1,0))</f>
        <v>0</v>
      </c>
      <c r="K925" s="2">
        <f>IF(SUM('Actual species'!N924)&gt;=1,1,IF(SUM('Actual species'!N924)="X",1,0))</f>
        <v>0</v>
      </c>
      <c r="L925" s="2">
        <f>IF(SUM('Actual species'!O924)&gt;=1,1,IF(SUM('Actual species'!O924)="X",1,0))</f>
        <v>0</v>
      </c>
      <c r="M925" s="2">
        <f>IF(SUM('Actual species'!P924)&gt;=1,1,IF(SUM('Actual species'!P924)="X",1,0))</f>
        <v>0</v>
      </c>
      <c r="N925" s="2">
        <f>IF(SUM('Actual species'!Q924)&gt;=1,1,IF(SUM('Actual species'!Q924)="X",1,0))</f>
        <v>0</v>
      </c>
      <c r="O925" s="2">
        <f>IF(SUM('Actual species'!R924)&gt;=1,1,IF(SUM('Actual species'!R924)="X",1,0))</f>
        <v>0</v>
      </c>
      <c r="P925" s="2">
        <f>IF(SUM('Actual species'!S924)&gt;=1,1,IF(SUM('Actual species'!S924)="X",1,0))</f>
        <v>0</v>
      </c>
      <c r="Q925" s="2">
        <f>IF(SUM('Actual species'!T924)&gt;=1,1,IF(SUM('Actual species'!T924)="X",1,0))</f>
        <v>0</v>
      </c>
      <c r="R925" s="2">
        <f>IF(SUM('Actual species'!U924)&gt;=1,1,IF(SUM('Actual species'!U924)="X",1,0))</f>
        <v>0</v>
      </c>
    </row>
    <row r="926" spans="1:18" x14ac:dyDescent="0.3">
      <c r="A926" s="113" t="str">
        <f>'Actual species'!A925</f>
        <v>Pseudomedon dido</v>
      </c>
      <c r="B926" s="66">
        <f>IF(SUM('Actual species'!B925:E925)&gt;=1,1,IF(SUM('Actual species'!B925:E925)="X",1,0))</f>
        <v>0</v>
      </c>
      <c r="C926" s="2">
        <f>IF(SUM('Actual species'!F925)&gt;=1,1,IF(SUM('Actual species'!F925)="X",1,0))</f>
        <v>0</v>
      </c>
      <c r="D926" s="2">
        <f>IF(SUM('Actual species'!G925)&gt;=1,1,IF(SUM('Actual species'!G925)="X",1,0))</f>
        <v>0</v>
      </c>
      <c r="E926" s="2">
        <f>IF(SUM('Actual species'!H925)&gt;=1,1,IF(SUM('Actual species'!H925)="X",1,0))</f>
        <v>0</v>
      </c>
      <c r="F926" s="2">
        <f>IF(SUM('Actual species'!I925)&gt;=1,1,IF(SUM('Actual species'!I925)="X",1,0))</f>
        <v>1</v>
      </c>
      <c r="G926" s="2">
        <f>IF(SUM('Actual species'!J925)&gt;=1,1,IF(SUM('Actual species'!J925)="X",1,0))</f>
        <v>0</v>
      </c>
      <c r="H926" s="2">
        <f>IF(SUM('Actual species'!K925)&gt;=1,1,IF(SUM('Actual species'!K925)="X",1,0))</f>
        <v>0</v>
      </c>
      <c r="I926" s="2">
        <f>IF(SUM('Actual species'!L925)&gt;=1,1,IF(SUM('Actual species'!L925)="X",1,0))</f>
        <v>0</v>
      </c>
      <c r="J926" s="2">
        <f>IF(SUM('Actual species'!M925)&gt;=1,1,IF(SUM('Actual species'!M925)="X",1,0))</f>
        <v>0</v>
      </c>
      <c r="K926" s="2">
        <f>IF(SUM('Actual species'!N925)&gt;=1,1,IF(SUM('Actual species'!N925)="X",1,0))</f>
        <v>0</v>
      </c>
      <c r="L926" s="2">
        <f>IF(SUM('Actual species'!O925)&gt;=1,1,IF(SUM('Actual species'!O925)="X",1,0))</f>
        <v>0</v>
      </c>
      <c r="M926" s="2">
        <f>IF(SUM('Actual species'!P925)&gt;=1,1,IF(SUM('Actual species'!P925)="X",1,0))</f>
        <v>0</v>
      </c>
      <c r="N926" s="2">
        <f>IF(SUM('Actual species'!Q925)&gt;=1,1,IF(SUM('Actual species'!Q925)="X",1,0))</f>
        <v>1</v>
      </c>
      <c r="O926" s="2">
        <f>IF(SUM('Actual species'!R925)&gt;=1,1,IF(SUM('Actual species'!R925)="X",1,0))</f>
        <v>0</v>
      </c>
      <c r="P926" s="2">
        <f>IF(SUM('Actual species'!S925)&gt;=1,1,IF(SUM('Actual species'!S925)="X",1,0))</f>
        <v>0</v>
      </c>
      <c r="Q926" s="2">
        <f>IF(SUM('Actual species'!T925)&gt;=1,1,IF(SUM('Actual species'!T925)="X",1,0))</f>
        <v>0</v>
      </c>
      <c r="R926" s="2">
        <f>IF(SUM('Actual species'!U925)&gt;=1,1,IF(SUM('Actual species'!U925)="X",1,0))</f>
        <v>0</v>
      </c>
    </row>
    <row r="927" spans="1:18" x14ac:dyDescent="0.3">
      <c r="A927" s="113" t="str">
        <f>'Actual species'!A926</f>
        <v>Pseudomedon obscurellus</v>
      </c>
      <c r="B927" s="66">
        <f>IF(SUM('Actual species'!B926:E926)&gt;=1,1,IF(SUM('Actual species'!B926:E926)="X",1,0))</f>
        <v>0</v>
      </c>
      <c r="C927" s="2">
        <f>IF(SUM('Actual species'!F926)&gt;=1,1,IF(SUM('Actual species'!F926)="X",1,0))</f>
        <v>0</v>
      </c>
      <c r="D927" s="2">
        <f>IF(SUM('Actual species'!G926)&gt;=1,1,IF(SUM('Actual species'!G926)="X",1,0))</f>
        <v>0</v>
      </c>
      <c r="E927" s="2">
        <f>IF(SUM('Actual species'!H926)&gt;=1,1,IF(SUM('Actual species'!H926)="X",1,0))</f>
        <v>0</v>
      </c>
      <c r="F927" s="2">
        <f>IF(SUM('Actual species'!I926)&gt;=1,1,IF(SUM('Actual species'!I926)="X",1,0))</f>
        <v>1</v>
      </c>
      <c r="G927" s="2">
        <f>IF(SUM('Actual species'!J926)&gt;=1,1,IF(SUM('Actual species'!J926)="X",1,0))</f>
        <v>0</v>
      </c>
      <c r="H927" s="2">
        <f>IF(SUM('Actual species'!K926)&gt;=1,1,IF(SUM('Actual species'!K926)="X",1,0))</f>
        <v>0</v>
      </c>
      <c r="I927" s="2">
        <f>IF(SUM('Actual species'!L926)&gt;=1,1,IF(SUM('Actual species'!L926)="X",1,0))</f>
        <v>0</v>
      </c>
      <c r="J927" s="2">
        <f>IF(SUM('Actual species'!M926)&gt;=1,1,IF(SUM('Actual species'!M926)="X",1,0))</f>
        <v>1</v>
      </c>
      <c r="K927" s="2">
        <f>IF(SUM('Actual species'!N926)&gt;=1,1,IF(SUM('Actual species'!N926)="X",1,0))</f>
        <v>0</v>
      </c>
      <c r="L927" s="2">
        <f>IF(SUM('Actual species'!O926)&gt;=1,1,IF(SUM('Actual species'!O926)="X",1,0))</f>
        <v>0</v>
      </c>
      <c r="M927" s="2">
        <f>IF(SUM('Actual species'!P926)&gt;=1,1,IF(SUM('Actual species'!P926)="X",1,0))</f>
        <v>0</v>
      </c>
      <c r="N927" s="2">
        <f>IF(SUM('Actual species'!Q926)&gt;=1,1,IF(SUM('Actual species'!Q926)="X",1,0))</f>
        <v>0</v>
      </c>
      <c r="O927" s="2">
        <f>IF(SUM('Actual species'!R926)&gt;=1,1,IF(SUM('Actual species'!R926)="X",1,0))</f>
        <v>0</v>
      </c>
      <c r="P927" s="2">
        <f>IF(SUM('Actual species'!S926)&gt;=1,1,IF(SUM('Actual species'!S926)="X",1,0))</f>
        <v>0</v>
      </c>
      <c r="Q927" s="2">
        <f>IF(SUM('Actual species'!T926)&gt;=1,1,IF(SUM('Actual species'!T926)="X",1,0))</f>
        <v>0</v>
      </c>
      <c r="R927" s="2">
        <f>IF(SUM('Actual species'!U926)&gt;=1,1,IF(SUM('Actual species'!U926)="X",1,0))</f>
        <v>0</v>
      </c>
    </row>
    <row r="928" spans="1:18" x14ac:dyDescent="0.3">
      <c r="A928" s="113" t="str">
        <f>'Actual species'!A927</f>
        <v>Pseudomedon obsoletus</v>
      </c>
      <c r="B928" s="66">
        <f>IF(SUM('Actual species'!B927:E927)&gt;=1,1,IF(SUM('Actual species'!B927:E927)="X",1,0))</f>
        <v>0</v>
      </c>
      <c r="C928" s="2">
        <f>IF(SUM('Actual species'!F927)&gt;=1,1,IF(SUM('Actual species'!F927)="X",1,0))</f>
        <v>0</v>
      </c>
      <c r="D928" s="2">
        <f>IF(SUM('Actual species'!G927)&gt;=1,1,IF(SUM('Actual species'!G927)="X",1,0))</f>
        <v>0</v>
      </c>
      <c r="E928" s="2">
        <f>IF(SUM('Actual species'!H927)&gt;=1,1,IF(SUM('Actual species'!H927)="X",1,0))</f>
        <v>0</v>
      </c>
      <c r="F928" s="2">
        <f>IF(SUM('Actual species'!I927)&gt;=1,1,IF(SUM('Actual species'!I927)="X",1,0))</f>
        <v>0</v>
      </c>
      <c r="G928" s="2">
        <f>IF(SUM('Actual species'!J927)&gt;=1,1,IF(SUM('Actual species'!J927)="X",1,0))</f>
        <v>0</v>
      </c>
      <c r="H928" s="2">
        <f>IF(SUM('Actual species'!K927)&gt;=1,1,IF(SUM('Actual species'!K927)="X",1,0))</f>
        <v>0</v>
      </c>
      <c r="I928" s="2">
        <f>IF(SUM('Actual species'!L927)&gt;=1,1,IF(SUM('Actual species'!L927)="X",1,0))</f>
        <v>0</v>
      </c>
      <c r="J928" s="2">
        <f>IF(SUM('Actual species'!M927)&gt;=1,1,IF(SUM('Actual species'!M927)="X",1,0))</f>
        <v>1</v>
      </c>
      <c r="K928" s="2">
        <f>IF(SUM('Actual species'!N927)&gt;=1,1,IF(SUM('Actual species'!N927)="X",1,0))</f>
        <v>0</v>
      </c>
      <c r="L928" s="2">
        <f>IF(SUM('Actual species'!O927)&gt;=1,1,IF(SUM('Actual species'!O927)="X",1,0))</f>
        <v>0</v>
      </c>
      <c r="M928" s="2">
        <f>IF(SUM('Actual species'!P927)&gt;=1,1,IF(SUM('Actual species'!P927)="X",1,0))</f>
        <v>0</v>
      </c>
      <c r="N928" s="2">
        <f>IF(SUM('Actual species'!Q927)&gt;=1,1,IF(SUM('Actual species'!Q927)="X",1,0))</f>
        <v>0</v>
      </c>
      <c r="O928" s="2">
        <f>IF(SUM('Actual species'!R927)&gt;=1,1,IF(SUM('Actual species'!R927)="X",1,0))</f>
        <v>0</v>
      </c>
      <c r="P928" s="2">
        <f>IF(SUM('Actual species'!S927)&gt;=1,1,IF(SUM('Actual species'!S927)="X",1,0))</f>
        <v>0</v>
      </c>
      <c r="Q928" s="2">
        <f>IF(SUM('Actual species'!T927)&gt;=1,1,IF(SUM('Actual species'!T927)="X",1,0))</f>
        <v>0</v>
      </c>
      <c r="R928" s="2">
        <f>IF(SUM('Actual species'!U927)&gt;=1,1,IF(SUM('Actual species'!U927)="X",1,0))</f>
        <v>0</v>
      </c>
    </row>
    <row r="929" spans="1:18" x14ac:dyDescent="0.3">
      <c r="A929" s="113" t="str">
        <f>'Actual species'!A928</f>
        <v>Rugilus angustatus</v>
      </c>
      <c r="B929" s="66">
        <f>IF(SUM('Actual species'!B928:E928)&gt;=1,1,IF(SUM('Actual species'!B928:E928)="X",1,0))</f>
        <v>1</v>
      </c>
      <c r="C929" s="2">
        <f>IF(SUM('Actual species'!F928)&gt;=1,1,IF(SUM('Actual species'!F928)="X",1,0))</f>
        <v>0</v>
      </c>
      <c r="D929" s="2">
        <f>IF(SUM('Actual species'!G928)&gt;=1,1,IF(SUM('Actual species'!G928)="X",1,0))</f>
        <v>0</v>
      </c>
      <c r="E929" s="2">
        <f>IF(SUM('Actual species'!H928)&gt;=1,1,IF(SUM('Actual species'!H928)="X",1,0))</f>
        <v>0</v>
      </c>
      <c r="F929" s="2">
        <f>IF(SUM('Actual species'!I928)&gt;=1,1,IF(SUM('Actual species'!I928)="X",1,0))</f>
        <v>1</v>
      </c>
      <c r="G929" s="2">
        <f>IF(SUM('Actual species'!J928)&gt;=1,1,IF(SUM('Actual species'!J928)="X",1,0))</f>
        <v>0</v>
      </c>
      <c r="H929" s="2">
        <f>IF(SUM('Actual species'!K928)&gt;=1,1,IF(SUM('Actual species'!K928)="X",1,0))</f>
        <v>0</v>
      </c>
      <c r="I929" s="2">
        <f>IF(SUM('Actual species'!L928)&gt;=1,1,IF(SUM('Actual species'!L928)="X",1,0))</f>
        <v>0</v>
      </c>
      <c r="J929" s="2">
        <f>IF(SUM('Actual species'!M928)&gt;=1,1,IF(SUM('Actual species'!M928)="X",1,0))</f>
        <v>0</v>
      </c>
      <c r="K929" s="2">
        <f>IF(SUM('Actual species'!N928)&gt;=1,1,IF(SUM('Actual species'!N928)="X",1,0))</f>
        <v>0</v>
      </c>
      <c r="L929" s="2">
        <f>IF(SUM('Actual species'!O928)&gt;=1,1,IF(SUM('Actual species'!O928)="X",1,0))</f>
        <v>0</v>
      </c>
      <c r="M929" s="2">
        <f>IF(SUM('Actual species'!P928)&gt;=1,1,IF(SUM('Actual species'!P928)="X",1,0))</f>
        <v>0</v>
      </c>
      <c r="N929" s="2">
        <f>IF(SUM('Actual species'!Q928)&gt;=1,1,IF(SUM('Actual species'!Q928)="X",1,0))</f>
        <v>0</v>
      </c>
      <c r="O929" s="2">
        <f>IF(SUM('Actual species'!R928)&gt;=1,1,IF(SUM('Actual species'!R928)="X",1,0))</f>
        <v>0</v>
      </c>
      <c r="P929" s="2">
        <f>IF(SUM('Actual species'!S928)&gt;=1,1,IF(SUM('Actual species'!S928)="X",1,0))</f>
        <v>0</v>
      </c>
      <c r="Q929" s="2">
        <f>IF(SUM('Actual species'!T928)&gt;=1,1,IF(SUM('Actual species'!T928)="X",1,0))</f>
        <v>0</v>
      </c>
      <c r="R929" s="2">
        <f>IF(SUM('Actual species'!U928)&gt;=1,1,IF(SUM('Actual species'!U928)="X",1,0))</f>
        <v>0</v>
      </c>
    </row>
    <row r="930" spans="1:18" x14ac:dyDescent="0.3">
      <c r="A930" s="113" t="str">
        <f>'Actual species'!A929</f>
        <v>Rugilus dilutipes</v>
      </c>
      <c r="B930" s="66">
        <f>IF(SUM('Actual species'!B929:E929)&gt;=1,1,IF(SUM('Actual species'!B929:E929)="X",1,0))</f>
        <v>0</v>
      </c>
      <c r="C930" s="2">
        <f>IF(SUM('Actual species'!F929)&gt;=1,1,IF(SUM('Actual species'!F929)="X",1,0))</f>
        <v>0</v>
      </c>
      <c r="D930" s="2">
        <f>IF(SUM('Actual species'!G929)&gt;=1,1,IF(SUM('Actual species'!G929)="X",1,0))</f>
        <v>0</v>
      </c>
      <c r="E930" s="2">
        <f>IF(SUM('Actual species'!H929)&gt;=1,1,IF(SUM('Actual species'!H929)="X",1,0))</f>
        <v>0</v>
      </c>
      <c r="F930" s="2">
        <f>IF(SUM('Actual species'!I929)&gt;=1,1,IF(SUM('Actual species'!I929)="X",1,0))</f>
        <v>0</v>
      </c>
      <c r="G930" s="2">
        <f>IF(SUM('Actual species'!J929)&gt;=1,1,IF(SUM('Actual species'!J929)="X",1,0))</f>
        <v>0</v>
      </c>
      <c r="H930" s="2">
        <f>IF(SUM('Actual species'!K929)&gt;=1,1,IF(SUM('Actual species'!K929)="X",1,0))</f>
        <v>0</v>
      </c>
      <c r="I930" s="2">
        <f>IF(SUM('Actual species'!L929)&gt;=1,1,IF(SUM('Actual species'!L929)="X",1,0))</f>
        <v>0</v>
      </c>
      <c r="J930" s="2">
        <f>IF(SUM('Actual species'!M929)&gt;=1,1,IF(SUM('Actual species'!M929)="X",1,0))</f>
        <v>1</v>
      </c>
      <c r="K930" s="2">
        <f>IF(SUM('Actual species'!N929)&gt;=1,1,IF(SUM('Actual species'!N929)="X",1,0))</f>
        <v>0</v>
      </c>
      <c r="L930" s="2">
        <f>IF(SUM('Actual species'!O929)&gt;=1,1,IF(SUM('Actual species'!O929)="X",1,0))</f>
        <v>0</v>
      </c>
      <c r="M930" s="2">
        <f>IF(SUM('Actual species'!P929)&gt;=1,1,IF(SUM('Actual species'!P929)="X",1,0))</f>
        <v>1</v>
      </c>
      <c r="N930" s="2">
        <f>IF(SUM('Actual species'!Q929)&gt;=1,1,IF(SUM('Actual species'!Q929)="X",1,0))</f>
        <v>1</v>
      </c>
      <c r="O930" s="2">
        <f>IF(SUM('Actual species'!R929)&gt;=1,1,IF(SUM('Actual species'!R929)="X",1,0))</f>
        <v>0</v>
      </c>
      <c r="P930" s="2">
        <f>IF(SUM('Actual species'!S929)&gt;=1,1,IF(SUM('Actual species'!S929)="X",1,0))</f>
        <v>1</v>
      </c>
      <c r="Q930" s="2">
        <f>IF(SUM('Actual species'!T929)&gt;=1,1,IF(SUM('Actual species'!T929)="X",1,0))</f>
        <v>0</v>
      </c>
      <c r="R930" s="2">
        <f>IF(SUM('Actual species'!U929)&gt;=1,1,IF(SUM('Actual species'!U929)="X",1,0))</f>
        <v>0</v>
      </c>
    </row>
    <row r="931" spans="1:18" x14ac:dyDescent="0.3">
      <c r="A931" s="113" t="str">
        <f>'Actual species'!A930</f>
        <v>Rugilus lesbius</v>
      </c>
      <c r="B931" s="66">
        <f>IF(SUM('Actual species'!B930:E930)&gt;=1,1,IF(SUM('Actual species'!B930:E930)="X",1,0))</f>
        <v>0</v>
      </c>
      <c r="C931" s="2">
        <f>IF(SUM('Actual species'!F930)&gt;=1,1,IF(SUM('Actual species'!F930)="X",1,0))</f>
        <v>0</v>
      </c>
      <c r="D931" s="2">
        <f>IF(SUM('Actual species'!G930)&gt;=1,1,IF(SUM('Actual species'!G930)="X",1,0))</f>
        <v>0</v>
      </c>
      <c r="E931" s="2">
        <f>IF(SUM('Actual species'!H930)&gt;=1,1,IF(SUM('Actual species'!H930)="X",1,0))</f>
        <v>1</v>
      </c>
      <c r="F931" s="2">
        <f>IF(SUM('Actual species'!I930)&gt;=1,1,IF(SUM('Actual species'!I930)="X",1,0))</f>
        <v>1</v>
      </c>
      <c r="G931" s="2">
        <f>IF(SUM('Actual species'!J930)&gt;=1,1,IF(SUM('Actual species'!J930)="X",1,0))</f>
        <v>0</v>
      </c>
      <c r="H931" s="2">
        <f>IF(SUM('Actual species'!K930)&gt;=1,1,IF(SUM('Actual species'!K930)="X",1,0))</f>
        <v>0</v>
      </c>
      <c r="I931" s="2">
        <f>IF(SUM('Actual species'!L930)&gt;=1,1,IF(SUM('Actual species'!L930)="X",1,0))</f>
        <v>0</v>
      </c>
      <c r="J931" s="2">
        <f>IF(SUM('Actual species'!M930)&gt;=1,1,IF(SUM('Actual species'!M930)="X",1,0))</f>
        <v>0</v>
      </c>
      <c r="K931" s="2">
        <f>IF(SUM('Actual species'!N930)&gt;=1,1,IF(SUM('Actual species'!N930)="X",1,0))</f>
        <v>0</v>
      </c>
      <c r="L931" s="2">
        <f>IF(SUM('Actual species'!O930)&gt;=1,1,IF(SUM('Actual species'!O930)="X",1,0))</f>
        <v>0</v>
      </c>
      <c r="M931" s="2">
        <f>IF(SUM('Actual species'!P930)&gt;=1,1,IF(SUM('Actual species'!P930)="X",1,0))</f>
        <v>0</v>
      </c>
      <c r="N931" s="2">
        <f>IF(SUM('Actual species'!Q930)&gt;=1,1,IF(SUM('Actual species'!Q930)="X",1,0))</f>
        <v>0</v>
      </c>
      <c r="O931" s="2">
        <f>IF(SUM('Actual species'!R930)&gt;=1,1,IF(SUM('Actual species'!R930)="X",1,0))</f>
        <v>0</v>
      </c>
      <c r="P931" s="2">
        <f>IF(SUM('Actual species'!S930)&gt;=1,1,IF(SUM('Actual species'!S930)="X",1,0))</f>
        <v>0</v>
      </c>
      <c r="Q931" s="2">
        <f>IF(SUM('Actual species'!T930)&gt;=1,1,IF(SUM('Actual species'!T930)="X",1,0))</f>
        <v>0</v>
      </c>
      <c r="R931" s="2">
        <f>IF(SUM('Actual species'!U930)&gt;=1,1,IF(SUM('Actual species'!U930)="X",1,0))</f>
        <v>0</v>
      </c>
    </row>
    <row r="932" spans="1:18" x14ac:dyDescent="0.3">
      <c r="A932" s="113" t="str">
        <f>'Actual species'!A931</f>
        <v>Rugilus orbiculatus</v>
      </c>
      <c r="B932" s="66">
        <f>IF(SUM('Actual species'!B931:E931)&gt;=1,1,IF(SUM('Actual species'!B931:E931)="X",1,0))</f>
        <v>0</v>
      </c>
      <c r="C932" s="2">
        <f>IF(SUM('Actual species'!F931)&gt;=1,1,IF(SUM('Actual species'!F931)="X",1,0))</f>
        <v>0</v>
      </c>
      <c r="D932" s="2">
        <f>IF(SUM('Actual species'!G931)&gt;=1,1,IF(SUM('Actual species'!G931)="X",1,0))</f>
        <v>0</v>
      </c>
      <c r="E932" s="2">
        <f>IF(SUM('Actual species'!H931)&gt;=1,1,IF(SUM('Actual species'!H931)="X",1,0))</f>
        <v>0</v>
      </c>
      <c r="F932" s="2">
        <f>IF(SUM('Actual species'!I931)&gt;=1,1,IF(SUM('Actual species'!I931)="X",1,0))</f>
        <v>0</v>
      </c>
      <c r="G932" s="2">
        <f>IF(SUM('Actual species'!J931)&gt;=1,1,IF(SUM('Actual species'!J931)="X",1,0))</f>
        <v>0</v>
      </c>
      <c r="H932" s="2">
        <f>IF(SUM('Actual species'!K931)&gt;=1,1,IF(SUM('Actual species'!K931)="X",1,0))</f>
        <v>0</v>
      </c>
      <c r="I932" s="2">
        <f>IF(SUM('Actual species'!L931)&gt;=1,1,IF(SUM('Actual species'!L931)="X",1,0))</f>
        <v>0</v>
      </c>
      <c r="J932" s="2">
        <f>IF(SUM('Actual species'!M931)&gt;=1,1,IF(SUM('Actual species'!M931)="X",1,0))</f>
        <v>1</v>
      </c>
      <c r="K932" s="2">
        <f>IF(SUM('Actual species'!N931)&gt;=1,1,IF(SUM('Actual species'!N931)="X",1,0))</f>
        <v>0</v>
      </c>
      <c r="L932" s="2">
        <f>IF(SUM('Actual species'!O931)&gt;=1,1,IF(SUM('Actual species'!O931)="X",1,0))</f>
        <v>0</v>
      </c>
      <c r="M932" s="2">
        <f>IF(SUM('Actual species'!P931)&gt;=1,1,IF(SUM('Actual species'!P931)="X",1,0))</f>
        <v>0</v>
      </c>
      <c r="N932" s="2">
        <f>IF(SUM('Actual species'!Q931)&gt;=1,1,IF(SUM('Actual species'!Q931)="X",1,0))</f>
        <v>0</v>
      </c>
      <c r="O932" s="2">
        <f>IF(SUM('Actual species'!R931)&gt;=1,1,IF(SUM('Actual species'!R931)="X",1,0))</f>
        <v>0</v>
      </c>
      <c r="P932" s="2">
        <f>IF(SUM('Actual species'!S931)&gt;=1,1,IF(SUM('Actual species'!S931)="X",1,0))</f>
        <v>0</v>
      </c>
      <c r="Q932" s="2">
        <f>IF(SUM('Actual species'!T931)&gt;=1,1,IF(SUM('Actual species'!T931)="X",1,0))</f>
        <v>0</v>
      </c>
      <c r="R932" s="2">
        <f>IF(SUM('Actual species'!U931)&gt;=1,1,IF(SUM('Actual species'!U931)="X",1,0))</f>
        <v>0</v>
      </c>
    </row>
    <row r="933" spans="1:18" x14ac:dyDescent="0.3">
      <c r="A933" s="113" t="str">
        <f>'Actual species'!A932</f>
        <v>Rugilus similis</v>
      </c>
      <c r="B933" s="66">
        <f>IF(SUM('Actual species'!B932:E932)&gt;=1,1,IF(SUM('Actual species'!B932:E932)="X",1,0))</f>
        <v>0</v>
      </c>
      <c r="C933" s="2">
        <f>IF(SUM('Actual species'!F932)&gt;=1,1,IF(SUM('Actual species'!F932)="X",1,0))</f>
        <v>0</v>
      </c>
      <c r="D933" s="2">
        <f>IF(SUM('Actual species'!G932)&gt;=1,1,IF(SUM('Actual species'!G932)="X",1,0))</f>
        <v>0</v>
      </c>
      <c r="E933" s="2">
        <f>IF(SUM('Actual species'!H932)&gt;=1,1,IF(SUM('Actual species'!H932)="X",1,0))</f>
        <v>0</v>
      </c>
      <c r="F933" s="2">
        <f>IF(SUM('Actual species'!I932)&gt;=1,1,IF(SUM('Actual species'!I932)="X",1,0))</f>
        <v>1</v>
      </c>
      <c r="G933" s="2">
        <f>IF(SUM('Actual species'!J932)&gt;=1,1,IF(SUM('Actual species'!J932)="X",1,0))</f>
        <v>0</v>
      </c>
      <c r="H933" s="2">
        <f>IF(SUM('Actual species'!K932)&gt;=1,1,IF(SUM('Actual species'!K932)="X",1,0))</f>
        <v>0</v>
      </c>
      <c r="I933" s="2">
        <f>IF(SUM('Actual species'!L932)&gt;=1,1,IF(SUM('Actual species'!L932)="X",1,0))</f>
        <v>0</v>
      </c>
      <c r="J933" s="2">
        <f>IF(SUM('Actual species'!M932)&gt;=1,1,IF(SUM('Actual species'!M932)="X",1,0))</f>
        <v>0</v>
      </c>
      <c r="K933" s="2">
        <f>IF(SUM('Actual species'!N932)&gt;=1,1,IF(SUM('Actual species'!N932)="X",1,0))</f>
        <v>0</v>
      </c>
      <c r="L933" s="2">
        <f>IF(SUM('Actual species'!O932)&gt;=1,1,IF(SUM('Actual species'!O932)="X",1,0))</f>
        <v>0</v>
      </c>
      <c r="M933" s="2">
        <f>IF(SUM('Actual species'!P932)&gt;=1,1,IF(SUM('Actual species'!P932)="X",1,0))</f>
        <v>0</v>
      </c>
      <c r="N933" s="2">
        <f>IF(SUM('Actual species'!Q932)&gt;=1,1,IF(SUM('Actual species'!Q932)="X",1,0))</f>
        <v>0</v>
      </c>
      <c r="O933" s="2">
        <f>IF(SUM('Actual species'!R932)&gt;=1,1,IF(SUM('Actual species'!R932)="X",1,0))</f>
        <v>0</v>
      </c>
      <c r="P933" s="2">
        <f>IF(SUM('Actual species'!S932)&gt;=1,1,IF(SUM('Actual species'!S932)="X",1,0))</f>
        <v>0</v>
      </c>
      <c r="Q933" s="2">
        <f>IF(SUM('Actual species'!T932)&gt;=1,1,IF(SUM('Actual species'!T932)="X",1,0))</f>
        <v>0</v>
      </c>
      <c r="R933" s="2">
        <f>IF(SUM('Actual species'!U932)&gt;=1,1,IF(SUM('Actual species'!U932)="X",1,0))</f>
        <v>0</v>
      </c>
    </row>
    <row r="934" spans="1:18" x14ac:dyDescent="0.3">
      <c r="A934" s="113" t="str">
        <f>'Actual species'!A933</f>
        <v>Scopaeus cameroni</v>
      </c>
      <c r="B934" s="66">
        <f>IF(SUM('Actual species'!B933:E933)&gt;=1,1,IF(SUM('Actual species'!B933:E933)="X",1,0))</f>
        <v>0</v>
      </c>
      <c r="C934" s="2">
        <f>IF(SUM('Actual species'!F933)&gt;=1,1,IF(SUM('Actual species'!F933)="X",1,0))</f>
        <v>0</v>
      </c>
      <c r="D934" s="2">
        <f>IF(SUM('Actual species'!G933)&gt;=1,1,IF(SUM('Actual species'!G933)="X",1,0))</f>
        <v>0</v>
      </c>
      <c r="E934" s="2">
        <f>IF(SUM('Actual species'!H933)&gt;=1,1,IF(SUM('Actual species'!H933)="X",1,0))</f>
        <v>0</v>
      </c>
      <c r="F934" s="2">
        <f>IF(SUM('Actual species'!I933)&gt;=1,1,IF(SUM('Actual species'!I933)="X",1,0))</f>
        <v>1</v>
      </c>
      <c r="G934" s="2">
        <f>IF(SUM('Actual species'!J933)&gt;=1,1,IF(SUM('Actual species'!J933)="X",1,0))</f>
        <v>0</v>
      </c>
      <c r="H934" s="2">
        <f>IF(SUM('Actual species'!K933)&gt;=1,1,IF(SUM('Actual species'!K933)="X",1,0))</f>
        <v>0</v>
      </c>
      <c r="I934" s="2">
        <f>IF(SUM('Actual species'!L933)&gt;=1,1,IF(SUM('Actual species'!L933)="X",1,0))</f>
        <v>0</v>
      </c>
      <c r="J934" s="2">
        <f>IF(SUM('Actual species'!M933)&gt;=1,1,IF(SUM('Actual species'!M933)="X",1,0))</f>
        <v>1</v>
      </c>
      <c r="K934" s="2">
        <f>IF(SUM('Actual species'!N933)&gt;=1,1,IF(SUM('Actual species'!N933)="X",1,0))</f>
        <v>0</v>
      </c>
      <c r="L934" s="2">
        <f>IF(SUM('Actual species'!O933)&gt;=1,1,IF(SUM('Actual species'!O933)="X",1,0))</f>
        <v>0</v>
      </c>
      <c r="M934" s="2">
        <f>IF(SUM('Actual species'!P933)&gt;=1,1,IF(SUM('Actual species'!P933)="X",1,0))</f>
        <v>0</v>
      </c>
      <c r="N934" s="2">
        <f>IF(SUM('Actual species'!Q933)&gt;=1,1,IF(SUM('Actual species'!Q933)="X",1,0))</f>
        <v>0</v>
      </c>
      <c r="O934" s="2">
        <f>IF(SUM('Actual species'!R933)&gt;=1,1,IF(SUM('Actual species'!R933)="X",1,0))</f>
        <v>0</v>
      </c>
      <c r="P934" s="2">
        <f>IF(SUM('Actual species'!S933)&gt;=1,1,IF(SUM('Actual species'!S933)="X",1,0))</f>
        <v>0</v>
      </c>
      <c r="Q934" s="2">
        <f>IF(SUM('Actual species'!T933)&gt;=1,1,IF(SUM('Actual species'!T933)="X",1,0))</f>
        <v>0</v>
      </c>
      <c r="R934" s="2">
        <f>IF(SUM('Actual species'!U933)&gt;=1,1,IF(SUM('Actual species'!U933)="X",1,0))</f>
        <v>0</v>
      </c>
    </row>
    <row r="935" spans="1:18" x14ac:dyDescent="0.3">
      <c r="A935" s="113" t="str">
        <f>'Actual species'!A934</f>
        <v>Scopaeus cf. Pusillus</v>
      </c>
      <c r="B935" s="66">
        <f>IF(SUM('Actual species'!B934:E934)&gt;=1,1,IF(SUM('Actual species'!B934:E934)="X",1,0))</f>
        <v>0</v>
      </c>
      <c r="C935" s="2">
        <f>IF(SUM('Actual species'!F934)&gt;=1,1,IF(SUM('Actual species'!F934)="X",1,0))</f>
        <v>0</v>
      </c>
      <c r="D935" s="2">
        <f>IF(SUM('Actual species'!G934)&gt;=1,1,IF(SUM('Actual species'!G934)="X",1,0))</f>
        <v>0</v>
      </c>
      <c r="E935" s="2">
        <f>IF(SUM('Actual species'!H934)&gt;=1,1,IF(SUM('Actual species'!H934)="X",1,0))</f>
        <v>0</v>
      </c>
      <c r="F935" s="2">
        <f>IF(SUM('Actual species'!I934)&gt;=1,1,IF(SUM('Actual species'!I934)="X",1,0))</f>
        <v>1</v>
      </c>
      <c r="G935" s="2">
        <f>IF(SUM('Actual species'!J934)&gt;=1,1,IF(SUM('Actual species'!J934)="X",1,0))</f>
        <v>0</v>
      </c>
      <c r="H935" s="2">
        <f>IF(SUM('Actual species'!K934)&gt;=1,1,IF(SUM('Actual species'!K934)="X",1,0))</f>
        <v>0</v>
      </c>
      <c r="I935" s="2">
        <f>IF(SUM('Actual species'!L934)&gt;=1,1,IF(SUM('Actual species'!L934)="X",1,0))</f>
        <v>0</v>
      </c>
      <c r="J935" s="2">
        <f>IF(SUM('Actual species'!M934)&gt;=1,1,IF(SUM('Actual species'!M934)="X",1,0))</f>
        <v>0</v>
      </c>
      <c r="K935" s="2">
        <f>IF(SUM('Actual species'!N934)&gt;=1,1,IF(SUM('Actual species'!N934)="X",1,0))</f>
        <v>0</v>
      </c>
      <c r="L935" s="2">
        <f>IF(SUM('Actual species'!O934)&gt;=1,1,IF(SUM('Actual species'!O934)="X",1,0))</f>
        <v>0</v>
      </c>
      <c r="M935" s="2">
        <f>IF(SUM('Actual species'!P934)&gt;=1,1,IF(SUM('Actual species'!P934)="X",1,0))</f>
        <v>0</v>
      </c>
      <c r="N935" s="2">
        <f>IF(SUM('Actual species'!Q934)&gt;=1,1,IF(SUM('Actual species'!Q934)="X",1,0))</f>
        <v>0</v>
      </c>
      <c r="O935" s="2">
        <f>IF(SUM('Actual species'!R934)&gt;=1,1,IF(SUM('Actual species'!R934)="X",1,0))</f>
        <v>0</v>
      </c>
      <c r="P935" s="2">
        <f>IF(SUM('Actual species'!S934)&gt;=1,1,IF(SUM('Actual species'!S934)="X",1,0))</f>
        <v>0</v>
      </c>
      <c r="Q935" s="2">
        <f>IF(SUM('Actual species'!T934)&gt;=1,1,IF(SUM('Actual species'!T934)="X",1,0))</f>
        <v>0</v>
      </c>
      <c r="R935" s="2">
        <f>IF(SUM('Actual species'!U934)&gt;=1,1,IF(SUM('Actual species'!U934)="X",1,0))</f>
        <v>0</v>
      </c>
    </row>
    <row r="936" spans="1:18" x14ac:dyDescent="0.3">
      <c r="A936" s="113" t="str">
        <f>'Actual species'!A935</f>
        <v>Scopaeus creticus</v>
      </c>
      <c r="B936" s="66">
        <f>IF(SUM('Actual species'!B935:E935)&gt;=1,1,IF(SUM('Actual species'!B935:E935)="X",1,0))</f>
        <v>0</v>
      </c>
      <c r="C936" s="2">
        <f>IF(SUM('Actual species'!F935)&gt;=1,1,IF(SUM('Actual species'!F935)="X",1,0))</f>
        <v>0</v>
      </c>
      <c r="D936" s="2">
        <f>IF(SUM('Actual species'!G935)&gt;=1,1,IF(SUM('Actual species'!G935)="X",1,0))</f>
        <v>0</v>
      </c>
      <c r="E936" s="2">
        <f>IF(SUM('Actual species'!H935)&gt;=1,1,IF(SUM('Actual species'!H935)="X",1,0))</f>
        <v>0</v>
      </c>
      <c r="F936" s="2">
        <f>IF(SUM('Actual species'!I935)&gt;=1,1,IF(SUM('Actual species'!I935)="X",1,0))</f>
        <v>0</v>
      </c>
      <c r="G936" s="2">
        <f>IF(SUM('Actual species'!J935)&gt;=1,1,IF(SUM('Actual species'!J935)="X",1,0))</f>
        <v>0</v>
      </c>
      <c r="H936" s="2">
        <f>IF(SUM('Actual species'!K935)&gt;=1,1,IF(SUM('Actual species'!K935)="X",1,0))</f>
        <v>0</v>
      </c>
      <c r="I936" s="2">
        <f>IF(SUM('Actual species'!L935)&gt;=1,1,IF(SUM('Actual species'!L935)="X",1,0))</f>
        <v>0</v>
      </c>
      <c r="J936" s="2">
        <f>IF(SUM('Actual species'!M935)&gt;=1,1,IF(SUM('Actual species'!M935)="X",1,0))</f>
        <v>0</v>
      </c>
      <c r="K936" s="2">
        <f>IF(SUM('Actual species'!N935)&gt;=1,1,IF(SUM('Actual species'!N935)="X",1,0))</f>
        <v>0</v>
      </c>
      <c r="L936" s="2">
        <f>IF(SUM('Actual species'!O935)&gt;=1,1,IF(SUM('Actual species'!O935)="X",1,0))</f>
        <v>1</v>
      </c>
      <c r="M936" s="2">
        <f>IF(SUM('Actual species'!P935)&gt;=1,1,IF(SUM('Actual species'!P935)="X",1,0))</f>
        <v>0</v>
      </c>
      <c r="N936" s="2">
        <f>IF(SUM('Actual species'!Q935)&gt;=1,1,IF(SUM('Actual species'!Q935)="X",1,0))</f>
        <v>0</v>
      </c>
      <c r="O936" s="2">
        <f>IF(SUM('Actual species'!R935)&gt;=1,1,IF(SUM('Actual species'!R935)="X",1,0))</f>
        <v>0</v>
      </c>
      <c r="P936" s="2">
        <f>IF(SUM('Actual species'!S935)&gt;=1,1,IF(SUM('Actual species'!S935)="X",1,0))</f>
        <v>0</v>
      </c>
      <c r="Q936" s="2">
        <f>IF(SUM('Actual species'!T935)&gt;=1,1,IF(SUM('Actual species'!T935)="X",1,0))</f>
        <v>0</v>
      </c>
      <c r="R936" s="2">
        <f>IF(SUM('Actual species'!U935)&gt;=1,1,IF(SUM('Actual species'!U935)="X",1,0))</f>
        <v>0</v>
      </c>
    </row>
    <row r="937" spans="1:18" x14ac:dyDescent="0.3">
      <c r="A937" s="113" t="str">
        <f>'Actual species'!A936</f>
        <v>Scopaeus debilis</v>
      </c>
      <c r="B937" s="66">
        <f>IF(SUM('Actual species'!B936:E936)&gt;=1,1,IF(SUM('Actual species'!B936:E936)="X",1,0))</f>
        <v>1</v>
      </c>
      <c r="C937" s="2">
        <f>IF(SUM('Actual species'!F936)&gt;=1,1,IF(SUM('Actual species'!F936)="X",1,0))</f>
        <v>0</v>
      </c>
      <c r="D937" s="2">
        <f>IF(SUM('Actual species'!G936)&gt;=1,1,IF(SUM('Actual species'!G936)="X",1,0))</f>
        <v>0</v>
      </c>
      <c r="E937" s="2">
        <f>IF(SUM('Actual species'!H936)&gt;=1,1,IF(SUM('Actual species'!H936)="X",1,0))</f>
        <v>0</v>
      </c>
      <c r="F937" s="2">
        <f>IF(SUM('Actual species'!I936)&gt;=1,1,IF(SUM('Actual species'!I936)="X",1,0))</f>
        <v>1</v>
      </c>
      <c r="G937" s="2">
        <f>IF(SUM('Actual species'!J936)&gt;=1,1,IF(SUM('Actual species'!J936)="X",1,0))</f>
        <v>0</v>
      </c>
      <c r="H937" s="2">
        <f>IF(SUM('Actual species'!K936)&gt;=1,1,IF(SUM('Actual species'!K936)="X",1,0))</f>
        <v>0</v>
      </c>
      <c r="I937" s="2">
        <f>IF(SUM('Actual species'!L936)&gt;=1,1,IF(SUM('Actual species'!L936)="X",1,0))</f>
        <v>0</v>
      </c>
      <c r="J937" s="2">
        <f>IF(SUM('Actual species'!M936)&gt;=1,1,IF(SUM('Actual species'!M936)="X",1,0))</f>
        <v>1</v>
      </c>
      <c r="K937" s="2">
        <f>IF(SUM('Actual species'!N936)&gt;=1,1,IF(SUM('Actual species'!N936)="X",1,0))</f>
        <v>0</v>
      </c>
      <c r="L937" s="2">
        <f>IF(SUM('Actual species'!O936)&gt;=1,1,IF(SUM('Actual species'!O936)="X",1,0))</f>
        <v>0</v>
      </c>
      <c r="M937" s="2">
        <f>IF(SUM('Actual species'!P936)&gt;=1,1,IF(SUM('Actual species'!P936)="X",1,0))</f>
        <v>0</v>
      </c>
      <c r="N937" s="2">
        <f>IF(SUM('Actual species'!Q936)&gt;=1,1,IF(SUM('Actual species'!Q936)="X",1,0))</f>
        <v>1</v>
      </c>
      <c r="O937" s="2">
        <f>IF(SUM('Actual species'!R936)&gt;=1,1,IF(SUM('Actual species'!R936)="X",1,0))</f>
        <v>0</v>
      </c>
      <c r="P937" s="2">
        <f>IF(SUM('Actual species'!S936)&gt;=1,1,IF(SUM('Actual species'!S936)="X",1,0))</f>
        <v>0</v>
      </c>
      <c r="Q937" s="2">
        <f>IF(SUM('Actual species'!T936)&gt;=1,1,IF(SUM('Actual species'!T936)="X",1,0))</f>
        <v>0</v>
      </c>
      <c r="R937" s="2">
        <f>IF(SUM('Actual species'!U936)&gt;=1,1,IF(SUM('Actual species'!U936)="X",1,0))</f>
        <v>0</v>
      </c>
    </row>
    <row r="938" spans="1:18" x14ac:dyDescent="0.3">
      <c r="A938" s="113" t="str">
        <f>'Actual species'!A937</f>
        <v xml:space="preserve">*Scopaeus flavofasciatus (E) </v>
      </c>
      <c r="B938" s="66">
        <f>IF(SUM('Actual species'!B937:E937)&gt;=1,1,IF(SUM('Actual species'!B937:E937)="X",1,0))</f>
        <v>1</v>
      </c>
      <c r="C938" s="2">
        <f>IF(SUM('Actual species'!F937)&gt;=1,1,IF(SUM('Actual species'!F937)="X",1,0))</f>
        <v>0</v>
      </c>
      <c r="D938" s="2">
        <f>IF(SUM('Actual species'!G937)&gt;=1,1,IF(SUM('Actual species'!G937)="X",1,0))</f>
        <v>0</v>
      </c>
      <c r="E938" s="2">
        <f>IF(SUM('Actual species'!H937)&gt;=1,1,IF(SUM('Actual species'!H937)="X",1,0))</f>
        <v>0</v>
      </c>
      <c r="F938" s="2">
        <f>IF(SUM('Actual species'!I937)&gt;=1,1,IF(SUM('Actual species'!I937)="X",1,0))</f>
        <v>0</v>
      </c>
      <c r="G938" s="2">
        <f>IF(SUM('Actual species'!J937)&gt;=1,1,IF(SUM('Actual species'!J937)="X",1,0))</f>
        <v>0</v>
      </c>
      <c r="H938" s="2">
        <f>IF(SUM('Actual species'!K937)&gt;=1,1,IF(SUM('Actual species'!K937)="X",1,0))</f>
        <v>0</v>
      </c>
      <c r="I938" s="2">
        <f>IF(SUM('Actual species'!L937)&gt;=1,1,IF(SUM('Actual species'!L937)="X",1,0))</f>
        <v>0</v>
      </c>
      <c r="J938" s="2">
        <f>IF(SUM('Actual species'!M937)&gt;=1,1,IF(SUM('Actual species'!M937)="X",1,0))</f>
        <v>0</v>
      </c>
      <c r="K938" s="2">
        <f>IF(SUM('Actual species'!N937)&gt;=1,1,IF(SUM('Actual species'!N937)="X",1,0))</f>
        <v>0</v>
      </c>
      <c r="L938" s="2">
        <f>IF(SUM('Actual species'!O937)&gt;=1,1,IF(SUM('Actual species'!O937)="X",1,0))</f>
        <v>0</v>
      </c>
      <c r="M938" s="2">
        <f>IF(SUM('Actual species'!P937)&gt;=1,1,IF(SUM('Actual species'!P937)="X",1,0))</f>
        <v>0</v>
      </c>
      <c r="N938" s="2">
        <f>IF(SUM('Actual species'!Q937)&gt;=1,1,IF(SUM('Actual species'!Q937)="X",1,0))</f>
        <v>0</v>
      </c>
      <c r="O938" s="2">
        <f>IF(SUM('Actual species'!R937)&gt;=1,1,IF(SUM('Actual species'!R937)="X",1,0))</f>
        <v>0</v>
      </c>
      <c r="P938" s="2">
        <f>IF(SUM('Actual species'!S937)&gt;=1,1,IF(SUM('Actual species'!S937)="X",1,0))</f>
        <v>0</v>
      </c>
      <c r="Q938" s="2">
        <f>IF(SUM('Actual species'!T937)&gt;=1,1,IF(SUM('Actual species'!T937)="X",1,0))</f>
        <v>0</v>
      </c>
      <c r="R938" s="2">
        <f>IF(SUM('Actual species'!U937)&gt;=1,1,IF(SUM('Actual species'!U937)="X",1,0))</f>
        <v>0</v>
      </c>
    </row>
    <row r="939" spans="1:18" x14ac:dyDescent="0.3">
      <c r="A939" s="113" t="str">
        <f>'Actual species'!A938</f>
        <v>Scopaeus gracilis</v>
      </c>
      <c r="B939" s="66">
        <f>IF(SUM('Actual species'!B938:E938)&gt;=1,1,IF(SUM('Actual species'!B938:E938)="X",1,0))</f>
        <v>0</v>
      </c>
      <c r="C939" s="2">
        <f>IF(SUM('Actual species'!F938)&gt;=1,1,IF(SUM('Actual species'!F938)="X",1,0))</f>
        <v>0</v>
      </c>
      <c r="D939" s="2">
        <f>IF(SUM('Actual species'!G938)&gt;=1,1,IF(SUM('Actual species'!G938)="X",1,0))</f>
        <v>0</v>
      </c>
      <c r="E939" s="2">
        <f>IF(SUM('Actual species'!H938)&gt;=1,1,IF(SUM('Actual species'!H938)="X",1,0))</f>
        <v>0</v>
      </c>
      <c r="F939" s="2">
        <f>IF(SUM('Actual species'!I938)&gt;=1,1,IF(SUM('Actual species'!I938)="X",1,0))</f>
        <v>1</v>
      </c>
      <c r="G939" s="2">
        <f>IF(SUM('Actual species'!J938)&gt;=1,1,IF(SUM('Actual species'!J938)="X",1,0))</f>
        <v>0</v>
      </c>
      <c r="H939" s="2">
        <f>IF(SUM('Actual species'!K938)&gt;=1,1,IF(SUM('Actual species'!K938)="X",1,0))</f>
        <v>0</v>
      </c>
      <c r="I939" s="2">
        <f>IF(SUM('Actual species'!L938)&gt;=1,1,IF(SUM('Actual species'!L938)="X",1,0))</f>
        <v>0</v>
      </c>
      <c r="J939" s="2">
        <f>IF(SUM('Actual species'!M938)&gt;=1,1,IF(SUM('Actual species'!M938)="X",1,0))</f>
        <v>0</v>
      </c>
      <c r="K939" s="2">
        <f>IF(SUM('Actual species'!N938)&gt;=1,1,IF(SUM('Actual species'!N938)="X",1,0))</f>
        <v>0</v>
      </c>
      <c r="L939" s="2">
        <f>IF(SUM('Actual species'!O938)&gt;=1,1,IF(SUM('Actual species'!O938)="X",1,0))</f>
        <v>0</v>
      </c>
      <c r="M939" s="2">
        <f>IF(SUM('Actual species'!P938)&gt;=1,1,IF(SUM('Actual species'!P938)="X",1,0))</f>
        <v>0</v>
      </c>
      <c r="N939" s="2">
        <f>IF(SUM('Actual species'!Q938)&gt;=1,1,IF(SUM('Actual species'!Q938)="X",1,0))</f>
        <v>1</v>
      </c>
      <c r="O939" s="2">
        <f>IF(SUM('Actual species'!R938)&gt;=1,1,IF(SUM('Actual species'!R938)="X",1,0))</f>
        <v>1</v>
      </c>
      <c r="P939" s="2">
        <f>IF(SUM('Actual species'!S938)&gt;=1,1,IF(SUM('Actual species'!S938)="X",1,0))</f>
        <v>0</v>
      </c>
      <c r="Q939" s="2">
        <f>IF(SUM('Actual species'!T938)&gt;=1,1,IF(SUM('Actual species'!T938)="X",1,0))</f>
        <v>0</v>
      </c>
      <c r="R939" s="2">
        <f>IF(SUM('Actual species'!U938)&gt;=1,1,IF(SUM('Actual species'!U938)="X",1,0))</f>
        <v>0</v>
      </c>
    </row>
    <row r="940" spans="1:18" x14ac:dyDescent="0.3">
      <c r="A940" s="113" t="str">
        <f>'Actual species'!A939</f>
        <v>Scopaeus haemusensis</v>
      </c>
      <c r="B940" s="66">
        <f>IF(SUM('Actual species'!B939:E939)&gt;=1,1,IF(SUM('Actual species'!B939:E939)="X",1,0))</f>
        <v>0</v>
      </c>
      <c r="C940" s="2">
        <f>IF(SUM('Actual species'!F939)&gt;=1,1,IF(SUM('Actual species'!F939)="X",1,0))</f>
        <v>0</v>
      </c>
      <c r="D940" s="2">
        <f>IF(SUM('Actual species'!G939)&gt;=1,1,IF(SUM('Actual species'!G939)="X",1,0))</f>
        <v>0</v>
      </c>
      <c r="E940" s="2">
        <f>IF(SUM('Actual species'!H939)&gt;=1,1,IF(SUM('Actual species'!H939)="X",1,0))</f>
        <v>1</v>
      </c>
      <c r="F940" s="2">
        <f>IF(SUM('Actual species'!I939)&gt;=1,1,IF(SUM('Actual species'!I939)="X",1,0))</f>
        <v>0</v>
      </c>
      <c r="G940" s="2">
        <f>IF(SUM('Actual species'!J939)&gt;=1,1,IF(SUM('Actual species'!J939)="X",1,0))</f>
        <v>0</v>
      </c>
      <c r="H940" s="2">
        <f>IF(SUM('Actual species'!K939)&gt;=1,1,IF(SUM('Actual species'!K939)="X",1,0))</f>
        <v>0</v>
      </c>
      <c r="I940" s="2">
        <f>IF(SUM('Actual species'!L939)&gt;=1,1,IF(SUM('Actual species'!L939)="X",1,0))</f>
        <v>0</v>
      </c>
      <c r="J940" s="2">
        <f>IF(SUM('Actual species'!M939)&gt;=1,1,IF(SUM('Actual species'!M939)="X",1,0))</f>
        <v>0</v>
      </c>
      <c r="K940" s="2">
        <f>IF(SUM('Actual species'!N939)&gt;=1,1,IF(SUM('Actual species'!N939)="X",1,0))</f>
        <v>0</v>
      </c>
      <c r="L940" s="2">
        <f>IF(SUM('Actual species'!O939)&gt;=1,1,IF(SUM('Actual species'!O939)="X",1,0))</f>
        <v>0</v>
      </c>
      <c r="M940" s="2">
        <f>IF(SUM('Actual species'!P939)&gt;=1,1,IF(SUM('Actual species'!P939)="X",1,0))</f>
        <v>0</v>
      </c>
      <c r="N940" s="2">
        <f>IF(SUM('Actual species'!Q939)&gt;=1,1,IF(SUM('Actual species'!Q939)="X",1,0))</f>
        <v>0</v>
      </c>
      <c r="O940" s="2">
        <f>IF(SUM('Actual species'!R939)&gt;=1,1,IF(SUM('Actual species'!R939)="X",1,0))</f>
        <v>0</v>
      </c>
      <c r="P940" s="2">
        <f>IF(SUM('Actual species'!S939)&gt;=1,1,IF(SUM('Actual species'!S939)="X",1,0))</f>
        <v>0</v>
      </c>
      <c r="Q940" s="2">
        <f>IF(SUM('Actual species'!T939)&gt;=1,1,IF(SUM('Actual species'!T939)="X",1,0))</f>
        <v>0</v>
      </c>
      <c r="R940" s="2">
        <f>IF(SUM('Actual species'!U939)&gt;=1,1,IF(SUM('Actual species'!U939)="X",1,0))</f>
        <v>0</v>
      </c>
    </row>
    <row r="941" spans="1:18" x14ac:dyDescent="0.3">
      <c r="A941" s="113" t="str">
        <f>'Actual species'!A940</f>
        <v>Scopaeus illyricus</v>
      </c>
      <c r="B941" s="66">
        <f>IF(SUM('Actual species'!B940:E940)&gt;=1,1,IF(SUM('Actual species'!B940:E940)="X",1,0))</f>
        <v>0</v>
      </c>
      <c r="C941" s="2">
        <f>IF(SUM('Actual species'!F940)&gt;=1,1,IF(SUM('Actual species'!F940)="X",1,0))</f>
        <v>0</v>
      </c>
      <c r="D941" s="2">
        <f>IF(SUM('Actual species'!G940)&gt;=1,1,IF(SUM('Actual species'!G940)="X",1,0))</f>
        <v>0</v>
      </c>
      <c r="E941" s="2">
        <f>IF(SUM('Actual species'!H940)&gt;=1,1,IF(SUM('Actual species'!H940)="X",1,0))</f>
        <v>0</v>
      </c>
      <c r="F941" s="2">
        <f>IF(SUM('Actual species'!I940)&gt;=1,1,IF(SUM('Actual species'!I940)="X",1,0))</f>
        <v>0</v>
      </c>
      <c r="G941" s="2">
        <f>IF(SUM('Actual species'!J940)&gt;=1,1,IF(SUM('Actual species'!J940)="X",1,0))</f>
        <v>0</v>
      </c>
      <c r="H941" s="2">
        <f>IF(SUM('Actual species'!K940)&gt;=1,1,IF(SUM('Actual species'!K940)="X",1,0))</f>
        <v>0</v>
      </c>
      <c r="I941" s="2">
        <f>IF(SUM('Actual species'!L940)&gt;=1,1,IF(SUM('Actual species'!L940)="X",1,0))</f>
        <v>0</v>
      </c>
      <c r="J941" s="2">
        <f>IF(SUM('Actual species'!M940)&gt;=1,1,IF(SUM('Actual species'!M940)="X",1,0))</f>
        <v>0</v>
      </c>
      <c r="K941" s="2">
        <f>IF(SUM('Actual species'!N940)&gt;=1,1,IF(SUM('Actual species'!N940)="X",1,0))</f>
        <v>0</v>
      </c>
      <c r="L941" s="2">
        <f>IF(SUM('Actual species'!O940)&gt;=1,1,IF(SUM('Actual species'!O940)="X",1,0))</f>
        <v>0</v>
      </c>
      <c r="M941" s="2">
        <f>IF(SUM('Actual species'!P940)&gt;=1,1,IF(SUM('Actual species'!P940)="X",1,0))</f>
        <v>0</v>
      </c>
      <c r="N941" s="2">
        <f>IF(SUM('Actual species'!Q940)&gt;=1,1,IF(SUM('Actual species'!Q940)="X",1,0))</f>
        <v>0</v>
      </c>
      <c r="O941" s="2">
        <f>IF(SUM('Actual species'!R940)&gt;=1,1,IF(SUM('Actual species'!R940)="X",1,0))</f>
        <v>0</v>
      </c>
      <c r="P941" s="2">
        <f>IF(SUM('Actual species'!S940)&gt;=1,1,IF(SUM('Actual species'!S940)="X",1,0))</f>
        <v>1</v>
      </c>
      <c r="Q941" s="2">
        <f>IF(SUM('Actual species'!T940)&gt;=1,1,IF(SUM('Actual species'!T940)="X",1,0))</f>
        <v>0</v>
      </c>
      <c r="R941" s="2">
        <f>IF(SUM('Actual species'!U940)&gt;=1,1,IF(SUM('Actual species'!U940)="X",1,0))</f>
        <v>0</v>
      </c>
    </row>
    <row r="942" spans="1:18" x14ac:dyDescent="0.3">
      <c r="A942" s="113" t="str">
        <f>'Actual species'!A941</f>
        <v>Scopaeus laevigatus</v>
      </c>
      <c r="B942" s="66">
        <f>IF(SUM('Actual species'!B941:E941)&gt;=1,1,IF(SUM('Actual species'!B941:E941)="X",1,0))</f>
        <v>0</v>
      </c>
      <c r="C942" s="2">
        <f>IF(SUM('Actual species'!F941)&gt;=1,1,IF(SUM('Actual species'!F941)="X",1,0))</f>
        <v>0</v>
      </c>
      <c r="D942" s="2">
        <f>IF(SUM('Actual species'!G941)&gt;=1,1,IF(SUM('Actual species'!G941)="X",1,0))</f>
        <v>0</v>
      </c>
      <c r="E942" s="2">
        <f>IF(SUM('Actual species'!H941)&gt;=1,1,IF(SUM('Actual species'!H941)="X",1,0))</f>
        <v>0</v>
      </c>
      <c r="F942" s="2">
        <f>IF(SUM('Actual species'!I941)&gt;=1,1,IF(SUM('Actual species'!I941)="X",1,0))</f>
        <v>1</v>
      </c>
      <c r="G942" s="2">
        <f>IF(SUM('Actual species'!J941)&gt;=1,1,IF(SUM('Actual species'!J941)="X",1,0))</f>
        <v>0</v>
      </c>
      <c r="H942" s="2">
        <f>IF(SUM('Actual species'!K941)&gt;=1,1,IF(SUM('Actual species'!K941)="X",1,0))</f>
        <v>0</v>
      </c>
      <c r="I942" s="2">
        <f>IF(SUM('Actual species'!L941)&gt;=1,1,IF(SUM('Actual species'!L941)="X",1,0))</f>
        <v>0</v>
      </c>
      <c r="J942" s="2">
        <f>IF(SUM('Actual species'!M941)&gt;=1,1,IF(SUM('Actual species'!M941)="X",1,0))</f>
        <v>1</v>
      </c>
      <c r="K942" s="2">
        <f>IF(SUM('Actual species'!N941)&gt;=1,1,IF(SUM('Actual species'!N941)="X",1,0))</f>
        <v>0</v>
      </c>
      <c r="L942" s="2">
        <f>IF(SUM('Actual species'!O941)&gt;=1,1,IF(SUM('Actual species'!O941)="X",1,0))</f>
        <v>0</v>
      </c>
      <c r="M942" s="2">
        <f>IF(SUM('Actual species'!P941)&gt;=1,1,IF(SUM('Actual species'!P941)="X",1,0))</f>
        <v>0</v>
      </c>
      <c r="N942" s="2">
        <f>IF(SUM('Actual species'!Q941)&gt;=1,1,IF(SUM('Actual species'!Q941)="X",1,0))</f>
        <v>1</v>
      </c>
      <c r="O942" s="2">
        <f>IF(SUM('Actual species'!R941)&gt;=1,1,IF(SUM('Actual species'!R941)="X",1,0))</f>
        <v>0</v>
      </c>
      <c r="P942" s="2">
        <f>IF(SUM('Actual species'!S941)&gt;=1,1,IF(SUM('Actual species'!S941)="X",1,0))</f>
        <v>1</v>
      </c>
      <c r="Q942" s="2">
        <f>IF(SUM('Actual species'!T941)&gt;=1,1,IF(SUM('Actual species'!T941)="X",1,0))</f>
        <v>0</v>
      </c>
      <c r="R942" s="2">
        <f>IF(SUM('Actual species'!U941)&gt;=1,1,IF(SUM('Actual species'!U941)="X",1,0))</f>
        <v>0</v>
      </c>
    </row>
    <row r="943" spans="1:18" x14ac:dyDescent="0.3">
      <c r="A943" s="113" t="str">
        <f>'Actual species'!A942</f>
        <v>Scopaeus mitratus</v>
      </c>
      <c r="B943" s="66">
        <f>IF(SUM('Actual species'!B942:E942)&gt;=1,1,IF(SUM('Actual species'!B942:E942)="X",1,0))</f>
        <v>0</v>
      </c>
      <c r="C943" s="2">
        <f>IF(SUM('Actual species'!F942)&gt;=1,1,IF(SUM('Actual species'!F942)="X",1,0))</f>
        <v>0</v>
      </c>
      <c r="D943" s="2">
        <f>IF(SUM('Actual species'!G942)&gt;=1,1,IF(SUM('Actual species'!G942)="X",1,0))</f>
        <v>0</v>
      </c>
      <c r="E943" s="2">
        <f>IF(SUM('Actual species'!H942)&gt;=1,1,IF(SUM('Actual species'!H942)="X",1,0))</f>
        <v>0</v>
      </c>
      <c r="F943" s="2">
        <f>IF(SUM('Actual species'!I942)&gt;=1,1,IF(SUM('Actual species'!I942)="X",1,0))</f>
        <v>0</v>
      </c>
      <c r="G943" s="2">
        <f>IF(SUM('Actual species'!J942)&gt;=1,1,IF(SUM('Actual species'!J942)="X",1,0))</f>
        <v>0</v>
      </c>
      <c r="H943" s="2">
        <f>IF(SUM('Actual species'!K942)&gt;=1,1,IF(SUM('Actual species'!K942)="X",1,0))</f>
        <v>0</v>
      </c>
      <c r="I943" s="2">
        <f>IF(SUM('Actual species'!L942)&gt;=1,1,IF(SUM('Actual species'!L942)="X",1,0))</f>
        <v>0</v>
      </c>
      <c r="J943" s="2">
        <f>IF(SUM('Actual species'!M942)&gt;=1,1,IF(SUM('Actual species'!M942)="X",1,0))</f>
        <v>0</v>
      </c>
      <c r="K943" s="2">
        <f>IF(SUM('Actual species'!N942)&gt;=1,1,IF(SUM('Actual species'!N942)="X",1,0))</f>
        <v>0</v>
      </c>
      <c r="L943" s="2">
        <f>IF(SUM('Actual species'!O942)&gt;=1,1,IF(SUM('Actual species'!O942)="X",1,0))</f>
        <v>0</v>
      </c>
      <c r="M943" s="2">
        <f>IF(SUM('Actual species'!P942)&gt;=1,1,IF(SUM('Actual species'!P942)="X",1,0))</f>
        <v>0</v>
      </c>
      <c r="N943" s="2">
        <f>IF(SUM('Actual species'!Q942)&gt;=1,1,IF(SUM('Actual species'!Q942)="X",1,0))</f>
        <v>0</v>
      </c>
      <c r="O943" s="2">
        <f>IF(SUM('Actual species'!R942)&gt;=1,1,IF(SUM('Actual species'!R942)="X",1,0))</f>
        <v>0</v>
      </c>
      <c r="P943" s="2">
        <f>IF(SUM('Actual species'!S942)&gt;=1,1,IF(SUM('Actual species'!S942)="X",1,0))</f>
        <v>0</v>
      </c>
      <c r="Q943" s="2">
        <f>IF(SUM('Actual species'!T942)&gt;=1,1,IF(SUM('Actual species'!T942)="X",1,0))</f>
        <v>0</v>
      </c>
      <c r="R943" s="2">
        <f>IF(SUM('Actual species'!U942)&gt;=1,1,IF(SUM('Actual species'!U942)="X",1,0))</f>
        <v>0</v>
      </c>
    </row>
    <row r="944" spans="1:18" x14ac:dyDescent="0.3">
      <c r="A944" s="113" t="str">
        <f>'Actual species'!A943</f>
        <v xml:space="preserve">Scopaeus muehlei (E) </v>
      </c>
      <c r="B944" s="66">
        <f>IF(SUM('Actual species'!B943:E943)&gt;=1,1,IF(SUM('Actual species'!B943:E943)="X",1,0))</f>
        <v>0</v>
      </c>
      <c r="C944" s="2">
        <f>IF(SUM('Actual species'!F943)&gt;=1,1,IF(SUM('Actual species'!F943)="X",1,0))</f>
        <v>0</v>
      </c>
      <c r="D944" s="2">
        <f>IF(SUM('Actual species'!G943)&gt;=1,1,IF(SUM('Actual species'!G943)="X",1,0))</f>
        <v>0</v>
      </c>
      <c r="E944" s="2">
        <f>IF(SUM('Actual species'!H943)&gt;=1,1,IF(SUM('Actual species'!H943)="X",1,0))</f>
        <v>0</v>
      </c>
      <c r="F944" s="2">
        <f>IF(SUM('Actual species'!I943)&gt;=1,1,IF(SUM('Actual species'!I943)="X",1,0))</f>
        <v>0</v>
      </c>
      <c r="G944" s="2">
        <f>IF(SUM('Actual species'!J943)&gt;=1,1,IF(SUM('Actual species'!J943)="X",1,0))</f>
        <v>1</v>
      </c>
      <c r="H944" s="2">
        <f>IF(SUM('Actual species'!K943)&gt;=1,1,IF(SUM('Actual species'!K943)="X",1,0))</f>
        <v>0</v>
      </c>
      <c r="I944" s="2">
        <f>IF(SUM('Actual species'!L943)&gt;=1,1,IF(SUM('Actual species'!L943)="X",1,0))</f>
        <v>0</v>
      </c>
      <c r="J944" s="2">
        <f>IF(SUM('Actual species'!M943)&gt;=1,1,IF(SUM('Actual species'!M943)="X",1,0))</f>
        <v>0</v>
      </c>
      <c r="K944" s="2">
        <f>IF(SUM('Actual species'!N943)&gt;=1,1,IF(SUM('Actual species'!N943)="X",1,0))</f>
        <v>0</v>
      </c>
      <c r="L944" s="2">
        <f>IF(SUM('Actual species'!O943)&gt;=1,1,IF(SUM('Actual species'!O943)="X",1,0))</f>
        <v>0</v>
      </c>
      <c r="M944" s="2">
        <f>IF(SUM('Actual species'!P943)&gt;=1,1,IF(SUM('Actual species'!P943)="X",1,0))</f>
        <v>0</v>
      </c>
      <c r="N944" s="2">
        <f>IF(SUM('Actual species'!Q943)&gt;=1,1,IF(SUM('Actual species'!Q943)="X",1,0))</f>
        <v>0</v>
      </c>
      <c r="O944" s="2">
        <f>IF(SUM('Actual species'!R943)&gt;=1,1,IF(SUM('Actual species'!R943)="X",1,0))</f>
        <v>0</v>
      </c>
      <c r="P944" s="2">
        <f>IF(SUM('Actual species'!S943)&gt;=1,1,IF(SUM('Actual species'!S943)="X",1,0))</f>
        <v>0</v>
      </c>
      <c r="Q944" s="2">
        <f>IF(SUM('Actual species'!T943)&gt;=1,1,IF(SUM('Actual species'!T943)="X",1,0))</f>
        <v>0</v>
      </c>
      <c r="R944" s="2">
        <f>IF(SUM('Actual species'!U943)&gt;=1,1,IF(SUM('Actual species'!U943)="X",1,0))</f>
        <v>0</v>
      </c>
    </row>
    <row r="945" spans="1:18" x14ac:dyDescent="0.3">
      <c r="A945" s="113" t="str">
        <f>'Actual species'!A944</f>
        <v>Scopaeus portai</v>
      </c>
      <c r="B945" s="66">
        <f>IF(SUM('Actual species'!B944:E944)&gt;=1,1,IF(SUM('Actual species'!B944:E944)="X",1,0))</f>
        <v>0</v>
      </c>
      <c r="C945" s="2">
        <f>IF(SUM('Actual species'!F944)&gt;=1,1,IF(SUM('Actual species'!F944)="X",1,0))</f>
        <v>0</v>
      </c>
      <c r="D945" s="2">
        <f>IF(SUM('Actual species'!G944)&gt;=1,1,IF(SUM('Actual species'!G944)="X",1,0))</f>
        <v>0</v>
      </c>
      <c r="E945" s="2">
        <f>IF(SUM('Actual species'!H944)&gt;=1,1,IF(SUM('Actual species'!H944)="X",1,0))</f>
        <v>0</v>
      </c>
      <c r="F945" s="2">
        <f>IF(SUM('Actual species'!I944)&gt;=1,1,IF(SUM('Actual species'!I944)="X",1,0))</f>
        <v>0</v>
      </c>
      <c r="G945" s="2">
        <f>IF(SUM('Actual species'!J944)&gt;=1,1,IF(SUM('Actual species'!J944)="X",1,0))</f>
        <v>0</v>
      </c>
      <c r="H945" s="2">
        <f>IF(SUM('Actual species'!K944)&gt;=1,1,IF(SUM('Actual species'!K944)="X",1,0))</f>
        <v>0</v>
      </c>
      <c r="I945" s="2">
        <f>IF(SUM('Actual species'!L944)&gt;=1,1,IF(SUM('Actual species'!L944)="X",1,0))</f>
        <v>0</v>
      </c>
      <c r="J945" s="2">
        <f>IF(SUM('Actual species'!M944)&gt;=1,1,IF(SUM('Actual species'!M944)="X",1,0))</f>
        <v>0</v>
      </c>
      <c r="K945" s="2">
        <f>IF(SUM('Actual species'!N944)&gt;=1,1,IF(SUM('Actual species'!N944)="X",1,0))</f>
        <v>0</v>
      </c>
      <c r="L945" s="2">
        <f>IF(SUM('Actual species'!O944)&gt;=1,1,IF(SUM('Actual species'!O944)="X",1,0))</f>
        <v>0</v>
      </c>
      <c r="M945" s="2">
        <f>IF(SUM('Actual species'!P944)&gt;=1,1,IF(SUM('Actual species'!P944)="X",1,0))</f>
        <v>0</v>
      </c>
      <c r="N945" s="2">
        <f>IF(SUM('Actual species'!Q944)&gt;=1,1,IF(SUM('Actual species'!Q944)="X",1,0))</f>
        <v>0</v>
      </c>
      <c r="O945" s="2">
        <f>IF(SUM('Actual species'!R944)&gt;=1,1,IF(SUM('Actual species'!R944)="X",1,0))</f>
        <v>0</v>
      </c>
      <c r="P945" s="2">
        <f>IF(SUM('Actual species'!S944)&gt;=1,1,IF(SUM('Actual species'!S944)="X",1,0))</f>
        <v>0</v>
      </c>
      <c r="Q945" s="2">
        <f>IF(SUM('Actual species'!T944)&gt;=1,1,IF(SUM('Actual species'!T944)="X",1,0))</f>
        <v>0</v>
      </c>
      <c r="R945" s="2">
        <f>IF(SUM('Actual species'!U944)&gt;=1,1,IF(SUM('Actual species'!U944)="X",1,0))</f>
        <v>0</v>
      </c>
    </row>
    <row r="946" spans="1:18" x14ac:dyDescent="0.3">
      <c r="A946" s="113" t="str">
        <f>'Actual species'!A945</f>
        <v>Scopaeus pusillus</v>
      </c>
      <c r="B946" s="66">
        <f>IF(SUM('Actual species'!B945:E945)&gt;=1,1,IF(SUM('Actual species'!B945:E945)="X",1,0))</f>
        <v>0</v>
      </c>
      <c r="C946" s="2">
        <f>IF(SUM('Actual species'!F945)&gt;=1,1,IF(SUM('Actual species'!F945)="X",1,0))</f>
        <v>0</v>
      </c>
      <c r="D946" s="2">
        <f>IF(SUM('Actual species'!G945)&gt;=1,1,IF(SUM('Actual species'!G945)="X",1,0))</f>
        <v>0</v>
      </c>
      <c r="E946" s="2">
        <f>IF(SUM('Actual species'!H945)&gt;=1,1,IF(SUM('Actual species'!H945)="X",1,0))</f>
        <v>0</v>
      </c>
      <c r="F946" s="2">
        <f>IF(SUM('Actual species'!I945)&gt;=1,1,IF(SUM('Actual species'!I945)="X",1,0))</f>
        <v>0</v>
      </c>
      <c r="G946" s="2">
        <f>IF(SUM('Actual species'!J945)&gt;=1,1,IF(SUM('Actual species'!J945)="X",1,0))</f>
        <v>0</v>
      </c>
      <c r="H946" s="2">
        <f>IF(SUM('Actual species'!K945)&gt;=1,1,IF(SUM('Actual species'!K945)="X",1,0))</f>
        <v>0</v>
      </c>
      <c r="I946" s="2">
        <f>IF(SUM('Actual species'!L945)&gt;=1,1,IF(SUM('Actual species'!L945)="X",1,0))</f>
        <v>0</v>
      </c>
      <c r="J946" s="2">
        <f>IF(SUM('Actual species'!M945)&gt;=1,1,IF(SUM('Actual species'!M945)="X",1,0))</f>
        <v>0</v>
      </c>
      <c r="K946" s="2">
        <f>IF(SUM('Actual species'!N945)&gt;=1,1,IF(SUM('Actual species'!N945)="X",1,0))</f>
        <v>0</v>
      </c>
      <c r="L946" s="2">
        <f>IF(SUM('Actual species'!O945)&gt;=1,1,IF(SUM('Actual species'!O945)="X",1,0))</f>
        <v>0</v>
      </c>
      <c r="M946" s="2">
        <f>IF(SUM('Actual species'!P945)&gt;=1,1,IF(SUM('Actual species'!P945)="X",1,0))</f>
        <v>0</v>
      </c>
      <c r="N946" s="2">
        <f>IF(SUM('Actual species'!Q945)&gt;=1,1,IF(SUM('Actual species'!Q945)="X",1,0))</f>
        <v>0</v>
      </c>
      <c r="O946" s="2">
        <f>IF(SUM('Actual species'!R945)&gt;=1,1,IF(SUM('Actual species'!R945)="X",1,0))</f>
        <v>0</v>
      </c>
      <c r="P946" s="2">
        <f>IF(SUM('Actual species'!S945)&gt;=1,1,IF(SUM('Actual species'!S945)="X",1,0))</f>
        <v>0</v>
      </c>
      <c r="Q946" s="2">
        <f>IF(SUM('Actual species'!T945)&gt;=1,1,IF(SUM('Actual species'!T945)="X",1,0))</f>
        <v>0</v>
      </c>
      <c r="R946" s="2">
        <f>IF(SUM('Actual species'!U945)&gt;=1,1,IF(SUM('Actual species'!U945)="X",1,0))</f>
        <v>0</v>
      </c>
    </row>
    <row r="947" spans="1:18" x14ac:dyDescent="0.3">
      <c r="A947" s="113" t="str">
        <f>'Actual species'!A946</f>
        <v xml:space="preserve">Scopaeus schusteri (E) </v>
      </c>
      <c r="B947" s="66">
        <f>IF(SUM('Actual species'!B946:E946)&gt;=1,1,IF(SUM('Actual species'!B946:E946)="X",1,0))</f>
        <v>0</v>
      </c>
      <c r="C947" s="2">
        <f>IF(SUM('Actual species'!F946)&gt;=1,1,IF(SUM('Actual species'!F946)="X",1,0))</f>
        <v>0</v>
      </c>
      <c r="D947" s="2">
        <f>IF(SUM('Actual species'!G946)&gt;=1,1,IF(SUM('Actual species'!G946)="X",1,0))</f>
        <v>0</v>
      </c>
      <c r="E947" s="2">
        <f>IF(SUM('Actual species'!H946)&gt;=1,1,IF(SUM('Actual species'!H946)="X",1,0))</f>
        <v>0</v>
      </c>
      <c r="F947" s="2">
        <f>IF(SUM('Actual species'!I946)&gt;=1,1,IF(SUM('Actual species'!I946)="X",1,0))</f>
        <v>0</v>
      </c>
      <c r="G947" s="2">
        <f>IF(SUM('Actual species'!J946)&gt;=1,1,IF(SUM('Actual species'!J946)="X",1,0))</f>
        <v>0</v>
      </c>
      <c r="H947" s="2">
        <f>IF(SUM('Actual species'!K946)&gt;=1,1,IF(SUM('Actual species'!K946)="X",1,0))</f>
        <v>1</v>
      </c>
      <c r="I947" s="2">
        <f>IF(SUM('Actual species'!L946)&gt;=1,1,IF(SUM('Actual species'!L946)="X",1,0))</f>
        <v>0</v>
      </c>
      <c r="J947" s="2">
        <f>IF(SUM('Actual species'!M946)&gt;=1,1,IF(SUM('Actual species'!M946)="X",1,0))</f>
        <v>0</v>
      </c>
      <c r="K947" s="2">
        <f>IF(SUM('Actual species'!N946)&gt;=1,1,IF(SUM('Actual species'!N946)="X",1,0))</f>
        <v>0</v>
      </c>
      <c r="L947" s="2">
        <f>IF(SUM('Actual species'!O946)&gt;=1,1,IF(SUM('Actual species'!O946)="X",1,0))</f>
        <v>0</v>
      </c>
      <c r="M947" s="2">
        <f>IF(SUM('Actual species'!P946)&gt;=1,1,IF(SUM('Actual species'!P946)="X",1,0))</f>
        <v>0</v>
      </c>
      <c r="N947" s="2">
        <f>IF(SUM('Actual species'!Q946)&gt;=1,1,IF(SUM('Actual species'!Q946)="X",1,0))</f>
        <v>0</v>
      </c>
      <c r="O947" s="2">
        <f>IF(SUM('Actual species'!R946)&gt;=1,1,IF(SUM('Actual species'!R946)="X",1,0))</f>
        <v>0</v>
      </c>
      <c r="P947" s="2">
        <f>IF(SUM('Actual species'!S946)&gt;=1,1,IF(SUM('Actual species'!S946)="X",1,0))</f>
        <v>0</v>
      </c>
      <c r="Q947" s="2">
        <f>IF(SUM('Actual species'!T946)&gt;=1,1,IF(SUM('Actual species'!T946)="X",1,0))</f>
        <v>0</v>
      </c>
      <c r="R947" s="2">
        <f>IF(SUM('Actual species'!U946)&gt;=1,1,IF(SUM('Actual species'!U946)="X",1,0))</f>
        <v>0</v>
      </c>
    </row>
    <row r="948" spans="1:18" x14ac:dyDescent="0.3">
      <c r="A948" s="113" t="str">
        <f>'Actual species'!A947</f>
        <v>Scopaeus sp.</v>
      </c>
      <c r="B948" s="66">
        <f>IF(SUM('Actual species'!B947:E947)&gt;=1,1,IF(SUM('Actual species'!B947:E947)="X",1,0))</f>
        <v>0</v>
      </c>
      <c r="C948" s="2">
        <f>IF(SUM('Actual species'!F947)&gt;=1,1,IF(SUM('Actual species'!F947)="X",1,0))</f>
        <v>0</v>
      </c>
      <c r="D948" s="2">
        <f>IF(SUM('Actual species'!G947)&gt;=1,1,IF(SUM('Actual species'!G947)="X",1,0))</f>
        <v>0</v>
      </c>
      <c r="E948" s="2">
        <f>IF(SUM('Actual species'!H947)&gt;=1,1,IF(SUM('Actual species'!H947)="X",1,0))</f>
        <v>0</v>
      </c>
      <c r="F948" s="2">
        <f>IF(SUM('Actual species'!I947)&gt;=1,1,IF(SUM('Actual species'!I947)="X",1,0))</f>
        <v>0</v>
      </c>
      <c r="G948" s="2">
        <f>IF(SUM('Actual species'!J947)&gt;=1,1,IF(SUM('Actual species'!J947)="X",1,0))</f>
        <v>0</v>
      </c>
      <c r="H948" s="2">
        <f>IF(SUM('Actual species'!K947)&gt;=1,1,IF(SUM('Actual species'!K947)="X",1,0))</f>
        <v>0</v>
      </c>
      <c r="I948" s="2">
        <f>IF(SUM('Actual species'!L947)&gt;=1,1,IF(SUM('Actual species'!L947)="X",1,0))</f>
        <v>0</v>
      </c>
      <c r="J948" s="2">
        <f>IF(SUM('Actual species'!M947)&gt;=1,1,IF(SUM('Actual species'!M947)="X",1,0))</f>
        <v>0</v>
      </c>
      <c r="K948" s="2">
        <f>IF(SUM('Actual species'!N947)&gt;=1,1,IF(SUM('Actual species'!N947)="X",1,0))</f>
        <v>0</v>
      </c>
      <c r="L948" s="2">
        <f>IF(SUM('Actual species'!O947)&gt;=1,1,IF(SUM('Actual species'!O947)="X",1,0))</f>
        <v>0</v>
      </c>
      <c r="M948" s="2">
        <f>IF(SUM('Actual species'!P947)&gt;=1,1,IF(SUM('Actual species'!P947)="X",1,0))</f>
        <v>0</v>
      </c>
      <c r="N948" s="2">
        <f>IF(SUM('Actual species'!Q947)&gt;=1,1,IF(SUM('Actual species'!Q947)="X",1,0))</f>
        <v>0</v>
      </c>
      <c r="O948" s="2">
        <f>IF(SUM('Actual species'!R947)&gt;=1,1,IF(SUM('Actual species'!R947)="X",1,0))</f>
        <v>0</v>
      </c>
      <c r="P948" s="2">
        <f>IF(SUM('Actual species'!S947)&gt;=1,1,IF(SUM('Actual species'!S947)="X",1,0))</f>
        <v>1</v>
      </c>
      <c r="Q948" s="2">
        <f>IF(SUM('Actual species'!T947)&gt;=1,1,IF(SUM('Actual species'!T947)="X",1,0))</f>
        <v>0</v>
      </c>
      <c r="R948" s="2">
        <f>IF(SUM('Actual species'!U947)&gt;=1,1,IF(SUM('Actual species'!U947)="X",1,0))</f>
        <v>0</v>
      </c>
    </row>
    <row r="949" spans="1:18" x14ac:dyDescent="0.3">
      <c r="A949" s="113" t="str">
        <f>'Actual species'!A948</f>
        <v>Scymbalium anale</v>
      </c>
      <c r="B949" s="66">
        <f>IF(SUM('Actual species'!B948:E948)&gt;=1,1,IF(SUM('Actual species'!B948:E948)="X",1,0))</f>
        <v>0</v>
      </c>
      <c r="C949" s="2">
        <f>IF(SUM('Actual species'!F948)&gt;=1,1,IF(SUM('Actual species'!F948)="X",1,0))</f>
        <v>0</v>
      </c>
      <c r="D949" s="2">
        <f>IF(SUM('Actual species'!G948)&gt;=1,1,IF(SUM('Actual species'!G948)="X",1,0))</f>
        <v>0</v>
      </c>
      <c r="E949" s="2">
        <f>IF(SUM('Actual species'!H948)&gt;=1,1,IF(SUM('Actual species'!H948)="X",1,0))</f>
        <v>0</v>
      </c>
      <c r="F949" s="2">
        <f>IF(SUM('Actual species'!I948)&gt;=1,1,IF(SUM('Actual species'!I948)="X",1,0))</f>
        <v>1</v>
      </c>
      <c r="G949" s="2">
        <f>IF(SUM('Actual species'!J948)&gt;=1,1,IF(SUM('Actual species'!J948)="X",1,0))</f>
        <v>0</v>
      </c>
      <c r="H949" s="2">
        <f>IF(SUM('Actual species'!K948)&gt;=1,1,IF(SUM('Actual species'!K948)="X",1,0))</f>
        <v>0</v>
      </c>
      <c r="I949" s="2">
        <f>IF(SUM('Actual species'!L948)&gt;=1,1,IF(SUM('Actual species'!L948)="X",1,0))</f>
        <v>0</v>
      </c>
      <c r="J949" s="2">
        <f>IF(SUM('Actual species'!M948)&gt;=1,1,IF(SUM('Actual species'!M948)="X",1,0))</f>
        <v>0</v>
      </c>
      <c r="K949" s="2">
        <f>IF(SUM('Actual species'!N948)&gt;=1,1,IF(SUM('Actual species'!N948)="X",1,0))</f>
        <v>0</v>
      </c>
      <c r="L949" s="2">
        <f>IF(SUM('Actual species'!O948)&gt;=1,1,IF(SUM('Actual species'!O948)="X",1,0))</f>
        <v>0</v>
      </c>
      <c r="M949" s="2">
        <f>IF(SUM('Actual species'!P948)&gt;=1,1,IF(SUM('Actual species'!P948)="X",1,0))</f>
        <v>0</v>
      </c>
      <c r="N949" s="2">
        <f>IF(SUM('Actual species'!Q948)&gt;=1,1,IF(SUM('Actual species'!Q948)="X",1,0))</f>
        <v>0</v>
      </c>
      <c r="O949" s="2">
        <f>IF(SUM('Actual species'!R948)&gt;=1,1,IF(SUM('Actual species'!R948)="X",1,0))</f>
        <v>0</v>
      </c>
      <c r="P949" s="2">
        <f>IF(SUM('Actual species'!S948)&gt;=1,1,IF(SUM('Actual species'!S948)="X",1,0))</f>
        <v>0</v>
      </c>
      <c r="Q949" s="2">
        <f>IF(SUM('Actual species'!T948)&gt;=1,1,IF(SUM('Actual species'!T948)="X",1,0))</f>
        <v>0</v>
      </c>
      <c r="R949" s="2">
        <f>IF(SUM('Actual species'!U948)&gt;=1,1,IF(SUM('Actual species'!U948)="X",1,0))</f>
        <v>0</v>
      </c>
    </row>
    <row r="950" spans="1:18" x14ac:dyDescent="0.3">
      <c r="A950" s="113" t="str">
        <f>'Actual species'!A949</f>
        <v xml:space="preserve">*Sunius ambelosicus (E) </v>
      </c>
      <c r="B950" s="66">
        <f>IF(SUM('Actual species'!B949:E949)&gt;=1,1,IF(SUM('Actual species'!B949:E949)="X",1,0))</f>
        <v>0</v>
      </c>
      <c r="C950" s="2">
        <f>IF(SUM('Actual species'!F949)&gt;=1,1,IF(SUM('Actual species'!F949)="X",1,0))</f>
        <v>0</v>
      </c>
      <c r="D950" s="2">
        <f>IF(SUM('Actual species'!G949)&gt;=1,1,IF(SUM('Actual species'!G949)="X",1,0))</f>
        <v>0</v>
      </c>
      <c r="E950" s="2">
        <f>IF(SUM('Actual species'!H949)&gt;=1,1,IF(SUM('Actual species'!H949)="X",1,0))</f>
        <v>1</v>
      </c>
      <c r="F950" s="2">
        <f>IF(SUM('Actual species'!I949)&gt;=1,1,IF(SUM('Actual species'!I949)="X",1,0))</f>
        <v>0</v>
      </c>
      <c r="G950" s="2">
        <f>IF(SUM('Actual species'!J949)&gt;=1,1,IF(SUM('Actual species'!J949)="X",1,0))</f>
        <v>0</v>
      </c>
      <c r="H950" s="2">
        <f>IF(SUM('Actual species'!K949)&gt;=1,1,IF(SUM('Actual species'!K949)="X",1,0))</f>
        <v>0</v>
      </c>
      <c r="I950" s="2">
        <f>IF(SUM('Actual species'!L949)&gt;=1,1,IF(SUM('Actual species'!L949)="X",1,0))</f>
        <v>0</v>
      </c>
      <c r="J950" s="2">
        <f>IF(SUM('Actual species'!M949)&gt;=1,1,IF(SUM('Actual species'!M949)="X",1,0))</f>
        <v>0</v>
      </c>
      <c r="K950" s="2">
        <f>IF(SUM('Actual species'!N949)&gt;=1,1,IF(SUM('Actual species'!N949)="X",1,0))</f>
        <v>0</v>
      </c>
      <c r="L950" s="2">
        <f>IF(SUM('Actual species'!O949)&gt;=1,1,IF(SUM('Actual species'!O949)="X",1,0))</f>
        <v>0</v>
      </c>
      <c r="M950" s="2">
        <f>IF(SUM('Actual species'!P949)&gt;=1,1,IF(SUM('Actual species'!P949)="X",1,0))</f>
        <v>0</v>
      </c>
      <c r="N950" s="2">
        <f>IF(SUM('Actual species'!Q949)&gt;=1,1,IF(SUM('Actual species'!Q949)="X",1,0))</f>
        <v>0</v>
      </c>
      <c r="O950" s="2">
        <f>IF(SUM('Actual species'!R949)&gt;=1,1,IF(SUM('Actual species'!R949)="X",1,0))</f>
        <v>0</v>
      </c>
      <c r="P950" s="2">
        <f>IF(SUM('Actual species'!S949)&gt;=1,1,IF(SUM('Actual species'!S949)="X",1,0))</f>
        <v>0</v>
      </c>
      <c r="Q950" s="2">
        <f>IF(SUM('Actual species'!T949)&gt;=1,1,IF(SUM('Actual species'!T949)="X",1,0))</f>
        <v>0</v>
      </c>
      <c r="R950" s="2">
        <f>IF(SUM('Actual species'!U949)&gt;=1,1,IF(SUM('Actual species'!U949)="X",1,0))</f>
        <v>0</v>
      </c>
    </row>
    <row r="951" spans="1:18" x14ac:dyDescent="0.3">
      <c r="A951" s="113" t="str">
        <f>'Actual species'!A950</f>
        <v>Sunius anatolicus (melanocephalus)</v>
      </c>
      <c r="B951" s="66">
        <f>IF(SUM('Actual species'!B950:E950)&gt;=1,1,IF(SUM('Actual species'!B950:E950)="X",1,0))</f>
        <v>0</v>
      </c>
      <c r="C951" s="2">
        <f>IF(SUM('Actual species'!F950)&gt;=1,1,IF(SUM('Actual species'!F950)="X",1,0))</f>
        <v>0</v>
      </c>
      <c r="D951" s="2">
        <f>IF(SUM('Actual species'!G950)&gt;=1,1,IF(SUM('Actual species'!G950)="X",1,0))</f>
        <v>0</v>
      </c>
      <c r="E951" s="2">
        <f>IF(SUM('Actual species'!H950)&gt;=1,1,IF(SUM('Actual species'!H950)="X",1,0))</f>
        <v>0</v>
      </c>
      <c r="F951" s="2">
        <f>IF(SUM('Actual species'!I950)&gt;=1,1,IF(SUM('Actual species'!I950)="X",1,0))</f>
        <v>1</v>
      </c>
      <c r="G951" s="2">
        <f>IF(SUM('Actual species'!J950)&gt;=1,1,IF(SUM('Actual species'!J950)="X",1,0))</f>
        <v>0</v>
      </c>
      <c r="H951" s="2">
        <f>IF(SUM('Actual species'!K950)&gt;=1,1,IF(SUM('Actual species'!K950)="X",1,0))</f>
        <v>0</v>
      </c>
      <c r="I951" s="2">
        <f>IF(SUM('Actual species'!L950)&gt;=1,1,IF(SUM('Actual species'!L950)="X",1,0))</f>
        <v>0</v>
      </c>
      <c r="J951" s="2">
        <f>IF(SUM('Actual species'!M950)&gt;=1,1,IF(SUM('Actual species'!M950)="X",1,0))</f>
        <v>0</v>
      </c>
      <c r="K951" s="2">
        <f>IF(SUM('Actual species'!N950)&gt;=1,1,IF(SUM('Actual species'!N950)="X",1,0))</f>
        <v>0</v>
      </c>
      <c r="L951" s="2">
        <f>IF(SUM('Actual species'!O950)&gt;=1,1,IF(SUM('Actual species'!O950)="X",1,0))</f>
        <v>0</v>
      </c>
      <c r="M951" s="2">
        <f>IF(SUM('Actual species'!P950)&gt;=1,1,IF(SUM('Actual species'!P950)="X",1,0))</f>
        <v>0</v>
      </c>
      <c r="N951" s="2">
        <f>IF(SUM('Actual species'!Q950)&gt;=1,1,IF(SUM('Actual species'!Q950)="X",1,0))</f>
        <v>0</v>
      </c>
      <c r="O951" s="2">
        <f>IF(SUM('Actual species'!R950)&gt;=1,1,IF(SUM('Actual species'!R950)="X",1,0))</f>
        <v>0</v>
      </c>
      <c r="P951" s="2">
        <f>IF(SUM('Actual species'!S950)&gt;=1,1,IF(SUM('Actual species'!S950)="X",1,0))</f>
        <v>0</v>
      </c>
      <c r="Q951" s="2">
        <f>IF(SUM('Actual species'!T950)&gt;=1,1,IF(SUM('Actual species'!T950)="X",1,0))</f>
        <v>0</v>
      </c>
      <c r="R951" s="2">
        <f>IF(SUM('Actual species'!U950)&gt;=1,1,IF(SUM('Actual species'!U950)="X",1,0))</f>
        <v>0</v>
      </c>
    </row>
    <row r="952" spans="1:18" x14ac:dyDescent="0.3">
      <c r="A952" s="113" t="str">
        <f>'Actual species'!A951</f>
        <v xml:space="preserve">Sunius diktianus (E) </v>
      </c>
      <c r="B952" s="66">
        <f>IF(SUM('Actual species'!B951:E951)&gt;=1,1,IF(SUM('Actual species'!B951:E951)="X",1,0))</f>
        <v>0</v>
      </c>
      <c r="C952" s="2">
        <f>IF(SUM('Actual species'!F951)&gt;=1,1,IF(SUM('Actual species'!F951)="X",1,0))</f>
        <v>0</v>
      </c>
      <c r="D952" s="2">
        <f>IF(SUM('Actual species'!G951)&gt;=1,1,IF(SUM('Actual species'!G951)="X",1,0))</f>
        <v>0</v>
      </c>
      <c r="E952" s="2">
        <f>IF(SUM('Actual species'!H951)&gt;=1,1,IF(SUM('Actual species'!H951)="X",1,0))</f>
        <v>0</v>
      </c>
      <c r="F952" s="2">
        <f>IF(SUM('Actual species'!I951)&gt;=1,1,IF(SUM('Actual species'!I951)="X",1,0))</f>
        <v>0</v>
      </c>
      <c r="G952" s="2">
        <f>IF(SUM('Actual species'!J951)&gt;=1,1,IF(SUM('Actual species'!J951)="X",1,0))</f>
        <v>1</v>
      </c>
      <c r="H952" s="2">
        <f>IF(SUM('Actual species'!K951)&gt;=1,1,IF(SUM('Actual species'!K951)="X",1,0))</f>
        <v>0</v>
      </c>
      <c r="I952" s="2">
        <f>IF(SUM('Actual species'!L951)&gt;=1,1,IF(SUM('Actual species'!L951)="X",1,0))</f>
        <v>0</v>
      </c>
      <c r="J952" s="2">
        <f>IF(SUM('Actual species'!M951)&gt;=1,1,IF(SUM('Actual species'!M951)="X",1,0))</f>
        <v>0</v>
      </c>
      <c r="K952" s="2">
        <f>IF(SUM('Actual species'!N951)&gt;=1,1,IF(SUM('Actual species'!N951)="X",1,0))</f>
        <v>0</v>
      </c>
      <c r="L952" s="2">
        <f>IF(SUM('Actual species'!O951)&gt;=1,1,IF(SUM('Actual species'!O951)="X",1,0))</f>
        <v>0</v>
      </c>
      <c r="M952" s="2">
        <f>IF(SUM('Actual species'!P951)&gt;=1,1,IF(SUM('Actual species'!P951)="X",1,0))</f>
        <v>0</v>
      </c>
      <c r="N952" s="2">
        <f>IF(SUM('Actual species'!Q951)&gt;=1,1,IF(SUM('Actual species'!Q951)="X",1,0))</f>
        <v>0</v>
      </c>
      <c r="O952" s="2">
        <f>IF(SUM('Actual species'!R951)&gt;=1,1,IF(SUM('Actual species'!R951)="X",1,0))</f>
        <v>0</v>
      </c>
      <c r="P952" s="2">
        <f>IF(SUM('Actual species'!S951)&gt;=1,1,IF(SUM('Actual species'!S951)="X",1,0))</f>
        <v>0</v>
      </c>
      <c r="Q952" s="2">
        <f>IF(SUM('Actual species'!T951)&gt;=1,1,IF(SUM('Actual species'!T951)="X",1,0))</f>
        <v>0</v>
      </c>
      <c r="R952" s="2">
        <f>IF(SUM('Actual species'!U951)&gt;=1,1,IF(SUM('Actual species'!U951)="X",1,0))</f>
        <v>0</v>
      </c>
    </row>
    <row r="953" spans="1:18" x14ac:dyDescent="0.3">
      <c r="A953" s="113" t="str">
        <f>'Actual species'!A952</f>
        <v>Sunius fallax</v>
      </c>
      <c r="B953" s="66">
        <f>IF(SUM('Actual species'!B952:E952)&gt;=1,1,IF(SUM('Actual species'!B952:E952)="X",1,0))</f>
        <v>0</v>
      </c>
      <c r="C953" s="2">
        <f>IF(SUM('Actual species'!F952)&gt;=1,1,IF(SUM('Actual species'!F952)="X",1,0))</f>
        <v>0</v>
      </c>
      <c r="D953" s="2">
        <f>IF(SUM('Actual species'!G952)&gt;=1,1,IF(SUM('Actual species'!G952)="X",1,0))</f>
        <v>0</v>
      </c>
      <c r="E953" s="2">
        <f>IF(SUM('Actual species'!H952)&gt;=1,1,IF(SUM('Actual species'!H952)="X",1,0))</f>
        <v>0</v>
      </c>
      <c r="F953" s="2">
        <f>IF(SUM('Actual species'!I952)&gt;=1,1,IF(SUM('Actual species'!I952)="X",1,0))</f>
        <v>0</v>
      </c>
      <c r="G953" s="2">
        <f>IF(SUM('Actual species'!J952)&gt;=1,1,IF(SUM('Actual species'!J952)="X",1,0))</f>
        <v>1</v>
      </c>
      <c r="H953" s="2">
        <f>IF(SUM('Actual species'!K952)&gt;=1,1,IF(SUM('Actual species'!K952)="X",1,0))</f>
        <v>0</v>
      </c>
      <c r="I953" s="2">
        <f>IF(SUM('Actual species'!L952)&gt;=1,1,IF(SUM('Actual species'!L952)="X",1,0))</f>
        <v>0</v>
      </c>
      <c r="J953" s="2">
        <f>IF(SUM('Actual species'!M952)&gt;=1,1,IF(SUM('Actual species'!M952)="X",1,0))</f>
        <v>0</v>
      </c>
      <c r="K953" s="2">
        <f>IF(SUM('Actual species'!N952)&gt;=1,1,IF(SUM('Actual species'!N952)="X",1,0))</f>
        <v>0</v>
      </c>
      <c r="L953" s="2">
        <f>IF(SUM('Actual species'!O952)&gt;=1,1,IF(SUM('Actual species'!O952)="X",1,0))</f>
        <v>0</v>
      </c>
      <c r="M953" s="2">
        <f>IF(SUM('Actual species'!P952)&gt;=1,1,IF(SUM('Actual species'!P952)="X",1,0))</f>
        <v>0</v>
      </c>
      <c r="N953" s="2">
        <f>IF(SUM('Actual species'!Q952)&gt;=1,1,IF(SUM('Actual species'!Q952)="X",1,0))</f>
        <v>0</v>
      </c>
      <c r="O953" s="2">
        <f>IF(SUM('Actual species'!R952)&gt;=1,1,IF(SUM('Actual species'!R952)="X",1,0))</f>
        <v>0</v>
      </c>
      <c r="P953" s="2">
        <f>IF(SUM('Actual species'!S952)&gt;=1,1,IF(SUM('Actual species'!S952)="X",1,0))</f>
        <v>0</v>
      </c>
      <c r="Q953" s="2">
        <f>IF(SUM('Actual species'!T952)&gt;=1,1,IF(SUM('Actual species'!T952)="X",1,0))</f>
        <v>0</v>
      </c>
      <c r="R953" s="2">
        <f>IF(SUM('Actual species'!U952)&gt;=1,1,IF(SUM('Actual species'!U952)="X",1,0))</f>
        <v>0</v>
      </c>
    </row>
    <row r="954" spans="1:18" x14ac:dyDescent="0.3">
      <c r="A954" s="113" t="str">
        <f>'Actual species'!A953</f>
        <v>Sunius fokisensis</v>
      </c>
      <c r="B954" s="66">
        <f>IF(SUM('Actual species'!B953:E953)&gt;=1,1,IF(SUM('Actual species'!B953:E953)="X",1,0))</f>
        <v>0</v>
      </c>
      <c r="C954" s="2">
        <f>IF(SUM('Actual species'!F953)&gt;=1,1,IF(SUM('Actual species'!F953)="X",1,0))</f>
        <v>0</v>
      </c>
      <c r="D954" s="2">
        <f>IF(SUM('Actual species'!G953)&gt;=1,1,IF(SUM('Actual species'!G953)="X",1,0))</f>
        <v>0</v>
      </c>
      <c r="E954" s="2">
        <f>IF(SUM('Actual species'!H953)&gt;=1,1,IF(SUM('Actual species'!H953)="X",1,0))</f>
        <v>0</v>
      </c>
      <c r="F954" s="2">
        <f>IF(SUM('Actual species'!I953)&gt;=1,1,IF(SUM('Actual species'!I953)="X",1,0))</f>
        <v>0</v>
      </c>
      <c r="G954" s="2">
        <f>IF(SUM('Actual species'!J953)&gt;=1,1,IF(SUM('Actual species'!J953)="X",1,0))</f>
        <v>0</v>
      </c>
      <c r="H954" s="2">
        <f>IF(SUM('Actual species'!K953)&gt;=1,1,IF(SUM('Actual species'!K953)="X",1,0))</f>
        <v>0</v>
      </c>
      <c r="I954" s="2">
        <f>IF(SUM('Actual species'!L953)&gt;=1,1,IF(SUM('Actual species'!L953)="X",1,0))</f>
        <v>0</v>
      </c>
      <c r="J954" s="2">
        <f>IF(SUM('Actual species'!M953)&gt;=1,1,IF(SUM('Actual species'!M953)="X",1,0))</f>
        <v>0</v>
      </c>
      <c r="K954" s="2">
        <f>IF(SUM('Actual species'!N953)&gt;=1,1,IF(SUM('Actual species'!N953)="X",1,0))</f>
        <v>0</v>
      </c>
      <c r="L954" s="2">
        <f>IF(SUM('Actual species'!O953)&gt;=1,1,IF(SUM('Actual species'!O953)="X",1,0))</f>
        <v>0</v>
      </c>
      <c r="M954" s="2">
        <f>IF(SUM('Actual species'!P953)&gt;=1,1,IF(SUM('Actual species'!P953)="X",1,0))</f>
        <v>0</v>
      </c>
      <c r="N954" s="2">
        <f>IF(SUM('Actual species'!Q953)&gt;=1,1,IF(SUM('Actual species'!Q953)="X",1,0))</f>
        <v>0</v>
      </c>
      <c r="O954" s="2">
        <f>IF(SUM('Actual species'!R953)&gt;=1,1,IF(SUM('Actual species'!R953)="X",1,0))</f>
        <v>1</v>
      </c>
      <c r="P954" s="2">
        <f>IF(SUM('Actual species'!S953)&gt;=1,1,IF(SUM('Actual species'!S953)="X",1,0))</f>
        <v>0</v>
      </c>
      <c r="Q954" s="2">
        <f>IF(SUM('Actual species'!T953)&gt;=1,1,IF(SUM('Actual species'!T953)="X",1,0))</f>
        <v>0</v>
      </c>
      <c r="R954" s="2">
        <f>IF(SUM('Actual species'!U953)&gt;=1,1,IF(SUM('Actual species'!U953)="X",1,0))</f>
        <v>0</v>
      </c>
    </row>
    <row r="955" spans="1:18" x14ac:dyDescent="0.3">
      <c r="A955" s="113" t="str">
        <f>'Actual species'!A954</f>
        <v xml:space="preserve">*Sunius geiseri (E) </v>
      </c>
      <c r="B955" s="66">
        <f>IF(SUM('Actual species'!B954:E954)&gt;=1,1,IF(SUM('Actual species'!B954:E954)="X",1,0))</f>
        <v>0</v>
      </c>
      <c r="C955" s="2">
        <f>IF(SUM('Actual species'!F954)&gt;=1,1,IF(SUM('Actual species'!F954)="X",1,0))</f>
        <v>0</v>
      </c>
      <c r="D955" s="2">
        <f>IF(SUM('Actual species'!G954)&gt;=1,1,IF(SUM('Actual species'!G954)="X",1,0))</f>
        <v>0</v>
      </c>
      <c r="E955" s="2">
        <f>IF(SUM('Actual species'!H954)&gt;=1,1,IF(SUM('Actual species'!H954)="X",1,0))</f>
        <v>1</v>
      </c>
      <c r="F955" s="2">
        <f>IF(SUM('Actual species'!I954)&gt;=1,1,IF(SUM('Actual species'!I954)="X",1,0))</f>
        <v>0</v>
      </c>
      <c r="G955" s="2">
        <f>IF(SUM('Actual species'!J954)&gt;=1,1,IF(SUM('Actual species'!J954)="X",1,0))</f>
        <v>0</v>
      </c>
      <c r="H955" s="2">
        <f>IF(SUM('Actual species'!K954)&gt;=1,1,IF(SUM('Actual species'!K954)="X",1,0))</f>
        <v>0</v>
      </c>
      <c r="I955" s="2">
        <f>IF(SUM('Actual species'!L954)&gt;=1,1,IF(SUM('Actual species'!L954)="X",1,0))</f>
        <v>0</v>
      </c>
      <c r="J955" s="2">
        <f>IF(SUM('Actual species'!M954)&gt;=1,1,IF(SUM('Actual species'!M954)="X",1,0))</f>
        <v>0</v>
      </c>
      <c r="K955" s="2">
        <f>IF(SUM('Actual species'!N954)&gt;=1,1,IF(SUM('Actual species'!N954)="X",1,0))</f>
        <v>0</v>
      </c>
      <c r="L955" s="2">
        <f>IF(SUM('Actual species'!O954)&gt;=1,1,IF(SUM('Actual species'!O954)="X",1,0))</f>
        <v>0</v>
      </c>
      <c r="M955" s="2">
        <f>IF(SUM('Actual species'!P954)&gt;=1,1,IF(SUM('Actual species'!P954)="X",1,0))</f>
        <v>0</v>
      </c>
      <c r="N955" s="2">
        <f>IF(SUM('Actual species'!Q954)&gt;=1,1,IF(SUM('Actual species'!Q954)="X",1,0))</f>
        <v>0</v>
      </c>
      <c r="O955" s="2">
        <f>IF(SUM('Actual species'!R954)&gt;=1,1,IF(SUM('Actual species'!R954)="X",1,0))</f>
        <v>0</v>
      </c>
      <c r="P955" s="2">
        <f>IF(SUM('Actual species'!S954)&gt;=1,1,IF(SUM('Actual species'!S954)="X",1,0))</f>
        <v>0</v>
      </c>
      <c r="Q955" s="2">
        <f>IF(SUM('Actual species'!T954)&gt;=1,1,IF(SUM('Actual species'!T954)="X",1,0))</f>
        <v>0</v>
      </c>
      <c r="R955" s="2">
        <f>IF(SUM('Actual species'!U954)&gt;=1,1,IF(SUM('Actual species'!U954)="X",1,0))</f>
        <v>0</v>
      </c>
    </row>
    <row r="956" spans="1:18" x14ac:dyDescent="0.3">
      <c r="A956" s="113" t="str">
        <f>'Actual species'!A955</f>
        <v>Sunius hellenicus</v>
      </c>
      <c r="B956" s="66">
        <f>IF(SUM('Actual species'!B955:E955)&gt;=1,1,IF(SUM('Actual species'!B955:E955)="X",1,0))</f>
        <v>0</v>
      </c>
      <c r="C956" s="2">
        <f>IF(SUM('Actual species'!F955)&gt;=1,1,IF(SUM('Actual species'!F955)="X",1,0))</f>
        <v>0</v>
      </c>
      <c r="D956" s="2">
        <f>IF(SUM('Actual species'!G955)&gt;=1,1,IF(SUM('Actual species'!G955)="X",1,0))</f>
        <v>0</v>
      </c>
      <c r="E956" s="2">
        <f>IF(SUM('Actual species'!H955)&gt;=1,1,IF(SUM('Actual species'!H955)="X",1,0))</f>
        <v>0</v>
      </c>
      <c r="F956" s="2">
        <f>IF(SUM('Actual species'!I955)&gt;=1,1,IF(SUM('Actual species'!I955)="X",1,0))</f>
        <v>0</v>
      </c>
      <c r="G956" s="2">
        <f>IF(SUM('Actual species'!J955)&gt;=1,1,IF(SUM('Actual species'!J955)="X",1,0))</f>
        <v>0</v>
      </c>
      <c r="H956" s="2">
        <f>IF(SUM('Actual species'!K955)&gt;=1,1,IF(SUM('Actual species'!K955)="X",1,0))</f>
        <v>0</v>
      </c>
      <c r="I956" s="2">
        <f>IF(SUM('Actual species'!L955)&gt;=1,1,IF(SUM('Actual species'!L955)="X",1,0))</f>
        <v>0</v>
      </c>
      <c r="J956" s="2">
        <f>IF(SUM('Actual species'!M955)&gt;=1,1,IF(SUM('Actual species'!M955)="X",1,0))</f>
        <v>1</v>
      </c>
      <c r="K956" s="2">
        <f>IF(SUM('Actual species'!N955)&gt;=1,1,IF(SUM('Actual species'!N955)="X",1,0))</f>
        <v>0</v>
      </c>
      <c r="L956" s="2">
        <f>IF(SUM('Actual species'!O955)&gt;=1,1,IF(SUM('Actual species'!O955)="X",1,0))</f>
        <v>0</v>
      </c>
      <c r="M956" s="2">
        <f>IF(SUM('Actual species'!P955)&gt;=1,1,IF(SUM('Actual species'!P955)="X",1,0))</f>
        <v>0</v>
      </c>
      <c r="N956" s="2">
        <f>IF(SUM('Actual species'!Q955)&gt;=1,1,IF(SUM('Actual species'!Q955)="X",1,0))</f>
        <v>0</v>
      </c>
      <c r="O956" s="2">
        <f>IF(SUM('Actual species'!R955)&gt;=1,1,IF(SUM('Actual species'!R955)="X",1,0))</f>
        <v>0</v>
      </c>
      <c r="P956" s="2">
        <f>IF(SUM('Actual species'!S955)&gt;=1,1,IF(SUM('Actual species'!S955)="X",1,0))</f>
        <v>0</v>
      </c>
      <c r="Q956" s="2">
        <f>IF(SUM('Actual species'!T955)&gt;=1,1,IF(SUM('Actual species'!T955)="X",1,0))</f>
        <v>0</v>
      </c>
      <c r="R956" s="2">
        <f>IF(SUM('Actual species'!U955)&gt;=1,1,IF(SUM('Actual species'!U955)="X",1,0))</f>
        <v>0</v>
      </c>
    </row>
    <row r="957" spans="1:18" x14ac:dyDescent="0.3">
      <c r="A957" s="113" t="str">
        <f>'Actual species'!A956</f>
        <v xml:space="preserve">*Sunius potti (E) </v>
      </c>
      <c r="B957" s="66">
        <f>IF(SUM('Actual species'!B956:E956)&gt;=1,1,IF(SUM('Actual species'!B956:E956)="X",1,0))</f>
        <v>0</v>
      </c>
      <c r="C957" s="2">
        <f>IF(SUM('Actual species'!F956)&gt;=1,1,IF(SUM('Actual species'!F956)="X",1,0))</f>
        <v>0</v>
      </c>
      <c r="D957" s="2">
        <f>IF(SUM('Actual species'!G956)&gt;=1,1,IF(SUM('Actual species'!G956)="X",1,0))</f>
        <v>0</v>
      </c>
      <c r="E957" s="2">
        <f>IF(SUM('Actual species'!H956)&gt;=1,1,IF(SUM('Actual species'!H956)="X",1,0))</f>
        <v>0</v>
      </c>
      <c r="F957" s="2">
        <f>IF(SUM('Actual species'!I956)&gt;=1,1,IF(SUM('Actual species'!I956)="X",1,0))</f>
        <v>1</v>
      </c>
      <c r="G957" s="2">
        <f>IF(SUM('Actual species'!J956)&gt;=1,1,IF(SUM('Actual species'!J956)="X",1,0))</f>
        <v>0</v>
      </c>
      <c r="H957" s="2">
        <f>IF(SUM('Actual species'!K956)&gt;=1,1,IF(SUM('Actual species'!K956)="X",1,0))</f>
        <v>0</v>
      </c>
      <c r="I957" s="2">
        <f>IF(SUM('Actual species'!L956)&gt;=1,1,IF(SUM('Actual species'!L956)="X",1,0))</f>
        <v>0</v>
      </c>
      <c r="J957" s="2">
        <f>IF(SUM('Actual species'!M956)&gt;=1,1,IF(SUM('Actual species'!M956)="X",1,0))</f>
        <v>0</v>
      </c>
      <c r="K957" s="2">
        <f>IF(SUM('Actual species'!N956)&gt;=1,1,IF(SUM('Actual species'!N956)="X",1,0))</f>
        <v>0</v>
      </c>
      <c r="L957" s="2">
        <f>IF(SUM('Actual species'!O956)&gt;=1,1,IF(SUM('Actual species'!O956)="X",1,0))</f>
        <v>0</v>
      </c>
      <c r="M957" s="2">
        <f>IF(SUM('Actual species'!P956)&gt;=1,1,IF(SUM('Actual species'!P956)="X",1,0))</f>
        <v>0</v>
      </c>
      <c r="N957" s="2">
        <f>IF(SUM('Actual species'!Q956)&gt;=1,1,IF(SUM('Actual species'!Q956)="X",1,0))</f>
        <v>0</v>
      </c>
      <c r="O957" s="2">
        <f>IF(SUM('Actual species'!R956)&gt;=1,1,IF(SUM('Actual species'!R956)="X",1,0))</f>
        <v>0</v>
      </c>
      <c r="P957" s="2">
        <f>IF(SUM('Actual species'!S956)&gt;=1,1,IF(SUM('Actual species'!S956)="X",1,0))</f>
        <v>0</v>
      </c>
      <c r="Q957" s="2">
        <f>IF(SUM('Actual species'!T956)&gt;=1,1,IF(SUM('Actual species'!T956)="X",1,0))</f>
        <v>0</v>
      </c>
      <c r="R957" s="2">
        <f>IF(SUM('Actual species'!U956)&gt;=1,1,IF(SUM('Actual species'!U956)="X",1,0))</f>
        <v>0</v>
      </c>
    </row>
    <row r="958" spans="1:18" x14ac:dyDescent="0.3">
      <c r="A958" s="113" t="str">
        <f>'Actual species'!A957</f>
        <v xml:space="preserve">Sunius rhodicus (E) </v>
      </c>
      <c r="B958" s="66">
        <f>IF(SUM('Actual species'!B957:E957)&gt;=1,1,IF(SUM('Actual species'!B957:E957)="X",1,0))</f>
        <v>0</v>
      </c>
      <c r="C958" s="2">
        <f>IF(SUM('Actual species'!F957)&gt;=1,1,IF(SUM('Actual species'!F957)="X",1,0))</f>
        <v>0</v>
      </c>
      <c r="D958" s="2">
        <f>IF(SUM('Actual species'!G957)&gt;=1,1,IF(SUM('Actual species'!G957)="X",1,0))</f>
        <v>0</v>
      </c>
      <c r="E958" s="2">
        <f>IF(SUM('Actual species'!H957)&gt;=1,1,IF(SUM('Actual species'!H957)="X",1,0))</f>
        <v>0</v>
      </c>
      <c r="F958" s="2">
        <f>IF(SUM('Actual species'!I957)&gt;=1,1,IF(SUM('Actual species'!I957)="X",1,0))</f>
        <v>0</v>
      </c>
      <c r="G958" s="2">
        <f>IF(SUM('Actual species'!J957)&gt;=1,1,IF(SUM('Actual species'!J957)="X",1,0))</f>
        <v>0</v>
      </c>
      <c r="H958" s="2">
        <f>IF(SUM('Actual species'!K957)&gt;=1,1,IF(SUM('Actual species'!K957)="X",1,0))</f>
        <v>1</v>
      </c>
      <c r="I958" s="2">
        <f>IF(SUM('Actual species'!L957)&gt;=1,1,IF(SUM('Actual species'!L957)="X",1,0))</f>
        <v>0</v>
      </c>
      <c r="J958" s="2">
        <f>IF(SUM('Actual species'!M957)&gt;=1,1,IF(SUM('Actual species'!M957)="X",1,0))</f>
        <v>0</v>
      </c>
      <c r="K958" s="2">
        <f>IF(SUM('Actual species'!N957)&gt;=1,1,IF(SUM('Actual species'!N957)="X",1,0))</f>
        <v>0</v>
      </c>
      <c r="L958" s="2">
        <f>IF(SUM('Actual species'!O957)&gt;=1,1,IF(SUM('Actual species'!O957)="X",1,0))</f>
        <v>0</v>
      </c>
      <c r="M958" s="2">
        <f>IF(SUM('Actual species'!P957)&gt;=1,1,IF(SUM('Actual species'!P957)="X",1,0))</f>
        <v>0</v>
      </c>
      <c r="N958" s="2">
        <f>IF(SUM('Actual species'!Q957)&gt;=1,1,IF(SUM('Actual species'!Q957)="X",1,0))</f>
        <v>0</v>
      </c>
      <c r="O958" s="2">
        <f>IF(SUM('Actual species'!R957)&gt;=1,1,IF(SUM('Actual species'!R957)="X",1,0))</f>
        <v>0</v>
      </c>
      <c r="P958" s="2">
        <f>IF(SUM('Actual species'!S957)&gt;=1,1,IF(SUM('Actual species'!S957)="X",1,0))</f>
        <v>0</v>
      </c>
      <c r="Q958" s="2">
        <f>IF(SUM('Actual species'!T957)&gt;=1,1,IF(SUM('Actual species'!T957)="X",1,0))</f>
        <v>0</v>
      </c>
      <c r="R958" s="2">
        <f>IF(SUM('Actual species'!U957)&gt;=1,1,IF(SUM('Actual species'!U957)="X",1,0))</f>
        <v>0</v>
      </c>
    </row>
    <row r="959" spans="1:18" x14ac:dyDescent="0.3">
      <c r="A959" s="113" t="str">
        <f>'Actual species'!A958</f>
        <v>Sunius sp. (seminiger group) female</v>
      </c>
      <c r="B959" s="66">
        <f>IF(SUM('Actual species'!B958:E958)&gt;=1,1,IF(SUM('Actual species'!B958:E958)="X",1,0))</f>
        <v>0</v>
      </c>
      <c r="C959" s="2">
        <f>IF(SUM('Actual species'!F958)&gt;=1,1,IF(SUM('Actual species'!F958)="X",1,0))</f>
        <v>0</v>
      </c>
      <c r="D959" s="2">
        <f>IF(SUM('Actual species'!G958)&gt;=1,1,IF(SUM('Actual species'!G958)="X",1,0))</f>
        <v>0</v>
      </c>
      <c r="E959" s="2">
        <f>IF(SUM('Actual species'!H958)&gt;=1,1,IF(SUM('Actual species'!H958)="X",1,0))</f>
        <v>0</v>
      </c>
      <c r="F959" s="2">
        <f>IF(SUM('Actual species'!I958)&gt;=1,1,IF(SUM('Actual species'!I958)="X",1,0))</f>
        <v>0</v>
      </c>
      <c r="G959" s="2">
        <f>IF(SUM('Actual species'!J958)&gt;=1,1,IF(SUM('Actual species'!J958)="X",1,0))</f>
        <v>1</v>
      </c>
      <c r="H959" s="2">
        <f>IF(SUM('Actual species'!K958)&gt;=1,1,IF(SUM('Actual species'!K958)="X",1,0))</f>
        <v>0</v>
      </c>
      <c r="I959" s="2">
        <f>IF(SUM('Actual species'!L958)&gt;=1,1,IF(SUM('Actual species'!L958)="X",1,0))</f>
        <v>0</v>
      </c>
      <c r="J959" s="2">
        <f>IF(SUM('Actual species'!M958)&gt;=1,1,IF(SUM('Actual species'!M958)="X",1,0))</f>
        <v>0</v>
      </c>
      <c r="K959" s="2">
        <f>IF(SUM('Actual species'!N958)&gt;=1,1,IF(SUM('Actual species'!N958)="X",1,0))</f>
        <v>0</v>
      </c>
      <c r="L959" s="2">
        <f>IF(SUM('Actual species'!O958)&gt;=1,1,IF(SUM('Actual species'!O958)="X",1,0))</f>
        <v>0</v>
      </c>
      <c r="M959" s="2">
        <f>IF(SUM('Actual species'!P958)&gt;=1,1,IF(SUM('Actual species'!P958)="X",1,0))</f>
        <v>0</v>
      </c>
      <c r="N959" s="2">
        <f>IF(SUM('Actual species'!Q958)&gt;=1,1,IF(SUM('Actual species'!Q958)="X",1,0))</f>
        <v>0</v>
      </c>
      <c r="O959" s="2">
        <f>IF(SUM('Actual species'!R958)&gt;=1,1,IF(SUM('Actual species'!R958)="X",1,0))</f>
        <v>0</v>
      </c>
      <c r="P959" s="2">
        <f>IF(SUM('Actual species'!S958)&gt;=1,1,IF(SUM('Actual species'!S958)="X",1,0))</f>
        <v>0</v>
      </c>
      <c r="Q959" s="2">
        <f>IF(SUM('Actual species'!T958)&gt;=1,1,IF(SUM('Actual species'!T958)="X",1,0))</f>
        <v>0</v>
      </c>
      <c r="R959" s="2">
        <f>IF(SUM('Actual species'!U958)&gt;=1,1,IF(SUM('Actual species'!U958)="X",1,0))</f>
        <v>0</v>
      </c>
    </row>
    <row r="960" spans="1:18" x14ac:dyDescent="0.3">
      <c r="A960" s="113" t="str">
        <f>'Actual species'!A959</f>
        <v xml:space="preserve">Sunius thripticus (E) </v>
      </c>
      <c r="B960" s="66">
        <f>IF(SUM('Actual species'!B959:E959)&gt;=1,1,IF(SUM('Actual species'!B959:E959)="X",1,0))</f>
        <v>0</v>
      </c>
      <c r="C960" s="2">
        <f>IF(SUM('Actual species'!F959)&gt;=1,1,IF(SUM('Actual species'!F959)="X",1,0))</f>
        <v>0</v>
      </c>
      <c r="D960" s="2">
        <f>IF(SUM('Actual species'!G959)&gt;=1,1,IF(SUM('Actual species'!G959)="X",1,0))</f>
        <v>0</v>
      </c>
      <c r="E960" s="2">
        <f>IF(SUM('Actual species'!H959)&gt;=1,1,IF(SUM('Actual species'!H959)="X",1,0))</f>
        <v>0</v>
      </c>
      <c r="F960" s="2">
        <f>IF(SUM('Actual species'!I959)&gt;=1,1,IF(SUM('Actual species'!I959)="X",1,0))</f>
        <v>0</v>
      </c>
      <c r="G960" s="2">
        <f>IF(SUM('Actual species'!J959)&gt;=1,1,IF(SUM('Actual species'!J959)="X",1,0))</f>
        <v>1</v>
      </c>
      <c r="H960" s="2">
        <f>IF(SUM('Actual species'!K959)&gt;=1,1,IF(SUM('Actual species'!K959)="X",1,0))</f>
        <v>0</v>
      </c>
      <c r="I960" s="2">
        <f>IF(SUM('Actual species'!L959)&gt;=1,1,IF(SUM('Actual species'!L959)="X",1,0))</f>
        <v>0</v>
      </c>
      <c r="J960" s="2">
        <f>IF(SUM('Actual species'!M959)&gt;=1,1,IF(SUM('Actual species'!M959)="X",1,0))</f>
        <v>0</v>
      </c>
      <c r="K960" s="2">
        <f>IF(SUM('Actual species'!N959)&gt;=1,1,IF(SUM('Actual species'!N959)="X",1,0))</f>
        <v>0</v>
      </c>
      <c r="L960" s="2">
        <f>IF(SUM('Actual species'!O959)&gt;=1,1,IF(SUM('Actual species'!O959)="X",1,0))</f>
        <v>0</v>
      </c>
      <c r="M960" s="2">
        <f>IF(SUM('Actual species'!P959)&gt;=1,1,IF(SUM('Actual species'!P959)="X",1,0))</f>
        <v>0</v>
      </c>
      <c r="N960" s="2">
        <f>IF(SUM('Actual species'!Q959)&gt;=1,1,IF(SUM('Actual species'!Q959)="X",1,0))</f>
        <v>0</v>
      </c>
      <c r="O960" s="2">
        <f>IF(SUM('Actual species'!R959)&gt;=1,1,IF(SUM('Actual species'!R959)="X",1,0))</f>
        <v>0</v>
      </c>
      <c r="P960" s="2">
        <f>IF(SUM('Actual species'!S959)&gt;=1,1,IF(SUM('Actual species'!S959)="X",1,0))</f>
        <v>0</v>
      </c>
      <c r="Q960" s="2">
        <f>IF(SUM('Actual species'!T959)&gt;=1,1,IF(SUM('Actual species'!T959)="X",1,0))</f>
        <v>0</v>
      </c>
      <c r="R960" s="2">
        <f>IF(SUM('Actual species'!U959)&gt;=1,1,IF(SUM('Actual species'!U959)="X",1,0))</f>
        <v>0</v>
      </c>
    </row>
    <row r="961" spans="1:18" x14ac:dyDescent="0.3">
      <c r="A961" s="113" t="str">
        <f>'Actual species'!A960</f>
        <v>Tetartopeus quadratus</v>
      </c>
      <c r="B961" s="66">
        <f>IF(SUM('Actual species'!B960:E960)&gt;=1,1,IF(SUM('Actual species'!B960:E960)="X",1,0))</f>
        <v>0</v>
      </c>
      <c r="C961" s="2">
        <f>IF(SUM('Actual species'!F960)&gt;=1,1,IF(SUM('Actual species'!F960)="X",1,0))</f>
        <v>0</v>
      </c>
      <c r="D961" s="2">
        <f>IF(SUM('Actual species'!G960)&gt;=1,1,IF(SUM('Actual species'!G960)="X",1,0))</f>
        <v>0</v>
      </c>
      <c r="E961" s="2">
        <f>IF(SUM('Actual species'!H960)&gt;=1,1,IF(SUM('Actual species'!H960)="X",1,0))</f>
        <v>0</v>
      </c>
      <c r="F961" s="2">
        <f>IF(SUM('Actual species'!I960)&gt;=1,1,IF(SUM('Actual species'!I960)="X",1,0))</f>
        <v>0</v>
      </c>
      <c r="G961" s="2">
        <f>IF(SUM('Actual species'!J960)&gt;=1,1,IF(SUM('Actual species'!J960)="X",1,0))</f>
        <v>0</v>
      </c>
      <c r="H961" s="2">
        <f>IF(SUM('Actual species'!K960)&gt;=1,1,IF(SUM('Actual species'!K960)="X",1,0))</f>
        <v>0</v>
      </c>
      <c r="I961" s="2">
        <f>IF(SUM('Actual species'!L960)&gt;=1,1,IF(SUM('Actual species'!L960)="X",1,0))</f>
        <v>0</v>
      </c>
      <c r="J961" s="2">
        <f>IF(SUM('Actual species'!M960)&gt;=1,1,IF(SUM('Actual species'!M960)="X",1,0))</f>
        <v>0</v>
      </c>
      <c r="K961" s="2">
        <f>IF(SUM('Actual species'!N960)&gt;=1,1,IF(SUM('Actual species'!N960)="X",1,0))</f>
        <v>0</v>
      </c>
      <c r="L961" s="2">
        <f>IF(SUM('Actual species'!O960)&gt;=1,1,IF(SUM('Actual species'!O960)="X",1,0))</f>
        <v>0</v>
      </c>
      <c r="M961" s="2">
        <f>IF(SUM('Actual species'!P960)&gt;=1,1,IF(SUM('Actual species'!P960)="X",1,0))</f>
        <v>0</v>
      </c>
      <c r="N961" s="2">
        <f>IF(SUM('Actual species'!Q960)&gt;=1,1,IF(SUM('Actual species'!Q960)="X",1,0))</f>
        <v>0</v>
      </c>
      <c r="O961" s="2">
        <f>IF(SUM('Actual species'!R960)&gt;=1,1,IF(SUM('Actual species'!R960)="X",1,0))</f>
        <v>0</v>
      </c>
      <c r="P961" s="2">
        <f>IF(SUM('Actual species'!S960)&gt;=1,1,IF(SUM('Actual species'!S960)="X",1,0))</f>
        <v>0</v>
      </c>
      <c r="Q961" s="2">
        <f>IF(SUM('Actual species'!T960)&gt;=1,1,IF(SUM('Actual species'!T960)="X",1,0))</f>
        <v>0</v>
      </c>
      <c r="R961" s="2">
        <f>IF(SUM('Actual species'!U960)&gt;=1,1,IF(SUM('Actual species'!U960)="X",1,0))</f>
        <v>0</v>
      </c>
    </row>
    <row r="962" spans="1:18" x14ac:dyDescent="0.3">
      <c r="A962" s="113" t="str">
        <f>'Actual species'!A961</f>
        <v>Throbalium dividuum dividuum</v>
      </c>
      <c r="B962" s="66">
        <f>IF(SUM('Actual species'!B961:E961)&gt;=1,1,IF(SUM('Actual species'!B961:E961)="X",1,0))</f>
        <v>0</v>
      </c>
      <c r="C962" s="2">
        <f>IF(SUM('Actual species'!F961)&gt;=1,1,IF(SUM('Actual species'!F961)="X",1,0))</f>
        <v>0</v>
      </c>
      <c r="D962" s="2">
        <f>IF(SUM('Actual species'!G961)&gt;=1,1,IF(SUM('Actual species'!G961)="X",1,0))</f>
        <v>0</v>
      </c>
      <c r="E962" s="2">
        <f>IF(SUM('Actual species'!H961)&gt;=1,1,IF(SUM('Actual species'!H961)="X",1,0))</f>
        <v>0</v>
      </c>
      <c r="F962" s="2">
        <f>IF(SUM('Actual species'!I961)&gt;=1,1,IF(SUM('Actual species'!I961)="X",1,0))</f>
        <v>0</v>
      </c>
      <c r="G962" s="2">
        <f>IF(SUM('Actual species'!J961)&gt;=1,1,IF(SUM('Actual species'!J961)="X",1,0))</f>
        <v>0</v>
      </c>
      <c r="H962" s="2">
        <f>IF(SUM('Actual species'!K961)&gt;=1,1,IF(SUM('Actual species'!K961)="X",1,0))</f>
        <v>0</v>
      </c>
      <c r="I962" s="2">
        <f>IF(SUM('Actual species'!L961)&gt;=1,1,IF(SUM('Actual species'!L961)="X",1,0))</f>
        <v>0</v>
      </c>
      <c r="J962" s="2">
        <f>IF(SUM('Actual species'!M961)&gt;=1,1,IF(SUM('Actual species'!M961)="X",1,0))</f>
        <v>0</v>
      </c>
      <c r="K962" s="2">
        <f>IF(SUM('Actual species'!N961)&gt;=1,1,IF(SUM('Actual species'!N961)="X",1,0))</f>
        <v>0</v>
      </c>
      <c r="L962" s="2">
        <f>IF(SUM('Actual species'!O961)&gt;=1,1,IF(SUM('Actual species'!O961)="X",1,0))</f>
        <v>0</v>
      </c>
      <c r="M962" s="2">
        <f>IF(SUM('Actual species'!P961)&gt;=1,1,IF(SUM('Actual species'!P961)="X",1,0))</f>
        <v>0</v>
      </c>
      <c r="N962" s="2">
        <f>IF(SUM('Actual species'!Q961)&gt;=1,1,IF(SUM('Actual species'!Q961)="X",1,0))</f>
        <v>0</v>
      </c>
      <c r="O962" s="2">
        <f>IF(SUM('Actual species'!R961)&gt;=1,1,IF(SUM('Actual species'!R961)="X",1,0))</f>
        <v>0</v>
      </c>
      <c r="P962" s="2">
        <f>IF(SUM('Actual species'!S961)&gt;=1,1,IF(SUM('Actual species'!S961)="X",1,0))</f>
        <v>0</v>
      </c>
      <c r="Q962" s="2">
        <f>IF(SUM('Actual species'!T961)&gt;=1,1,IF(SUM('Actual species'!T961)="X",1,0))</f>
        <v>0</v>
      </c>
      <c r="R962" s="2">
        <f>IF(SUM('Actual species'!U961)&gt;=1,1,IF(SUM('Actual species'!U961)="X",1,0))</f>
        <v>0</v>
      </c>
    </row>
    <row r="963" spans="1:18" x14ac:dyDescent="0.3">
      <c r="A963" s="113" t="str">
        <f>'Actual species'!A962</f>
        <v>Throbalium obenbergerianum</v>
      </c>
      <c r="B963" s="66">
        <f>IF(SUM('Actual species'!B962:E962)&gt;=1,1,IF(SUM('Actual species'!B962:E962)="X",1,0))</f>
        <v>0</v>
      </c>
      <c r="C963" s="2">
        <f>IF(SUM('Actual species'!F962)&gt;=1,1,IF(SUM('Actual species'!F962)="X",1,0))</f>
        <v>0</v>
      </c>
      <c r="D963" s="2">
        <f>IF(SUM('Actual species'!G962)&gt;=1,1,IF(SUM('Actual species'!G962)="X",1,0))</f>
        <v>0</v>
      </c>
      <c r="E963" s="2">
        <f>IF(SUM('Actual species'!H962)&gt;=1,1,IF(SUM('Actual species'!H962)="X",1,0))</f>
        <v>0</v>
      </c>
      <c r="F963" s="2">
        <f>IF(SUM('Actual species'!I962)&gt;=1,1,IF(SUM('Actual species'!I962)="X",1,0))</f>
        <v>0</v>
      </c>
      <c r="G963" s="2">
        <f>IF(SUM('Actual species'!J962)&gt;=1,1,IF(SUM('Actual species'!J962)="X",1,0))</f>
        <v>0</v>
      </c>
      <c r="H963" s="2">
        <f>IF(SUM('Actual species'!K962)&gt;=1,1,IF(SUM('Actual species'!K962)="X",1,0))</f>
        <v>0</v>
      </c>
      <c r="I963" s="2">
        <f>IF(SUM('Actual species'!L962)&gt;=1,1,IF(SUM('Actual species'!L962)="X",1,0))</f>
        <v>0</v>
      </c>
      <c r="J963" s="2">
        <f>IF(SUM('Actual species'!M962)&gt;=1,1,IF(SUM('Actual species'!M962)="X",1,0))</f>
        <v>0</v>
      </c>
      <c r="K963" s="2">
        <f>IF(SUM('Actual species'!N962)&gt;=1,1,IF(SUM('Actual species'!N962)="X",1,0))</f>
        <v>0</v>
      </c>
      <c r="L963" s="2">
        <f>IF(SUM('Actual species'!O962)&gt;=1,1,IF(SUM('Actual species'!O962)="X",1,0))</f>
        <v>0</v>
      </c>
      <c r="M963" s="2">
        <f>IF(SUM('Actual species'!P962)&gt;=1,1,IF(SUM('Actual species'!P962)="X",1,0))</f>
        <v>0</v>
      </c>
      <c r="N963" s="2">
        <f>IF(SUM('Actual species'!Q962)&gt;=1,1,IF(SUM('Actual species'!Q962)="X",1,0))</f>
        <v>0</v>
      </c>
      <c r="O963" s="2">
        <f>IF(SUM('Actual species'!R962)&gt;=1,1,IF(SUM('Actual species'!R962)="X",1,0))</f>
        <v>0</v>
      </c>
      <c r="P963" s="2">
        <f>IF(SUM('Actual species'!S962)&gt;=1,1,IF(SUM('Actual species'!S962)="X",1,0))</f>
        <v>0</v>
      </c>
      <c r="Q963" s="2">
        <f>IF(SUM('Actual species'!T962)&gt;=1,1,IF(SUM('Actual species'!T962)="X",1,0))</f>
        <v>0</v>
      </c>
      <c r="R963" s="2">
        <f>IF(SUM('Actual species'!U962)&gt;=1,1,IF(SUM('Actual species'!U962)="X",1,0))</f>
        <v>0</v>
      </c>
    </row>
    <row r="964" spans="1:18" x14ac:dyDescent="0.3">
      <c r="A964" s="113" t="str">
        <f>'Actual species'!A963</f>
        <v>Staphylininae</v>
      </c>
      <c r="B964" s="66">
        <f>IF(SUM('Actual species'!B963:E963)&gt;=1,1,IF(SUM('Actual species'!B963:E963)="X",1,0))</f>
        <v>0</v>
      </c>
      <c r="C964" s="2">
        <f>IF(SUM('Actual species'!F963)&gt;=1,1,IF(SUM('Actual species'!F963)="X",1,0))</f>
        <v>0</v>
      </c>
      <c r="D964" s="2">
        <f>IF(SUM('Actual species'!G963)&gt;=1,1,IF(SUM('Actual species'!G963)="X",1,0))</f>
        <v>0</v>
      </c>
      <c r="E964" s="2">
        <f>IF(SUM('Actual species'!H963)&gt;=1,1,IF(SUM('Actual species'!H963)="X",1,0))</f>
        <v>0</v>
      </c>
      <c r="F964" s="2">
        <f>IF(SUM('Actual species'!I963)&gt;=1,1,IF(SUM('Actual species'!I963)="X",1,0))</f>
        <v>0</v>
      </c>
      <c r="G964" s="2">
        <f>IF(SUM('Actual species'!J963)&gt;=1,1,IF(SUM('Actual species'!J963)="X",1,0))</f>
        <v>0</v>
      </c>
      <c r="H964" s="2">
        <f>IF(SUM('Actual species'!K963)&gt;=1,1,IF(SUM('Actual species'!K963)="X",1,0))</f>
        <v>0</v>
      </c>
      <c r="I964" s="2">
        <f>IF(SUM('Actual species'!L963)&gt;=1,1,IF(SUM('Actual species'!L963)="X",1,0))</f>
        <v>0</v>
      </c>
      <c r="J964" s="2">
        <f>IF(SUM('Actual species'!M963)&gt;=1,1,IF(SUM('Actual species'!M963)="X",1,0))</f>
        <v>0</v>
      </c>
      <c r="K964" s="2">
        <f>IF(SUM('Actual species'!N963)&gt;=1,1,IF(SUM('Actual species'!N963)="X",1,0))</f>
        <v>0</v>
      </c>
      <c r="L964" s="2">
        <f>IF(SUM('Actual species'!O963)&gt;=1,1,IF(SUM('Actual species'!O963)="X",1,0))</f>
        <v>0</v>
      </c>
      <c r="M964" s="2">
        <f>IF(SUM('Actual species'!P963)&gt;=1,1,IF(SUM('Actual species'!P963)="X",1,0))</f>
        <v>0</v>
      </c>
      <c r="N964" s="2">
        <f>IF(SUM('Actual species'!Q963)&gt;=1,1,IF(SUM('Actual species'!Q963)="X",1,0))</f>
        <v>0</v>
      </c>
      <c r="O964" s="2">
        <f>IF(SUM('Actual species'!R963)&gt;=1,1,IF(SUM('Actual species'!R963)="X",1,0))</f>
        <v>0</v>
      </c>
      <c r="P964" s="2">
        <f>IF(SUM('Actual species'!S963)&gt;=1,1,IF(SUM('Actual species'!S963)="X",1,0))</f>
        <v>0</v>
      </c>
      <c r="Q964" s="2">
        <f>IF(SUM('Actual species'!T963)&gt;=1,1,IF(SUM('Actual species'!T963)="X",1,0))</f>
        <v>0</v>
      </c>
      <c r="R964" s="2">
        <f>IF(SUM('Actual species'!U963)&gt;=1,1,IF(SUM('Actual species'!U963)="X",1,0))</f>
        <v>0</v>
      </c>
    </row>
    <row r="965" spans="1:18" x14ac:dyDescent="0.3">
      <c r="A965" s="113" t="str">
        <f>'Actual species'!A964</f>
        <v>Acylophorus glaberrimus</v>
      </c>
      <c r="B965" s="66">
        <f>IF(SUM('Actual species'!B964:E964)&gt;=1,1,IF(SUM('Actual species'!B964:E964)="X",1,0))</f>
        <v>0</v>
      </c>
      <c r="C965" s="2">
        <f>IF(SUM('Actual species'!F964)&gt;=1,1,IF(SUM('Actual species'!F964)="X",1,0))</f>
        <v>0</v>
      </c>
      <c r="D965" s="2">
        <f>IF(SUM('Actual species'!G964)&gt;=1,1,IF(SUM('Actual species'!G964)="X",1,0))</f>
        <v>0</v>
      </c>
      <c r="E965" s="2">
        <f>IF(SUM('Actual species'!H964)&gt;=1,1,IF(SUM('Actual species'!H964)="X",1,0))</f>
        <v>0</v>
      </c>
      <c r="F965" s="2">
        <f>IF(SUM('Actual species'!I964)&gt;=1,1,IF(SUM('Actual species'!I964)="X",1,0))</f>
        <v>1</v>
      </c>
      <c r="G965" s="2">
        <f>IF(SUM('Actual species'!J964)&gt;=1,1,IF(SUM('Actual species'!J964)="X",1,0))</f>
        <v>0</v>
      </c>
      <c r="H965" s="2">
        <f>IF(SUM('Actual species'!K964)&gt;=1,1,IF(SUM('Actual species'!K964)="X",1,0))</f>
        <v>0</v>
      </c>
      <c r="I965" s="2">
        <f>IF(SUM('Actual species'!L964)&gt;=1,1,IF(SUM('Actual species'!L964)="X",1,0))</f>
        <v>0</v>
      </c>
      <c r="J965" s="2">
        <f>IF(SUM('Actual species'!M964)&gt;=1,1,IF(SUM('Actual species'!M964)="X",1,0))</f>
        <v>0</v>
      </c>
      <c r="K965" s="2">
        <f>IF(SUM('Actual species'!N964)&gt;=1,1,IF(SUM('Actual species'!N964)="X",1,0))</f>
        <v>0</v>
      </c>
      <c r="L965" s="2">
        <f>IF(SUM('Actual species'!O964)&gt;=1,1,IF(SUM('Actual species'!O964)="X",1,0))</f>
        <v>0</v>
      </c>
      <c r="M965" s="2">
        <f>IF(SUM('Actual species'!P964)&gt;=1,1,IF(SUM('Actual species'!P964)="X",1,0))</f>
        <v>0</v>
      </c>
      <c r="N965" s="2">
        <f>IF(SUM('Actual species'!Q964)&gt;=1,1,IF(SUM('Actual species'!Q964)="X",1,0))</f>
        <v>0</v>
      </c>
      <c r="O965" s="2">
        <f>IF(SUM('Actual species'!R964)&gt;=1,1,IF(SUM('Actual species'!R964)="X",1,0))</f>
        <v>0</v>
      </c>
      <c r="P965" s="2">
        <f>IF(SUM('Actual species'!S964)&gt;=1,1,IF(SUM('Actual species'!S964)="X",1,0))</f>
        <v>0</v>
      </c>
      <c r="Q965" s="2">
        <f>IF(SUM('Actual species'!T964)&gt;=1,1,IF(SUM('Actual species'!T964)="X",1,0))</f>
        <v>0</v>
      </c>
      <c r="R965" s="2">
        <f>IF(SUM('Actual species'!U964)&gt;=1,1,IF(SUM('Actual species'!U964)="X",1,0))</f>
        <v>0</v>
      </c>
    </row>
    <row r="966" spans="1:18" x14ac:dyDescent="0.3">
      <c r="A966" s="113" t="str">
        <f>'Actual species'!A965</f>
        <v>Astrapaeus ulmi</v>
      </c>
      <c r="B966" s="66">
        <f>IF(SUM('Actual species'!B965:E965)&gt;=1,1,IF(SUM('Actual species'!B965:E965)="X",1,0))</f>
        <v>0</v>
      </c>
      <c r="C966" s="2">
        <f>IF(SUM('Actual species'!F965)&gt;=1,1,IF(SUM('Actual species'!F965)="X",1,0))</f>
        <v>0</v>
      </c>
      <c r="D966" s="2">
        <f>IF(SUM('Actual species'!G965)&gt;=1,1,IF(SUM('Actual species'!G965)="X",1,0))</f>
        <v>0</v>
      </c>
      <c r="E966" s="2">
        <f>IF(SUM('Actual species'!H965)&gt;=1,1,IF(SUM('Actual species'!H965)="X",1,0))</f>
        <v>1</v>
      </c>
      <c r="F966" s="2">
        <f>IF(SUM('Actual species'!I965)&gt;=1,1,IF(SUM('Actual species'!I965)="X",1,0))</f>
        <v>1</v>
      </c>
      <c r="G966" s="2">
        <f>IF(SUM('Actual species'!J965)&gt;=1,1,IF(SUM('Actual species'!J965)="X",1,0))</f>
        <v>0</v>
      </c>
      <c r="H966" s="2">
        <f>IF(SUM('Actual species'!K965)&gt;=1,1,IF(SUM('Actual species'!K965)="X",1,0))</f>
        <v>0</v>
      </c>
      <c r="I966" s="2">
        <f>IF(SUM('Actual species'!L965)&gt;=1,1,IF(SUM('Actual species'!L965)="X",1,0))</f>
        <v>0</v>
      </c>
      <c r="J966" s="2">
        <f>IF(SUM('Actual species'!M965)&gt;=1,1,IF(SUM('Actual species'!M965)="X",1,0))</f>
        <v>1</v>
      </c>
      <c r="K966" s="2">
        <f>IF(SUM('Actual species'!N965)&gt;=1,1,IF(SUM('Actual species'!N965)="X",1,0))</f>
        <v>0</v>
      </c>
      <c r="L966" s="2">
        <f>IF(SUM('Actual species'!O965)&gt;=1,1,IF(SUM('Actual species'!O965)="X",1,0))</f>
        <v>0</v>
      </c>
      <c r="M966" s="2">
        <f>IF(SUM('Actual species'!P965)&gt;=1,1,IF(SUM('Actual species'!P965)="X",1,0))</f>
        <v>0</v>
      </c>
      <c r="N966" s="2">
        <f>IF(SUM('Actual species'!Q965)&gt;=1,1,IF(SUM('Actual species'!Q965)="X",1,0))</f>
        <v>0</v>
      </c>
      <c r="O966" s="2">
        <f>IF(SUM('Actual species'!R965)&gt;=1,1,IF(SUM('Actual species'!R965)="X",1,0))</f>
        <v>0</v>
      </c>
      <c r="P966" s="2">
        <f>IF(SUM('Actual species'!S965)&gt;=1,1,IF(SUM('Actual species'!S965)="X",1,0))</f>
        <v>0</v>
      </c>
      <c r="Q966" s="2">
        <f>IF(SUM('Actual species'!T965)&gt;=1,1,IF(SUM('Actual species'!T965)="X",1,0))</f>
        <v>0</v>
      </c>
      <c r="R966" s="2">
        <f>IF(SUM('Actual species'!U965)&gt;=1,1,IF(SUM('Actual species'!U965)="X",1,0))</f>
        <v>0</v>
      </c>
    </row>
    <row r="967" spans="1:18" x14ac:dyDescent="0.3">
      <c r="A967" s="113" t="str">
        <f>'Actual species'!A966</f>
        <v>Atrecus affinis</v>
      </c>
      <c r="B967" s="66">
        <f>IF(SUM('Actual species'!B966:E966)&gt;=1,1,IF(SUM('Actual species'!B966:E966)="X",1,0))</f>
        <v>0</v>
      </c>
      <c r="C967" s="2">
        <f>IF(SUM('Actual species'!F966)&gt;=1,1,IF(SUM('Actual species'!F966)="X",1,0))</f>
        <v>0</v>
      </c>
      <c r="D967" s="2">
        <f>IF(SUM('Actual species'!G966)&gt;=1,1,IF(SUM('Actual species'!G966)="X",1,0))</f>
        <v>0</v>
      </c>
      <c r="E967" s="2">
        <f>IF(SUM('Actual species'!H966)&gt;=1,1,IF(SUM('Actual species'!H966)="X",1,0))</f>
        <v>0</v>
      </c>
      <c r="F967" s="2">
        <f>IF(SUM('Actual species'!I966)&gt;=1,1,IF(SUM('Actual species'!I966)="X",1,0))</f>
        <v>0</v>
      </c>
      <c r="G967" s="2">
        <f>IF(SUM('Actual species'!J966)&gt;=1,1,IF(SUM('Actual species'!J966)="X",1,0))</f>
        <v>0</v>
      </c>
      <c r="H967" s="2">
        <f>IF(SUM('Actual species'!K966)&gt;=1,1,IF(SUM('Actual species'!K966)="X",1,0))</f>
        <v>0</v>
      </c>
      <c r="I967" s="2">
        <f>IF(SUM('Actual species'!L966)&gt;=1,1,IF(SUM('Actual species'!L966)="X",1,0))</f>
        <v>0</v>
      </c>
      <c r="J967" s="2">
        <f>IF(SUM('Actual species'!M966)&gt;=1,1,IF(SUM('Actual species'!M966)="X",1,0))</f>
        <v>0</v>
      </c>
      <c r="K967" s="2">
        <f>IF(SUM('Actual species'!N966)&gt;=1,1,IF(SUM('Actual species'!N966)="X",1,0))</f>
        <v>0</v>
      </c>
      <c r="L967" s="2">
        <f>IF(SUM('Actual species'!O966)&gt;=1,1,IF(SUM('Actual species'!O966)="X",1,0))</f>
        <v>0</v>
      </c>
      <c r="M967" s="2">
        <f>IF(SUM('Actual species'!P966)&gt;=1,1,IF(SUM('Actual species'!P966)="X",1,0))</f>
        <v>0</v>
      </c>
      <c r="N967" s="2">
        <f>IF(SUM('Actual species'!Q966)&gt;=1,1,IF(SUM('Actual species'!Q966)="X",1,0))</f>
        <v>0</v>
      </c>
      <c r="O967" s="2">
        <f>IF(SUM('Actual species'!R966)&gt;=1,1,IF(SUM('Actual species'!R966)="X",1,0))</f>
        <v>1</v>
      </c>
      <c r="P967" s="2">
        <f>IF(SUM('Actual species'!S966)&gt;=1,1,IF(SUM('Actual species'!S966)="X",1,0))</f>
        <v>1</v>
      </c>
      <c r="Q967" s="2">
        <f>IF(SUM('Actual species'!T966)&gt;=1,1,IF(SUM('Actual species'!T966)="X",1,0))</f>
        <v>0</v>
      </c>
      <c r="R967" s="2">
        <f>IF(SUM('Actual species'!U966)&gt;=1,1,IF(SUM('Actual species'!U966)="X",1,0))</f>
        <v>0</v>
      </c>
    </row>
    <row r="968" spans="1:18" x14ac:dyDescent="0.3">
      <c r="A968" s="113" t="str">
        <f>'Actual species'!A967</f>
        <v>Bisnius fimetarius</v>
      </c>
      <c r="B968" s="66">
        <f>IF(SUM('Actual species'!B967:E967)&gt;=1,1,IF(SUM('Actual species'!B967:E967)="X",1,0))</f>
        <v>0</v>
      </c>
      <c r="C968" s="2">
        <f>IF(SUM('Actual species'!F967)&gt;=1,1,IF(SUM('Actual species'!F967)="X",1,0))</f>
        <v>0</v>
      </c>
      <c r="D968" s="2">
        <f>IF(SUM('Actual species'!G967)&gt;=1,1,IF(SUM('Actual species'!G967)="X",1,0))</f>
        <v>0</v>
      </c>
      <c r="E968" s="2">
        <f>IF(SUM('Actual species'!H967)&gt;=1,1,IF(SUM('Actual species'!H967)="X",1,0))</f>
        <v>0</v>
      </c>
      <c r="F968" s="2">
        <f>IF(SUM('Actual species'!I967)&gt;=1,1,IF(SUM('Actual species'!I967)="X",1,0))</f>
        <v>0</v>
      </c>
      <c r="G968" s="2">
        <f>IF(SUM('Actual species'!J967)&gt;=1,1,IF(SUM('Actual species'!J967)="X",1,0))</f>
        <v>0</v>
      </c>
      <c r="H968" s="2">
        <f>IF(SUM('Actual species'!K967)&gt;=1,1,IF(SUM('Actual species'!K967)="X",1,0))</f>
        <v>1</v>
      </c>
      <c r="I968" s="2">
        <f>IF(SUM('Actual species'!L967)&gt;=1,1,IF(SUM('Actual species'!L967)="X",1,0))</f>
        <v>0</v>
      </c>
      <c r="J968" s="2">
        <f>IF(SUM('Actual species'!M967)&gt;=1,1,IF(SUM('Actual species'!M967)="X",1,0))</f>
        <v>0</v>
      </c>
      <c r="K968" s="2">
        <f>IF(SUM('Actual species'!N967)&gt;=1,1,IF(SUM('Actual species'!N967)="X",1,0))</f>
        <v>0</v>
      </c>
      <c r="L968" s="2">
        <f>IF(SUM('Actual species'!O967)&gt;=1,1,IF(SUM('Actual species'!O967)="X",1,0))</f>
        <v>0</v>
      </c>
      <c r="M968" s="2">
        <f>IF(SUM('Actual species'!P967)&gt;=1,1,IF(SUM('Actual species'!P967)="X",1,0))</f>
        <v>0</v>
      </c>
      <c r="N968" s="2">
        <f>IF(SUM('Actual species'!Q967)&gt;=1,1,IF(SUM('Actual species'!Q967)="X",1,0))</f>
        <v>0</v>
      </c>
      <c r="O968" s="2">
        <f>IF(SUM('Actual species'!R967)&gt;=1,1,IF(SUM('Actual species'!R967)="X",1,0))</f>
        <v>0</v>
      </c>
      <c r="P968" s="2">
        <f>IF(SUM('Actual species'!S967)&gt;=1,1,IF(SUM('Actual species'!S967)="X",1,0))</f>
        <v>0</v>
      </c>
      <c r="Q968" s="2">
        <f>IF(SUM('Actual species'!T967)&gt;=1,1,IF(SUM('Actual species'!T967)="X",1,0))</f>
        <v>0</v>
      </c>
      <c r="R968" s="2">
        <f>IF(SUM('Actual species'!U967)&gt;=1,1,IF(SUM('Actual species'!U967)="X",1,0))</f>
        <v>0</v>
      </c>
    </row>
    <row r="969" spans="1:18" x14ac:dyDescent="0.3">
      <c r="A969" s="113" t="str">
        <f>'Actual species'!A968</f>
        <v>Bisnius sordidus</v>
      </c>
      <c r="B969" s="66">
        <f>IF(SUM('Actual species'!B968:E968)&gt;=1,1,IF(SUM('Actual species'!B968:E968)="X",1,0))</f>
        <v>0</v>
      </c>
      <c r="C969" s="2">
        <f>IF(SUM('Actual species'!F968)&gt;=1,1,IF(SUM('Actual species'!F968)="X",1,0))</f>
        <v>0</v>
      </c>
      <c r="D969" s="2">
        <f>IF(SUM('Actual species'!G968)&gt;=1,1,IF(SUM('Actual species'!G968)="X",1,0))</f>
        <v>0</v>
      </c>
      <c r="E969" s="2">
        <f>IF(SUM('Actual species'!H968)&gt;=1,1,IF(SUM('Actual species'!H968)="X",1,0))</f>
        <v>0</v>
      </c>
      <c r="F969" s="2">
        <f>IF(SUM('Actual species'!I968)&gt;=1,1,IF(SUM('Actual species'!I968)="X",1,0))</f>
        <v>0</v>
      </c>
      <c r="G969" s="2">
        <f>IF(SUM('Actual species'!J968)&gt;=1,1,IF(SUM('Actual species'!J968)="X",1,0))</f>
        <v>0</v>
      </c>
      <c r="H969" s="2">
        <f>IF(SUM('Actual species'!K968)&gt;=1,1,IF(SUM('Actual species'!K968)="X",1,0))</f>
        <v>1</v>
      </c>
      <c r="I969" s="2">
        <f>IF(SUM('Actual species'!L968)&gt;=1,1,IF(SUM('Actual species'!L968)="X",1,0))</f>
        <v>0</v>
      </c>
      <c r="J969" s="2">
        <f>IF(SUM('Actual species'!M968)&gt;=1,1,IF(SUM('Actual species'!M968)="X",1,0))</f>
        <v>1</v>
      </c>
      <c r="K969" s="2">
        <f>IF(SUM('Actual species'!N968)&gt;=1,1,IF(SUM('Actual species'!N968)="X",1,0))</f>
        <v>0</v>
      </c>
      <c r="L969" s="2">
        <f>IF(SUM('Actual species'!O968)&gt;=1,1,IF(SUM('Actual species'!O968)="X",1,0))</f>
        <v>0</v>
      </c>
      <c r="M969" s="2">
        <f>IF(SUM('Actual species'!P968)&gt;=1,1,IF(SUM('Actual species'!P968)="X",1,0))</f>
        <v>0</v>
      </c>
      <c r="N969" s="2">
        <f>IF(SUM('Actual species'!Q968)&gt;=1,1,IF(SUM('Actual species'!Q968)="X",1,0))</f>
        <v>0</v>
      </c>
      <c r="O969" s="2">
        <f>IF(SUM('Actual species'!R968)&gt;=1,1,IF(SUM('Actual species'!R968)="X",1,0))</f>
        <v>0</v>
      </c>
      <c r="P969" s="2">
        <f>IF(SUM('Actual species'!S968)&gt;=1,1,IF(SUM('Actual species'!S968)="X",1,0))</f>
        <v>0</v>
      </c>
      <c r="Q969" s="2">
        <f>IF(SUM('Actual species'!T968)&gt;=1,1,IF(SUM('Actual species'!T968)="X",1,0))</f>
        <v>0</v>
      </c>
      <c r="R969" s="2">
        <f>IF(SUM('Actual species'!U968)&gt;=1,1,IF(SUM('Actual species'!U968)="X",1,0))</f>
        <v>0</v>
      </c>
    </row>
    <row r="970" spans="1:18" x14ac:dyDescent="0.3">
      <c r="A970" s="113" t="str">
        <f>'Actual species'!A969</f>
        <v>Cafius cicatricosus</v>
      </c>
      <c r="B970" s="66">
        <f>IF(SUM('Actual species'!B969:E969)&gt;=1,1,IF(SUM('Actual species'!B969:E969)="X",1,0))</f>
        <v>0</v>
      </c>
      <c r="C970" s="2">
        <f>IF(SUM('Actual species'!F969)&gt;=1,1,IF(SUM('Actual species'!F969)="X",1,0))</f>
        <v>0</v>
      </c>
      <c r="D970" s="2">
        <f>IF(SUM('Actual species'!G969)&gt;=1,1,IF(SUM('Actual species'!G969)="X",1,0))</f>
        <v>0</v>
      </c>
      <c r="E970" s="2">
        <f>IF(SUM('Actual species'!H969)&gt;=1,1,IF(SUM('Actual species'!H969)="X",1,0))</f>
        <v>0</v>
      </c>
      <c r="F970" s="2">
        <f>IF(SUM('Actual species'!I969)&gt;=1,1,IF(SUM('Actual species'!I969)="X",1,0))</f>
        <v>0</v>
      </c>
      <c r="G970" s="2">
        <f>IF(SUM('Actual species'!J969)&gt;=1,1,IF(SUM('Actual species'!J969)="X",1,0))</f>
        <v>0</v>
      </c>
      <c r="H970" s="2">
        <f>IF(SUM('Actual species'!K969)&gt;=1,1,IF(SUM('Actual species'!K969)="X",1,0))</f>
        <v>0</v>
      </c>
      <c r="I970" s="2">
        <f>IF(SUM('Actual species'!L969)&gt;=1,1,IF(SUM('Actual species'!L969)="X",1,0))</f>
        <v>0</v>
      </c>
      <c r="J970" s="2">
        <f>IF(SUM('Actual species'!M969)&gt;=1,1,IF(SUM('Actual species'!M969)="X",1,0))</f>
        <v>0</v>
      </c>
      <c r="K970" s="2">
        <f>IF(SUM('Actual species'!N969)&gt;=1,1,IF(SUM('Actual species'!N969)="X",1,0))</f>
        <v>0</v>
      </c>
      <c r="L970" s="2">
        <f>IF(SUM('Actual species'!O969)&gt;=1,1,IF(SUM('Actual species'!O969)="X",1,0))</f>
        <v>0</v>
      </c>
      <c r="M970" s="2">
        <f>IF(SUM('Actual species'!P969)&gt;=1,1,IF(SUM('Actual species'!P969)="X",1,0))</f>
        <v>0</v>
      </c>
      <c r="N970" s="2">
        <f>IF(SUM('Actual species'!Q969)&gt;=1,1,IF(SUM('Actual species'!Q969)="X",1,0))</f>
        <v>0</v>
      </c>
      <c r="O970" s="2">
        <f>IF(SUM('Actual species'!R969)&gt;=1,1,IF(SUM('Actual species'!R969)="X",1,0))</f>
        <v>0</v>
      </c>
      <c r="P970" s="2">
        <f>IF(SUM('Actual species'!S969)&gt;=1,1,IF(SUM('Actual species'!S969)="X",1,0))</f>
        <v>0</v>
      </c>
      <c r="Q970" s="2">
        <f>IF(SUM('Actual species'!T969)&gt;=1,1,IF(SUM('Actual species'!T969)="X",1,0))</f>
        <v>0</v>
      </c>
      <c r="R970" s="2">
        <f>IF(SUM('Actual species'!U969)&gt;=1,1,IF(SUM('Actual species'!U969)="X",1,0))</f>
        <v>0</v>
      </c>
    </row>
    <row r="971" spans="1:18" x14ac:dyDescent="0.3">
      <c r="A971" s="113" t="str">
        <f>'Actual species'!A970</f>
        <v>Cafius xantholoma</v>
      </c>
      <c r="B971" s="66">
        <f>IF(SUM('Actual species'!B970:E970)&gt;=1,1,IF(SUM('Actual species'!B970:E970)="X",1,0))</f>
        <v>1</v>
      </c>
      <c r="C971" s="2">
        <f>IF(SUM('Actual species'!F970)&gt;=1,1,IF(SUM('Actual species'!F970)="X",1,0))</f>
        <v>0</v>
      </c>
      <c r="D971" s="2">
        <f>IF(SUM('Actual species'!G970)&gt;=1,1,IF(SUM('Actual species'!G970)="X",1,0))</f>
        <v>0</v>
      </c>
      <c r="E971" s="2">
        <f>IF(SUM('Actual species'!H970)&gt;=1,1,IF(SUM('Actual species'!H970)="X",1,0))</f>
        <v>0</v>
      </c>
      <c r="F971" s="2">
        <f>IF(SUM('Actual species'!I970)&gt;=1,1,IF(SUM('Actual species'!I970)="X",1,0))</f>
        <v>0</v>
      </c>
      <c r="G971" s="2">
        <f>IF(SUM('Actual species'!J970)&gt;=1,1,IF(SUM('Actual species'!J970)="X",1,0))</f>
        <v>0</v>
      </c>
      <c r="H971" s="2">
        <f>IF(SUM('Actual species'!K970)&gt;=1,1,IF(SUM('Actual species'!K970)="X",1,0))</f>
        <v>0</v>
      </c>
      <c r="I971" s="2">
        <f>IF(SUM('Actual species'!L970)&gt;=1,1,IF(SUM('Actual species'!L970)="X",1,0))</f>
        <v>0</v>
      </c>
      <c r="J971" s="2">
        <f>IF(SUM('Actual species'!M970)&gt;=1,1,IF(SUM('Actual species'!M970)="X",1,0))</f>
        <v>0</v>
      </c>
      <c r="K971" s="2">
        <f>IF(SUM('Actual species'!N970)&gt;=1,1,IF(SUM('Actual species'!N970)="X",1,0))</f>
        <v>0</v>
      </c>
      <c r="L971" s="2">
        <f>IF(SUM('Actual species'!O970)&gt;=1,1,IF(SUM('Actual species'!O970)="X",1,0))</f>
        <v>0</v>
      </c>
      <c r="M971" s="2">
        <f>IF(SUM('Actual species'!P970)&gt;=1,1,IF(SUM('Actual species'!P970)="X",1,0))</f>
        <v>0</v>
      </c>
      <c r="N971" s="2">
        <f>IF(SUM('Actual species'!Q970)&gt;=1,1,IF(SUM('Actual species'!Q970)="X",1,0))</f>
        <v>0</v>
      </c>
      <c r="O971" s="2">
        <f>IF(SUM('Actual species'!R970)&gt;=1,1,IF(SUM('Actual species'!R970)="X",1,0))</f>
        <v>0</v>
      </c>
      <c r="P971" s="2">
        <f>IF(SUM('Actual species'!S970)&gt;=1,1,IF(SUM('Actual species'!S970)="X",1,0))</f>
        <v>0</v>
      </c>
      <c r="Q971" s="2">
        <f>IF(SUM('Actual species'!T970)&gt;=1,1,IF(SUM('Actual species'!T970)="X",1,0))</f>
        <v>0</v>
      </c>
      <c r="R971" s="2">
        <f>IF(SUM('Actual species'!U970)&gt;=1,1,IF(SUM('Actual species'!U970)="X",1,0))</f>
        <v>0</v>
      </c>
    </row>
    <row r="972" spans="1:18" x14ac:dyDescent="0.3">
      <c r="A972" s="113" t="str">
        <f>'Actual species'!A971</f>
        <v>Creophilus maxillosus</v>
      </c>
      <c r="B972" s="66">
        <f>IF(SUM('Actual species'!B971:E971)&gt;=1,1,IF(SUM('Actual species'!B971:E971)="X",1,0))</f>
        <v>1</v>
      </c>
      <c r="C972" s="2">
        <f>IF(SUM('Actual species'!F971)&gt;=1,1,IF(SUM('Actual species'!F971)="X",1,0))</f>
        <v>0</v>
      </c>
      <c r="D972" s="2">
        <f>IF(SUM('Actual species'!G971)&gt;=1,1,IF(SUM('Actual species'!G971)="X",1,0))</f>
        <v>0</v>
      </c>
      <c r="E972" s="2">
        <f>IF(SUM('Actual species'!H971)&gt;=1,1,IF(SUM('Actual species'!H971)="X",1,0))</f>
        <v>0</v>
      </c>
      <c r="F972" s="2">
        <f>IF(SUM('Actual species'!I971)&gt;=1,1,IF(SUM('Actual species'!I971)="X",1,0))</f>
        <v>1</v>
      </c>
      <c r="G972" s="2">
        <f>IF(SUM('Actual species'!J971)&gt;=1,1,IF(SUM('Actual species'!J971)="X",1,0))</f>
        <v>0</v>
      </c>
      <c r="H972" s="2">
        <f>IF(SUM('Actual species'!K971)&gt;=1,1,IF(SUM('Actual species'!K971)="X",1,0))</f>
        <v>0</v>
      </c>
      <c r="I972" s="2">
        <f>IF(SUM('Actual species'!L971)&gt;=1,1,IF(SUM('Actual species'!L971)="X",1,0))</f>
        <v>0</v>
      </c>
      <c r="J972" s="2">
        <f>IF(SUM('Actual species'!M971)&gt;=1,1,IF(SUM('Actual species'!M971)="X",1,0))</f>
        <v>0</v>
      </c>
      <c r="K972" s="2">
        <f>IF(SUM('Actual species'!N971)&gt;=1,1,IF(SUM('Actual species'!N971)="X",1,0))</f>
        <v>0</v>
      </c>
      <c r="L972" s="2">
        <f>IF(SUM('Actual species'!O971)&gt;=1,1,IF(SUM('Actual species'!O971)="X",1,0))</f>
        <v>0</v>
      </c>
      <c r="M972" s="2">
        <f>IF(SUM('Actual species'!P971)&gt;=1,1,IF(SUM('Actual species'!P971)="X",1,0))</f>
        <v>0</v>
      </c>
      <c r="N972" s="2">
        <f>IF(SUM('Actual species'!Q971)&gt;=1,1,IF(SUM('Actual species'!Q971)="X",1,0))</f>
        <v>0</v>
      </c>
      <c r="O972" s="2">
        <f>IF(SUM('Actual species'!R971)&gt;=1,1,IF(SUM('Actual species'!R971)="X",1,0))</f>
        <v>0</v>
      </c>
      <c r="P972" s="2">
        <f>IF(SUM('Actual species'!S971)&gt;=1,1,IF(SUM('Actual species'!S971)="X",1,0))</f>
        <v>0</v>
      </c>
      <c r="Q972" s="2">
        <f>IF(SUM('Actual species'!T971)&gt;=1,1,IF(SUM('Actual species'!T971)="X",1,0))</f>
        <v>0</v>
      </c>
      <c r="R972" s="2">
        <f>IF(SUM('Actual species'!U971)&gt;=1,1,IF(SUM('Actual species'!U971)="X",1,0))</f>
        <v>0</v>
      </c>
    </row>
    <row r="973" spans="1:18" x14ac:dyDescent="0.3">
      <c r="A973" s="113" t="str">
        <f>'Actual species'!A972</f>
        <v>Dinothenarus flavocephalus</v>
      </c>
      <c r="B973" s="66">
        <f>IF(SUM('Actual species'!B972:E972)&gt;=1,1,IF(SUM('Actual species'!B972:E972)="X",1,0))</f>
        <v>0</v>
      </c>
      <c r="C973" s="2">
        <f>IF(SUM('Actual species'!F972)&gt;=1,1,IF(SUM('Actual species'!F972)="X",1,0))</f>
        <v>1</v>
      </c>
      <c r="D973" s="2">
        <f>IF(SUM('Actual species'!G972)&gt;=1,1,IF(SUM('Actual species'!G972)="X",1,0))</f>
        <v>0</v>
      </c>
      <c r="E973" s="2">
        <f>IF(SUM('Actual species'!H972)&gt;=1,1,IF(SUM('Actual species'!H972)="X",1,0))</f>
        <v>0</v>
      </c>
      <c r="F973" s="2">
        <f>IF(SUM('Actual species'!I972)&gt;=1,1,IF(SUM('Actual species'!I972)="X",1,0))</f>
        <v>0</v>
      </c>
      <c r="G973" s="2">
        <f>IF(SUM('Actual species'!J972)&gt;=1,1,IF(SUM('Actual species'!J972)="X",1,0))</f>
        <v>0</v>
      </c>
      <c r="H973" s="2">
        <f>IF(SUM('Actual species'!K972)&gt;=1,1,IF(SUM('Actual species'!K972)="X",1,0))</f>
        <v>1</v>
      </c>
      <c r="I973" s="2">
        <f>IF(SUM('Actual species'!L972)&gt;=1,1,IF(SUM('Actual species'!L972)="X",1,0))</f>
        <v>0</v>
      </c>
      <c r="J973" s="2">
        <f>IF(SUM('Actual species'!M972)&gt;=1,1,IF(SUM('Actual species'!M972)="X",1,0))</f>
        <v>0</v>
      </c>
      <c r="K973" s="2">
        <f>IF(SUM('Actual species'!N972)&gt;=1,1,IF(SUM('Actual species'!N972)="X",1,0))</f>
        <v>0</v>
      </c>
      <c r="L973" s="2">
        <f>IF(SUM('Actual species'!O972)&gt;=1,1,IF(SUM('Actual species'!O972)="X",1,0))</f>
        <v>0</v>
      </c>
      <c r="M973" s="2">
        <f>IF(SUM('Actual species'!P972)&gt;=1,1,IF(SUM('Actual species'!P972)="X",1,0))</f>
        <v>0</v>
      </c>
      <c r="N973" s="2">
        <f>IF(SUM('Actual species'!Q972)&gt;=1,1,IF(SUM('Actual species'!Q972)="X",1,0))</f>
        <v>0</v>
      </c>
      <c r="O973" s="2">
        <f>IF(SUM('Actual species'!R972)&gt;=1,1,IF(SUM('Actual species'!R972)="X",1,0))</f>
        <v>0</v>
      </c>
      <c r="P973" s="2">
        <f>IF(SUM('Actual species'!S972)&gt;=1,1,IF(SUM('Actual species'!S972)="X",1,0))</f>
        <v>0</v>
      </c>
      <c r="Q973" s="2">
        <f>IF(SUM('Actual species'!T972)&gt;=1,1,IF(SUM('Actual species'!T972)="X",1,0))</f>
        <v>0</v>
      </c>
      <c r="R973" s="2">
        <f>IF(SUM('Actual species'!U972)&gt;=1,1,IF(SUM('Actual species'!U972)="X",1,0))</f>
        <v>0</v>
      </c>
    </row>
    <row r="974" spans="1:18" x14ac:dyDescent="0.3">
      <c r="A974" s="113" t="str">
        <f>'Actual species'!A973</f>
        <v>Erichsonius rivularis</v>
      </c>
      <c r="B974" s="66">
        <f>IF(SUM('Actual species'!B973:E973)&gt;=1,1,IF(SUM('Actual species'!B973:E973)="X",1,0))</f>
        <v>0</v>
      </c>
      <c r="C974" s="2">
        <f>IF(SUM('Actual species'!F973)&gt;=1,1,IF(SUM('Actual species'!F973)="X",1,0))</f>
        <v>0</v>
      </c>
      <c r="D974" s="2">
        <f>IF(SUM('Actual species'!G973)&gt;=1,1,IF(SUM('Actual species'!G973)="X",1,0))</f>
        <v>0</v>
      </c>
      <c r="E974" s="2">
        <f>IF(SUM('Actual species'!H973)&gt;=1,1,IF(SUM('Actual species'!H973)="X",1,0))</f>
        <v>0</v>
      </c>
      <c r="F974" s="2">
        <f>IF(SUM('Actual species'!I973)&gt;=1,1,IF(SUM('Actual species'!I973)="X",1,0))</f>
        <v>0</v>
      </c>
      <c r="G974" s="2">
        <f>IF(SUM('Actual species'!J973)&gt;=1,1,IF(SUM('Actual species'!J973)="X",1,0))</f>
        <v>0</v>
      </c>
      <c r="H974" s="2">
        <f>IF(SUM('Actual species'!K973)&gt;=1,1,IF(SUM('Actual species'!K973)="X",1,0))</f>
        <v>0</v>
      </c>
      <c r="I974" s="2">
        <f>IF(SUM('Actual species'!L973)&gt;=1,1,IF(SUM('Actual species'!L973)="X",1,0))</f>
        <v>0</v>
      </c>
      <c r="J974" s="2">
        <f>IF(SUM('Actual species'!M973)&gt;=1,1,IF(SUM('Actual species'!M973)="X",1,0))</f>
        <v>0</v>
      </c>
      <c r="K974" s="2">
        <f>IF(SUM('Actual species'!N973)&gt;=1,1,IF(SUM('Actual species'!N973)="X",1,0))</f>
        <v>0</v>
      </c>
      <c r="L974" s="2">
        <f>IF(SUM('Actual species'!O973)&gt;=1,1,IF(SUM('Actual species'!O973)="X",1,0))</f>
        <v>0</v>
      </c>
      <c r="M974" s="2">
        <f>IF(SUM('Actual species'!P973)&gt;=1,1,IF(SUM('Actual species'!P973)="X",1,0))</f>
        <v>0</v>
      </c>
      <c r="N974" s="2">
        <f>IF(SUM('Actual species'!Q973)&gt;=1,1,IF(SUM('Actual species'!Q973)="X",1,0))</f>
        <v>1</v>
      </c>
      <c r="O974" s="2">
        <f>IF(SUM('Actual species'!R973)&gt;=1,1,IF(SUM('Actual species'!R973)="X",1,0))</f>
        <v>0</v>
      </c>
      <c r="P974" s="2">
        <f>IF(SUM('Actual species'!S973)&gt;=1,1,IF(SUM('Actual species'!S973)="X",1,0))</f>
        <v>0</v>
      </c>
      <c r="Q974" s="2">
        <f>IF(SUM('Actual species'!T973)&gt;=1,1,IF(SUM('Actual species'!T973)="X",1,0))</f>
        <v>0</v>
      </c>
      <c r="R974" s="2">
        <f>IF(SUM('Actual species'!U973)&gt;=1,1,IF(SUM('Actual species'!U973)="X",1,0))</f>
        <v>0</v>
      </c>
    </row>
    <row r="975" spans="1:18" x14ac:dyDescent="0.3">
      <c r="A975" s="113" t="str">
        <f>'Actual species'!A974</f>
        <v>Erichsonius subopacus</v>
      </c>
      <c r="B975" s="66">
        <f>IF(SUM('Actual species'!B974:E974)&gt;=1,1,IF(SUM('Actual species'!B974:E974)="X",1,0))</f>
        <v>1</v>
      </c>
      <c r="C975" s="2">
        <f>IF(SUM('Actual species'!F974)&gt;=1,1,IF(SUM('Actual species'!F974)="X",1,0))</f>
        <v>0</v>
      </c>
      <c r="D975" s="2">
        <f>IF(SUM('Actual species'!G974)&gt;=1,1,IF(SUM('Actual species'!G974)="X",1,0))</f>
        <v>1</v>
      </c>
      <c r="E975" s="2">
        <f>IF(SUM('Actual species'!H974)&gt;=1,1,IF(SUM('Actual species'!H974)="X",1,0))</f>
        <v>1</v>
      </c>
      <c r="F975" s="2">
        <f>IF(SUM('Actual species'!I974)&gt;=1,1,IF(SUM('Actual species'!I974)="X",1,0))</f>
        <v>1</v>
      </c>
      <c r="G975" s="2">
        <f>IF(SUM('Actual species'!J974)&gt;=1,1,IF(SUM('Actual species'!J974)="X",1,0))</f>
        <v>0</v>
      </c>
      <c r="H975" s="2">
        <f>IF(SUM('Actual species'!K974)&gt;=1,1,IF(SUM('Actual species'!K974)="X",1,0))</f>
        <v>0</v>
      </c>
      <c r="I975" s="2">
        <f>IF(SUM('Actual species'!L974)&gt;=1,1,IF(SUM('Actual species'!L974)="X",1,0))</f>
        <v>0</v>
      </c>
      <c r="J975" s="2">
        <f>IF(SUM('Actual species'!M974)&gt;=1,1,IF(SUM('Actual species'!M974)="X",1,0))</f>
        <v>1</v>
      </c>
      <c r="K975" s="2">
        <f>IF(SUM('Actual species'!N974)&gt;=1,1,IF(SUM('Actual species'!N974)="X",1,0))</f>
        <v>0</v>
      </c>
      <c r="L975" s="2">
        <f>IF(SUM('Actual species'!O974)&gt;=1,1,IF(SUM('Actual species'!O974)="X",1,0))</f>
        <v>0</v>
      </c>
      <c r="M975" s="2">
        <f>IF(SUM('Actual species'!P974)&gt;=1,1,IF(SUM('Actual species'!P974)="X",1,0))</f>
        <v>0</v>
      </c>
      <c r="N975" s="2">
        <f>IF(SUM('Actual species'!Q974)&gt;=1,1,IF(SUM('Actual species'!Q974)="X",1,0))</f>
        <v>0</v>
      </c>
      <c r="O975" s="2">
        <f>IF(SUM('Actual species'!R974)&gt;=1,1,IF(SUM('Actual species'!R974)="X",1,0))</f>
        <v>0</v>
      </c>
      <c r="P975" s="2">
        <f>IF(SUM('Actual species'!S974)&gt;=1,1,IF(SUM('Actual species'!S974)="X",1,0))</f>
        <v>0</v>
      </c>
      <c r="Q975" s="2">
        <f>IF(SUM('Actual species'!T974)&gt;=1,1,IF(SUM('Actual species'!T974)="X",1,0))</f>
        <v>0</v>
      </c>
      <c r="R975" s="2">
        <f>IF(SUM('Actual species'!U974)&gt;=1,1,IF(SUM('Actual species'!U974)="X",1,0))</f>
        <v>0</v>
      </c>
    </row>
    <row r="976" spans="1:18" x14ac:dyDescent="0.3">
      <c r="A976" s="113" t="str">
        <f>'Actual species'!A975</f>
        <v>Gabrius astutoides</v>
      </c>
      <c r="B976" s="66">
        <f>IF(SUM('Actual species'!B975:E975)&gt;=1,1,IF(SUM('Actual species'!B975:E975)="X",1,0))</f>
        <v>0</v>
      </c>
      <c r="C976" s="2">
        <f>IF(SUM('Actual species'!F975)&gt;=1,1,IF(SUM('Actual species'!F975)="X",1,0))</f>
        <v>0</v>
      </c>
      <c r="D976" s="2">
        <f>IF(SUM('Actual species'!G975)&gt;=1,1,IF(SUM('Actual species'!G975)="X",1,0))</f>
        <v>0</v>
      </c>
      <c r="E976" s="2">
        <f>IF(SUM('Actual species'!H975)&gt;=1,1,IF(SUM('Actual species'!H975)="X",1,0))</f>
        <v>1</v>
      </c>
      <c r="F976" s="2">
        <f>IF(SUM('Actual species'!I975)&gt;=1,1,IF(SUM('Actual species'!I975)="X",1,0))</f>
        <v>0</v>
      </c>
      <c r="G976" s="2">
        <f>IF(SUM('Actual species'!J975)&gt;=1,1,IF(SUM('Actual species'!J975)="X",1,0))</f>
        <v>0</v>
      </c>
      <c r="H976" s="2">
        <f>IF(SUM('Actual species'!K975)&gt;=1,1,IF(SUM('Actual species'!K975)="X",1,0))</f>
        <v>0</v>
      </c>
      <c r="I976" s="2">
        <f>IF(SUM('Actual species'!L975)&gt;=1,1,IF(SUM('Actual species'!L975)="X",1,0))</f>
        <v>0</v>
      </c>
      <c r="J976" s="2">
        <f>IF(SUM('Actual species'!M975)&gt;=1,1,IF(SUM('Actual species'!M975)="X",1,0))</f>
        <v>0</v>
      </c>
      <c r="K976" s="2">
        <f>IF(SUM('Actual species'!N975)&gt;=1,1,IF(SUM('Actual species'!N975)="X",1,0))</f>
        <v>0</v>
      </c>
      <c r="L976" s="2">
        <f>IF(SUM('Actual species'!O975)&gt;=1,1,IF(SUM('Actual species'!O975)="X",1,0))</f>
        <v>0</v>
      </c>
      <c r="M976" s="2">
        <f>IF(SUM('Actual species'!P975)&gt;=1,1,IF(SUM('Actual species'!P975)="X",1,0))</f>
        <v>0</v>
      </c>
      <c r="N976" s="2">
        <f>IF(SUM('Actual species'!Q975)&gt;=1,1,IF(SUM('Actual species'!Q975)="X",1,0))</f>
        <v>0</v>
      </c>
      <c r="O976" s="2">
        <f>IF(SUM('Actual species'!R975)&gt;=1,1,IF(SUM('Actual species'!R975)="X",1,0))</f>
        <v>1</v>
      </c>
      <c r="P976" s="2">
        <f>IF(SUM('Actual species'!S975)&gt;=1,1,IF(SUM('Actual species'!S975)="X",1,0))</f>
        <v>0</v>
      </c>
      <c r="Q976" s="2">
        <f>IF(SUM('Actual species'!T975)&gt;=1,1,IF(SUM('Actual species'!T975)="X",1,0))</f>
        <v>0</v>
      </c>
      <c r="R976" s="2">
        <f>IF(SUM('Actual species'!U975)&gt;=1,1,IF(SUM('Actual species'!U975)="X",1,0))</f>
        <v>0</v>
      </c>
    </row>
    <row r="977" spans="1:18" x14ac:dyDescent="0.3">
      <c r="A977" s="113" t="str">
        <f>'Actual species'!A976</f>
        <v xml:space="preserve">Gabrius cf. nigritulus </v>
      </c>
      <c r="B977" s="66">
        <f>IF(SUM('Actual species'!B976:E976)&gt;=1,1,IF(SUM('Actual species'!B976:E976)="X",1,0))</f>
        <v>0</v>
      </c>
      <c r="C977" s="2">
        <f>IF(SUM('Actual species'!F976)&gt;=1,1,IF(SUM('Actual species'!F976)="X",1,0))</f>
        <v>0</v>
      </c>
      <c r="D977" s="2">
        <f>IF(SUM('Actual species'!G976)&gt;=1,1,IF(SUM('Actual species'!G976)="X",1,0))</f>
        <v>0</v>
      </c>
      <c r="E977" s="2">
        <f>IF(SUM('Actual species'!H976)&gt;=1,1,IF(SUM('Actual species'!H976)="X",1,0))</f>
        <v>0</v>
      </c>
      <c r="F977" s="2">
        <f>IF(SUM('Actual species'!I976)&gt;=1,1,IF(SUM('Actual species'!I976)="X",1,0))</f>
        <v>0</v>
      </c>
      <c r="G977" s="2">
        <f>IF(SUM('Actual species'!J976)&gt;=1,1,IF(SUM('Actual species'!J976)="X",1,0))</f>
        <v>1</v>
      </c>
      <c r="H977" s="2">
        <f>IF(SUM('Actual species'!K976)&gt;=1,1,IF(SUM('Actual species'!K976)="X",1,0))</f>
        <v>0</v>
      </c>
      <c r="I977" s="2">
        <f>IF(SUM('Actual species'!L976)&gt;=1,1,IF(SUM('Actual species'!L976)="X",1,0))</f>
        <v>0</v>
      </c>
      <c r="J977" s="2">
        <f>IF(SUM('Actual species'!M976)&gt;=1,1,IF(SUM('Actual species'!M976)="X",1,0))</f>
        <v>0</v>
      </c>
      <c r="K977" s="2">
        <f>IF(SUM('Actual species'!N976)&gt;=1,1,IF(SUM('Actual species'!N976)="X",1,0))</f>
        <v>0</v>
      </c>
      <c r="L977" s="2">
        <f>IF(SUM('Actual species'!O976)&gt;=1,1,IF(SUM('Actual species'!O976)="X",1,0))</f>
        <v>0</v>
      </c>
      <c r="M977" s="2">
        <f>IF(SUM('Actual species'!P976)&gt;=1,1,IF(SUM('Actual species'!P976)="X",1,0))</f>
        <v>0</v>
      </c>
      <c r="N977" s="2">
        <f>IF(SUM('Actual species'!Q976)&gt;=1,1,IF(SUM('Actual species'!Q976)="X",1,0))</f>
        <v>0</v>
      </c>
      <c r="O977" s="2">
        <f>IF(SUM('Actual species'!R976)&gt;=1,1,IF(SUM('Actual species'!R976)="X",1,0))</f>
        <v>0</v>
      </c>
      <c r="P977" s="2">
        <f>IF(SUM('Actual species'!S976)&gt;=1,1,IF(SUM('Actual species'!S976)="X",1,0))</f>
        <v>0</v>
      </c>
      <c r="Q977" s="2">
        <f>IF(SUM('Actual species'!T976)&gt;=1,1,IF(SUM('Actual species'!T976)="X",1,0))</f>
        <v>0</v>
      </c>
      <c r="R977" s="2">
        <f>IF(SUM('Actual species'!U976)&gt;=1,1,IF(SUM('Actual species'!U976)="X",1,0))</f>
        <v>0</v>
      </c>
    </row>
    <row r="978" spans="1:18" x14ac:dyDescent="0.3">
      <c r="A978" s="113" t="str">
        <f>'Actual species'!A977</f>
        <v>Gabrius exspectatus</v>
      </c>
      <c r="B978" s="66">
        <f>IF(SUM('Actual species'!B977:E977)&gt;=1,1,IF(SUM('Actual species'!B977:E977)="X",1,0))</f>
        <v>0</v>
      </c>
      <c r="C978" s="2">
        <f>IF(SUM('Actual species'!F977)&gt;=1,1,IF(SUM('Actual species'!F977)="X",1,0))</f>
        <v>0</v>
      </c>
      <c r="D978" s="2">
        <f>IF(SUM('Actual species'!G977)&gt;=1,1,IF(SUM('Actual species'!G977)="X",1,0))</f>
        <v>0</v>
      </c>
      <c r="E978" s="2">
        <f>IF(SUM('Actual species'!H977)&gt;=1,1,IF(SUM('Actual species'!H977)="X",1,0))</f>
        <v>0</v>
      </c>
      <c r="F978" s="2">
        <f>IF(SUM('Actual species'!I977)&gt;=1,1,IF(SUM('Actual species'!I977)="X",1,0))</f>
        <v>0</v>
      </c>
      <c r="G978" s="2">
        <f>IF(SUM('Actual species'!J977)&gt;=1,1,IF(SUM('Actual species'!J977)="X",1,0))</f>
        <v>0</v>
      </c>
      <c r="H978" s="2">
        <f>IF(SUM('Actual species'!K977)&gt;=1,1,IF(SUM('Actual species'!K977)="X",1,0))</f>
        <v>0</v>
      </c>
      <c r="I978" s="2">
        <f>IF(SUM('Actual species'!L977)&gt;=1,1,IF(SUM('Actual species'!L977)="X",1,0))</f>
        <v>0</v>
      </c>
      <c r="J978" s="2">
        <f>IF(SUM('Actual species'!M977)&gt;=1,1,IF(SUM('Actual species'!M977)="X",1,0))</f>
        <v>0</v>
      </c>
      <c r="K978" s="2">
        <f>IF(SUM('Actual species'!N977)&gt;=1,1,IF(SUM('Actual species'!N977)="X",1,0))</f>
        <v>0</v>
      </c>
      <c r="L978" s="2">
        <f>IF(SUM('Actual species'!O977)&gt;=1,1,IF(SUM('Actual species'!O977)="X",1,0))</f>
        <v>0</v>
      </c>
      <c r="M978" s="2">
        <f>IF(SUM('Actual species'!P977)&gt;=1,1,IF(SUM('Actual species'!P977)="X",1,0))</f>
        <v>0</v>
      </c>
      <c r="N978" s="2">
        <f>IF(SUM('Actual species'!Q977)&gt;=1,1,IF(SUM('Actual species'!Q977)="X",1,0))</f>
        <v>0</v>
      </c>
      <c r="O978" s="2">
        <f>IF(SUM('Actual species'!R977)&gt;=1,1,IF(SUM('Actual species'!R977)="X",1,0))</f>
        <v>1</v>
      </c>
      <c r="P978" s="2">
        <f>IF(SUM('Actual species'!S977)&gt;=1,1,IF(SUM('Actual species'!S977)="X",1,0))</f>
        <v>1</v>
      </c>
      <c r="Q978" s="2">
        <f>IF(SUM('Actual species'!T977)&gt;=1,1,IF(SUM('Actual species'!T977)="X",1,0))</f>
        <v>0</v>
      </c>
      <c r="R978" s="2">
        <f>IF(SUM('Actual species'!U977)&gt;=1,1,IF(SUM('Actual species'!U977)="X",1,0))</f>
        <v>0</v>
      </c>
    </row>
    <row r="979" spans="1:18" x14ac:dyDescent="0.3">
      <c r="A979" s="113" t="str">
        <f>'Actual species'!A978</f>
        <v>Gabrius graecus</v>
      </c>
      <c r="B979" s="66">
        <f>IF(SUM('Actual species'!B978:E978)&gt;=1,1,IF(SUM('Actual species'!B978:E978)="X",1,0))</f>
        <v>0</v>
      </c>
      <c r="C979" s="2">
        <f>IF(SUM('Actual species'!F978)&gt;=1,1,IF(SUM('Actual species'!F978)="X",1,0))</f>
        <v>0</v>
      </c>
      <c r="D979" s="2">
        <f>IF(SUM('Actual species'!G978)&gt;=1,1,IF(SUM('Actual species'!G978)="X",1,0))</f>
        <v>0</v>
      </c>
      <c r="E979" s="2">
        <f>IF(SUM('Actual species'!H978)&gt;=1,1,IF(SUM('Actual species'!H978)="X",1,0))</f>
        <v>0</v>
      </c>
      <c r="F979" s="2">
        <f>IF(SUM('Actual species'!I978)&gt;=1,1,IF(SUM('Actual species'!I978)="X",1,0))</f>
        <v>0</v>
      </c>
      <c r="G979" s="2">
        <f>IF(SUM('Actual species'!J978)&gt;=1,1,IF(SUM('Actual species'!J978)="X",1,0))</f>
        <v>0</v>
      </c>
      <c r="H979" s="2">
        <f>IF(SUM('Actual species'!K978)&gt;=1,1,IF(SUM('Actual species'!K978)="X",1,0))</f>
        <v>0</v>
      </c>
      <c r="I979" s="2">
        <f>IF(SUM('Actual species'!L978)&gt;=1,1,IF(SUM('Actual species'!L978)="X",1,0))</f>
        <v>0</v>
      </c>
      <c r="J979" s="2">
        <f>IF(SUM('Actual species'!M978)&gt;=1,1,IF(SUM('Actual species'!M978)="X",1,0))</f>
        <v>0</v>
      </c>
      <c r="K979" s="2">
        <f>IF(SUM('Actual species'!N978)&gt;=1,1,IF(SUM('Actual species'!N978)="X",1,0))</f>
        <v>0</v>
      </c>
      <c r="L979" s="2">
        <f>IF(SUM('Actual species'!O978)&gt;=1,1,IF(SUM('Actual species'!O978)="X",1,0))</f>
        <v>0</v>
      </c>
      <c r="M979" s="2">
        <f>IF(SUM('Actual species'!P978)&gt;=1,1,IF(SUM('Actual species'!P978)="X",1,0))</f>
        <v>0</v>
      </c>
      <c r="N979" s="2">
        <f>IF(SUM('Actual species'!Q978)&gt;=1,1,IF(SUM('Actual species'!Q978)="X",1,0))</f>
        <v>0</v>
      </c>
      <c r="O979" s="2">
        <f>IF(SUM('Actual species'!R978)&gt;=1,1,IF(SUM('Actual species'!R978)="X",1,0))</f>
        <v>0</v>
      </c>
      <c r="P979" s="2">
        <f>IF(SUM('Actual species'!S978)&gt;=1,1,IF(SUM('Actual species'!S978)="X",1,0))</f>
        <v>0</v>
      </c>
      <c r="Q979" s="2">
        <f>IF(SUM('Actual species'!T978)&gt;=1,1,IF(SUM('Actual species'!T978)="X",1,0))</f>
        <v>0</v>
      </c>
      <c r="R979" s="2">
        <f>IF(SUM('Actual species'!U978)&gt;=1,1,IF(SUM('Actual species'!U978)="X",1,0))</f>
        <v>0</v>
      </c>
    </row>
    <row r="980" spans="1:18" x14ac:dyDescent="0.3">
      <c r="A980" s="113" t="str">
        <f>'Actual species'!A979</f>
        <v>Gabrius latro</v>
      </c>
      <c r="B980" s="66">
        <f>IF(SUM('Actual species'!B979:E979)&gt;=1,1,IF(SUM('Actual species'!B979:E979)="X",1,0))</f>
        <v>0</v>
      </c>
      <c r="C980" s="2">
        <f>IF(SUM('Actual species'!F979)&gt;=1,1,IF(SUM('Actual species'!F979)="X",1,0))</f>
        <v>0</v>
      </c>
      <c r="D980" s="2">
        <f>IF(SUM('Actual species'!G979)&gt;=1,1,IF(SUM('Actual species'!G979)="X",1,0))</f>
        <v>0</v>
      </c>
      <c r="E980" s="2">
        <f>IF(SUM('Actual species'!H979)&gt;=1,1,IF(SUM('Actual species'!H979)="X",1,0))</f>
        <v>0</v>
      </c>
      <c r="F980" s="2">
        <f>IF(SUM('Actual species'!I979)&gt;=1,1,IF(SUM('Actual species'!I979)="X",1,0))</f>
        <v>1</v>
      </c>
      <c r="G980" s="2">
        <f>IF(SUM('Actual species'!J979)&gt;=1,1,IF(SUM('Actual species'!J979)="X",1,0))</f>
        <v>0</v>
      </c>
      <c r="H980" s="2">
        <f>IF(SUM('Actual species'!K979)&gt;=1,1,IF(SUM('Actual species'!K979)="X",1,0))</f>
        <v>0</v>
      </c>
      <c r="I980" s="2">
        <f>IF(SUM('Actual species'!L979)&gt;=1,1,IF(SUM('Actual species'!L979)="X",1,0))</f>
        <v>0</v>
      </c>
      <c r="J980" s="2">
        <f>IF(SUM('Actual species'!M979)&gt;=1,1,IF(SUM('Actual species'!M979)="X",1,0))</f>
        <v>0</v>
      </c>
      <c r="K980" s="2">
        <f>IF(SUM('Actual species'!N979)&gt;=1,1,IF(SUM('Actual species'!N979)="X",1,0))</f>
        <v>0</v>
      </c>
      <c r="L980" s="2">
        <f>IF(SUM('Actual species'!O979)&gt;=1,1,IF(SUM('Actual species'!O979)="X",1,0))</f>
        <v>0</v>
      </c>
      <c r="M980" s="2">
        <f>IF(SUM('Actual species'!P979)&gt;=1,1,IF(SUM('Actual species'!P979)="X",1,0))</f>
        <v>0</v>
      </c>
      <c r="N980" s="2">
        <f>IF(SUM('Actual species'!Q979)&gt;=1,1,IF(SUM('Actual species'!Q979)="X",1,0))</f>
        <v>0</v>
      </c>
      <c r="O980" s="2">
        <f>IF(SUM('Actual species'!R979)&gt;=1,1,IF(SUM('Actual species'!R979)="X",1,0))</f>
        <v>0</v>
      </c>
      <c r="P980" s="2">
        <f>IF(SUM('Actual species'!S979)&gt;=1,1,IF(SUM('Actual species'!S979)="X",1,0))</f>
        <v>0</v>
      </c>
      <c r="Q980" s="2">
        <f>IF(SUM('Actual species'!T979)&gt;=1,1,IF(SUM('Actual species'!T979)="X",1,0))</f>
        <v>0</v>
      </c>
      <c r="R980" s="2">
        <f>IF(SUM('Actual species'!U979)&gt;=1,1,IF(SUM('Actual species'!U979)="X",1,0))</f>
        <v>0</v>
      </c>
    </row>
    <row r="981" spans="1:18" x14ac:dyDescent="0.3">
      <c r="A981" s="113" t="str">
        <f>'Actual species'!A980</f>
        <v>Gabrius nigritulus</v>
      </c>
      <c r="B981" s="66">
        <f>IF(SUM('Actual species'!B980:E980)&gt;=1,1,IF(SUM('Actual species'!B980:E980)="X",1,0))</f>
        <v>0</v>
      </c>
      <c r="C981" s="2">
        <f>IF(SUM('Actual species'!F980)&gt;=1,1,IF(SUM('Actual species'!F980)="X",1,0))</f>
        <v>0</v>
      </c>
      <c r="D981" s="2">
        <f>IF(SUM('Actual species'!G980)&gt;=1,1,IF(SUM('Actual species'!G980)="X",1,0))</f>
        <v>0</v>
      </c>
      <c r="E981" s="2">
        <f>IF(SUM('Actual species'!H980)&gt;=1,1,IF(SUM('Actual species'!H980)="X",1,0))</f>
        <v>1</v>
      </c>
      <c r="F981" s="2">
        <f>IF(SUM('Actual species'!I980)&gt;=1,1,IF(SUM('Actual species'!I980)="X",1,0))</f>
        <v>1</v>
      </c>
      <c r="G981" s="2">
        <f>IF(SUM('Actual species'!J980)&gt;=1,1,IF(SUM('Actual species'!J980)="X",1,0))</f>
        <v>1</v>
      </c>
      <c r="H981" s="2">
        <f>IF(SUM('Actual species'!K980)&gt;=1,1,IF(SUM('Actual species'!K980)="X",1,0))</f>
        <v>0</v>
      </c>
      <c r="I981" s="2">
        <f>IF(SUM('Actual species'!L980)&gt;=1,1,IF(SUM('Actual species'!L980)="X",1,0))</f>
        <v>0</v>
      </c>
      <c r="J981" s="2">
        <f>IF(SUM('Actual species'!M980)&gt;=1,1,IF(SUM('Actual species'!M980)="X",1,0))</f>
        <v>0</v>
      </c>
      <c r="K981" s="2">
        <f>IF(SUM('Actual species'!N980)&gt;=1,1,IF(SUM('Actual species'!N980)="X",1,0))</f>
        <v>0</v>
      </c>
      <c r="L981" s="2">
        <f>IF(SUM('Actual species'!O980)&gt;=1,1,IF(SUM('Actual species'!O980)="X",1,0))</f>
        <v>1</v>
      </c>
      <c r="M981" s="2">
        <f>IF(SUM('Actual species'!P980)&gt;=1,1,IF(SUM('Actual species'!P980)="X",1,0))</f>
        <v>0</v>
      </c>
      <c r="N981" s="2">
        <f>IF(SUM('Actual species'!Q980)&gt;=1,1,IF(SUM('Actual species'!Q980)="X",1,0))</f>
        <v>0</v>
      </c>
      <c r="O981" s="2">
        <f>IF(SUM('Actual species'!R980)&gt;=1,1,IF(SUM('Actual species'!R980)="X",1,0))</f>
        <v>0</v>
      </c>
      <c r="P981" s="2">
        <f>IF(SUM('Actual species'!S980)&gt;=1,1,IF(SUM('Actual species'!S980)="X",1,0))</f>
        <v>0</v>
      </c>
      <c r="Q981" s="2">
        <f>IF(SUM('Actual species'!T980)&gt;=1,1,IF(SUM('Actual species'!T980)="X",1,0))</f>
        <v>0</v>
      </c>
      <c r="R981" s="2">
        <f>IF(SUM('Actual species'!U980)&gt;=1,1,IF(SUM('Actual species'!U980)="X",1,0))</f>
        <v>0</v>
      </c>
    </row>
    <row r="982" spans="1:18" x14ac:dyDescent="0.3">
      <c r="A982" s="113" t="str">
        <f>'Actual species'!A981</f>
        <v>Gabrius obenbergeri</v>
      </c>
      <c r="B982" s="66">
        <f>IF(SUM('Actual species'!B981:E981)&gt;=1,1,IF(SUM('Actual species'!B981:E981)="X",1,0))</f>
        <v>0</v>
      </c>
      <c r="C982" s="2">
        <f>IF(SUM('Actual species'!F981)&gt;=1,1,IF(SUM('Actual species'!F981)="X",1,0))</f>
        <v>0</v>
      </c>
      <c r="D982" s="2">
        <f>IF(SUM('Actual species'!G981)&gt;=1,1,IF(SUM('Actual species'!G981)="X",1,0))</f>
        <v>0</v>
      </c>
      <c r="E982" s="2">
        <f>IF(SUM('Actual species'!H981)&gt;=1,1,IF(SUM('Actual species'!H981)="X",1,0))</f>
        <v>0</v>
      </c>
      <c r="F982" s="2">
        <f>IF(SUM('Actual species'!I981)&gt;=1,1,IF(SUM('Actual species'!I981)="X",1,0))</f>
        <v>0</v>
      </c>
      <c r="G982" s="2">
        <f>IF(SUM('Actual species'!J981)&gt;=1,1,IF(SUM('Actual species'!J981)="X",1,0))</f>
        <v>0</v>
      </c>
      <c r="H982" s="2">
        <f>IF(SUM('Actual species'!K981)&gt;=1,1,IF(SUM('Actual species'!K981)="X",1,0))</f>
        <v>0</v>
      </c>
      <c r="I982" s="2">
        <f>IF(SUM('Actual species'!L981)&gt;=1,1,IF(SUM('Actual species'!L981)="X",1,0))</f>
        <v>0</v>
      </c>
      <c r="J982" s="2">
        <f>IF(SUM('Actual species'!M981)&gt;=1,1,IF(SUM('Actual species'!M981)="X",1,0))</f>
        <v>0</v>
      </c>
      <c r="K982" s="2">
        <f>IF(SUM('Actual species'!N981)&gt;=1,1,IF(SUM('Actual species'!N981)="X",1,0))</f>
        <v>0</v>
      </c>
      <c r="L982" s="2">
        <f>IF(SUM('Actual species'!O981)&gt;=1,1,IF(SUM('Actual species'!O981)="X",1,0))</f>
        <v>0</v>
      </c>
      <c r="M982" s="2">
        <f>IF(SUM('Actual species'!P981)&gt;=1,1,IF(SUM('Actual species'!P981)="X",1,0))</f>
        <v>0</v>
      </c>
      <c r="N982" s="2">
        <f>IF(SUM('Actual species'!Q981)&gt;=1,1,IF(SUM('Actual species'!Q981)="X",1,0))</f>
        <v>1</v>
      </c>
      <c r="O982" s="2">
        <f>IF(SUM('Actual species'!R981)&gt;=1,1,IF(SUM('Actual species'!R981)="X",1,0))</f>
        <v>0</v>
      </c>
      <c r="P982" s="2">
        <f>IF(SUM('Actual species'!S981)&gt;=1,1,IF(SUM('Actual species'!S981)="X",1,0))</f>
        <v>1</v>
      </c>
      <c r="Q982" s="2">
        <f>IF(SUM('Actual species'!T981)&gt;=1,1,IF(SUM('Actual species'!T981)="X",1,0))</f>
        <v>0</v>
      </c>
      <c r="R982" s="2">
        <f>IF(SUM('Actual species'!U981)&gt;=1,1,IF(SUM('Actual species'!U981)="X",1,0))</f>
        <v>0</v>
      </c>
    </row>
    <row r="983" spans="1:18" x14ac:dyDescent="0.3">
      <c r="A983" s="113" t="str">
        <f>'Actual species'!A982</f>
        <v>Gabrius ravasinii</v>
      </c>
      <c r="B983" s="66">
        <f>IF(SUM('Actual species'!B982:E982)&gt;=1,1,IF(SUM('Actual species'!B982:E982)="X",1,0))</f>
        <v>0</v>
      </c>
      <c r="C983" s="2">
        <f>IF(SUM('Actual species'!F982)&gt;=1,1,IF(SUM('Actual species'!F982)="X",1,0))</f>
        <v>0</v>
      </c>
      <c r="D983" s="2">
        <f>IF(SUM('Actual species'!G982)&gt;=1,1,IF(SUM('Actual species'!G982)="X",1,0))</f>
        <v>0</v>
      </c>
      <c r="E983" s="2">
        <f>IF(SUM('Actual species'!H982)&gt;=1,1,IF(SUM('Actual species'!H982)="X",1,0))</f>
        <v>0</v>
      </c>
      <c r="F983" s="2">
        <f>IF(SUM('Actual species'!I982)&gt;=1,1,IF(SUM('Actual species'!I982)="X",1,0))</f>
        <v>0</v>
      </c>
      <c r="G983" s="2">
        <f>IF(SUM('Actual species'!J982)&gt;=1,1,IF(SUM('Actual species'!J982)="X",1,0))</f>
        <v>0</v>
      </c>
      <c r="H983" s="2">
        <f>IF(SUM('Actual species'!K982)&gt;=1,1,IF(SUM('Actual species'!K982)="X",1,0))</f>
        <v>0</v>
      </c>
      <c r="I983" s="2">
        <f>IF(SUM('Actual species'!L982)&gt;=1,1,IF(SUM('Actual species'!L982)="X",1,0))</f>
        <v>0</v>
      </c>
      <c r="J983" s="2">
        <f>IF(SUM('Actual species'!M982)&gt;=1,1,IF(SUM('Actual species'!M982)="X",1,0))</f>
        <v>0</v>
      </c>
      <c r="K983" s="2">
        <f>IF(SUM('Actual species'!N982)&gt;=1,1,IF(SUM('Actual species'!N982)="X",1,0))</f>
        <v>0</v>
      </c>
      <c r="L983" s="2">
        <f>IF(SUM('Actual species'!O982)&gt;=1,1,IF(SUM('Actual species'!O982)="X",1,0))</f>
        <v>0</v>
      </c>
      <c r="M983" s="2">
        <f>IF(SUM('Actual species'!P982)&gt;=1,1,IF(SUM('Actual species'!P982)="X",1,0))</f>
        <v>0</v>
      </c>
      <c r="N983" s="2">
        <f>IF(SUM('Actual species'!Q982)&gt;=1,1,IF(SUM('Actual species'!Q982)="X",1,0))</f>
        <v>1</v>
      </c>
      <c r="O983" s="2">
        <f>IF(SUM('Actual species'!R982)&gt;=1,1,IF(SUM('Actual species'!R982)="X",1,0))</f>
        <v>0</v>
      </c>
      <c r="P983" s="2">
        <f>IF(SUM('Actual species'!S982)&gt;=1,1,IF(SUM('Actual species'!S982)="X",1,0))</f>
        <v>0</v>
      </c>
      <c r="Q983" s="2">
        <f>IF(SUM('Actual species'!T982)&gt;=1,1,IF(SUM('Actual species'!T982)="X",1,0))</f>
        <v>0</v>
      </c>
      <c r="R983" s="2">
        <f>IF(SUM('Actual species'!U982)&gt;=1,1,IF(SUM('Actual species'!U982)="X",1,0))</f>
        <v>0</v>
      </c>
    </row>
    <row r="984" spans="1:18" x14ac:dyDescent="0.3">
      <c r="A984" s="113" t="str">
        <f>'Actual species'!A983</f>
        <v>Gabrius sp.</v>
      </c>
      <c r="B984" s="66">
        <f>IF(SUM('Actual species'!B983:E983)&gt;=1,1,IF(SUM('Actual species'!B983:E983)="X",1,0))</f>
        <v>0</v>
      </c>
      <c r="C984" s="2">
        <f>IF(SUM('Actual species'!F983)&gt;=1,1,IF(SUM('Actual species'!F983)="X",1,0))</f>
        <v>0</v>
      </c>
      <c r="D984" s="2">
        <f>IF(SUM('Actual species'!G983)&gt;=1,1,IF(SUM('Actual species'!G983)="X",1,0))</f>
        <v>0</v>
      </c>
      <c r="E984" s="2">
        <f>IF(SUM('Actual species'!H983)&gt;=1,1,IF(SUM('Actual species'!H983)="X",1,0))</f>
        <v>0</v>
      </c>
      <c r="F984" s="2">
        <f>IF(SUM('Actual species'!I983)&gt;=1,1,IF(SUM('Actual species'!I983)="X",1,0))</f>
        <v>0</v>
      </c>
      <c r="G984" s="2">
        <f>IF(SUM('Actual species'!J983)&gt;=1,1,IF(SUM('Actual species'!J983)="X",1,0))</f>
        <v>0</v>
      </c>
      <c r="H984" s="2">
        <f>IF(SUM('Actual species'!K983)&gt;=1,1,IF(SUM('Actual species'!K983)="X",1,0))</f>
        <v>0</v>
      </c>
      <c r="I984" s="2">
        <f>IF(SUM('Actual species'!L983)&gt;=1,1,IF(SUM('Actual species'!L983)="X",1,0))</f>
        <v>0</v>
      </c>
      <c r="J984" s="2">
        <f>IF(SUM('Actual species'!M983)&gt;=1,1,IF(SUM('Actual species'!M983)="X",1,0))</f>
        <v>0</v>
      </c>
      <c r="K984" s="2">
        <f>IF(SUM('Actual species'!N983)&gt;=1,1,IF(SUM('Actual species'!N983)="X",1,0))</f>
        <v>0</v>
      </c>
      <c r="L984" s="2">
        <f>IF(SUM('Actual species'!O983)&gt;=1,1,IF(SUM('Actual species'!O983)="X",1,0))</f>
        <v>0</v>
      </c>
      <c r="M984" s="2">
        <f>IF(SUM('Actual species'!P983)&gt;=1,1,IF(SUM('Actual species'!P983)="X",1,0))</f>
        <v>0</v>
      </c>
      <c r="N984" s="2">
        <f>IF(SUM('Actual species'!Q983)&gt;=1,1,IF(SUM('Actual species'!Q983)="X",1,0))</f>
        <v>0</v>
      </c>
      <c r="O984" s="2">
        <f>IF(SUM('Actual species'!R983)&gt;=1,1,IF(SUM('Actual species'!R983)="X",1,0))</f>
        <v>0</v>
      </c>
      <c r="P984" s="2">
        <f>IF(SUM('Actual species'!S983)&gt;=1,1,IF(SUM('Actual species'!S983)="X",1,0))</f>
        <v>1</v>
      </c>
      <c r="Q984" s="2">
        <f>IF(SUM('Actual species'!T983)&gt;=1,1,IF(SUM('Actual species'!T983)="X",1,0))</f>
        <v>0</v>
      </c>
      <c r="R984" s="2">
        <f>IF(SUM('Actual species'!U983)&gt;=1,1,IF(SUM('Actual species'!U983)="X",1,0))</f>
        <v>0</v>
      </c>
    </row>
    <row r="985" spans="1:18" x14ac:dyDescent="0.3">
      <c r="A985" s="113" t="str">
        <f>'Actual species'!A984</f>
        <v>Gabrius sp. (Female)</v>
      </c>
      <c r="B985" s="66">
        <f>IF(SUM('Actual species'!B984:E984)&gt;=1,1,IF(SUM('Actual species'!B984:E984)="X",1,0))</f>
        <v>1</v>
      </c>
      <c r="C985" s="2">
        <f>IF(SUM('Actual species'!F984)&gt;=1,1,IF(SUM('Actual species'!F984)="X",1,0))</f>
        <v>0</v>
      </c>
      <c r="D985" s="2">
        <f>IF(SUM('Actual species'!G984)&gt;=1,1,IF(SUM('Actual species'!G984)="X",1,0))</f>
        <v>0</v>
      </c>
      <c r="E985" s="2">
        <f>IF(SUM('Actual species'!H984)&gt;=1,1,IF(SUM('Actual species'!H984)="X",1,0))</f>
        <v>0</v>
      </c>
      <c r="F985" s="2">
        <f>IF(SUM('Actual species'!I984)&gt;=1,1,IF(SUM('Actual species'!I984)="X",1,0))</f>
        <v>0</v>
      </c>
      <c r="G985" s="2">
        <f>IF(SUM('Actual species'!J984)&gt;=1,1,IF(SUM('Actual species'!J984)="X",1,0))</f>
        <v>0</v>
      </c>
      <c r="H985" s="2">
        <f>IF(SUM('Actual species'!K984)&gt;=1,1,IF(SUM('Actual species'!K984)="X",1,0))</f>
        <v>0</v>
      </c>
      <c r="I985" s="2">
        <f>IF(SUM('Actual species'!L984)&gt;=1,1,IF(SUM('Actual species'!L984)="X",1,0))</f>
        <v>0</v>
      </c>
      <c r="J985" s="2">
        <f>IF(SUM('Actual species'!M984)&gt;=1,1,IF(SUM('Actual species'!M984)="X",1,0))</f>
        <v>1</v>
      </c>
      <c r="K985" s="2">
        <f>IF(SUM('Actual species'!N984)&gt;=1,1,IF(SUM('Actual species'!N984)="X",1,0))</f>
        <v>0</v>
      </c>
      <c r="L985" s="2">
        <f>IF(SUM('Actual species'!O984)&gt;=1,1,IF(SUM('Actual species'!O984)="X",1,0))</f>
        <v>0</v>
      </c>
      <c r="M985" s="2">
        <f>IF(SUM('Actual species'!P984)&gt;=1,1,IF(SUM('Actual species'!P984)="X",1,0))</f>
        <v>1</v>
      </c>
      <c r="N985" s="2">
        <f>IF(SUM('Actual species'!Q984)&gt;=1,1,IF(SUM('Actual species'!Q984)="X",1,0))</f>
        <v>0</v>
      </c>
      <c r="O985" s="2">
        <f>IF(SUM('Actual species'!R984)&gt;=1,1,IF(SUM('Actual species'!R984)="X",1,0))</f>
        <v>0</v>
      </c>
      <c r="P985" s="2">
        <f>IF(SUM('Actual species'!S984)&gt;=1,1,IF(SUM('Actual species'!S984)="X",1,0))</f>
        <v>0</v>
      </c>
      <c r="Q985" s="2">
        <f>IF(SUM('Actual species'!T984)&gt;=1,1,IF(SUM('Actual species'!T984)="X",1,0))</f>
        <v>0</v>
      </c>
      <c r="R985" s="2">
        <f>IF(SUM('Actual species'!U984)&gt;=1,1,IF(SUM('Actual species'!U984)="X",1,0))</f>
        <v>0</v>
      </c>
    </row>
    <row r="986" spans="1:18" x14ac:dyDescent="0.3">
      <c r="A986" s="113" t="str">
        <f>'Actual species'!A985</f>
        <v>Gabrius splendidulus</v>
      </c>
      <c r="B986" s="66">
        <f>IF(SUM('Actual species'!B985:E985)&gt;=1,1,IF(SUM('Actual species'!B985:E985)="X",1,0))</f>
        <v>0</v>
      </c>
      <c r="C986" s="2">
        <f>IF(SUM('Actual species'!F985)&gt;=1,1,IF(SUM('Actual species'!F985)="X",1,0))</f>
        <v>0</v>
      </c>
      <c r="D986" s="2">
        <f>IF(SUM('Actual species'!G985)&gt;=1,1,IF(SUM('Actual species'!G985)="X",1,0))</f>
        <v>0</v>
      </c>
      <c r="E986" s="2">
        <f>IF(SUM('Actual species'!H985)&gt;=1,1,IF(SUM('Actual species'!H985)="X",1,0))</f>
        <v>0</v>
      </c>
      <c r="F986" s="2">
        <f>IF(SUM('Actual species'!I985)&gt;=1,1,IF(SUM('Actual species'!I985)="X",1,0))</f>
        <v>0</v>
      </c>
      <c r="G986" s="2">
        <f>IF(SUM('Actual species'!J985)&gt;=1,1,IF(SUM('Actual species'!J985)="X",1,0))</f>
        <v>0</v>
      </c>
      <c r="H986" s="2">
        <f>IF(SUM('Actual species'!K985)&gt;=1,1,IF(SUM('Actual species'!K985)="X",1,0))</f>
        <v>0</v>
      </c>
      <c r="I986" s="2">
        <f>IF(SUM('Actual species'!L985)&gt;=1,1,IF(SUM('Actual species'!L985)="X",1,0))</f>
        <v>0</v>
      </c>
      <c r="J986" s="2">
        <f>IF(SUM('Actual species'!M985)&gt;=1,1,IF(SUM('Actual species'!M985)="X",1,0))</f>
        <v>0</v>
      </c>
      <c r="K986" s="2">
        <f>IF(SUM('Actual species'!N985)&gt;=1,1,IF(SUM('Actual species'!N985)="X",1,0))</f>
        <v>0</v>
      </c>
      <c r="L986" s="2">
        <f>IF(SUM('Actual species'!O985)&gt;=1,1,IF(SUM('Actual species'!O985)="X",1,0))</f>
        <v>0</v>
      </c>
      <c r="M986" s="2">
        <f>IF(SUM('Actual species'!P985)&gt;=1,1,IF(SUM('Actual species'!P985)="X",1,0))</f>
        <v>0</v>
      </c>
      <c r="N986" s="2">
        <f>IF(SUM('Actual species'!Q985)&gt;=1,1,IF(SUM('Actual species'!Q985)="X",1,0))</f>
        <v>0</v>
      </c>
      <c r="O986" s="2">
        <f>IF(SUM('Actual species'!R985)&gt;=1,1,IF(SUM('Actual species'!R985)="X",1,0))</f>
        <v>0</v>
      </c>
      <c r="P986" s="2">
        <f>IF(SUM('Actual species'!S985)&gt;=1,1,IF(SUM('Actual species'!S985)="X",1,0))</f>
        <v>0</v>
      </c>
      <c r="Q986" s="2">
        <f>IF(SUM('Actual species'!T985)&gt;=1,1,IF(SUM('Actual species'!T985)="X",1,0))</f>
        <v>0</v>
      </c>
      <c r="R986" s="2">
        <f>IF(SUM('Actual species'!U985)&gt;=1,1,IF(SUM('Actual species'!U985)="X",1,0))</f>
        <v>0</v>
      </c>
    </row>
    <row r="987" spans="1:18" x14ac:dyDescent="0.3">
      <c r="A987" s="113" t="str">
        <f>'Actual species'!A986</f>
        <v xml:space="preserve">Gabrius subnigritulus </v>
      </c>
      <c r="B987" s="66">
        <f>IF(SUM('Actual species'!B986:E986)&gt;=1,1,IF(SUM('Actual species'!B986:E986)="X",1,0))</f>
        <v>0</v>
      </c>
      <c r="C987" s="2">
        <f>IF(SUM('Actual species'!F986)&gt;=1,1,IF(SUM('Actual species'!F986)="X",1,0))</f>
        <v>0</v>
      </c>
      <c r="D987" s="2">
        <f>IF(SUM('Actual species'!G986)&gt;=1,1,IF(SUM('Actual species'!G986)="X",1,0))</f>
        <v>1</v>
      </c>
      <c r="E987" s="2">
        <f>IF(SUM('Actual species'!H986)&gt;=1,1,IF(SUM('Actual species'!H986)="X",1,0))</f>
        <v>0</v>
      </c>
      <c r="F987" s="2">
        <f>IF(SUM('Actual species'!I986)&gt;=1,1,IF(SUM('Actual species'!I986)="X",1,0))</f>
        <v>0</v>
      </c>
      <c r="G987" s="2">
        <f>IF(SUM('Actual species'!J986)&gt;=1,1,IF(SUM('Actual species'!J986)="X",1,0))</f>
        <v>0</v>
      </c>
      <c r="H987" s="2">
        <f>IF(SUM('Actual species'!K986)&gt;=1,1,IF(SUM('Actual species'!K986)="X",1,0))</f>
        <v>0</v>
      </c>
      <c r="I987" s="2">
        <f>IF(SUM('Actual species'!L986)&gt;=1,1,IF(SUM('Actual species'!L986)="X",1,0))</f>
        <v>0</v>
      </c>
      <c r="J987" s="2">
        <f>IF(SUM('Actual species'!M986)&gt;=1,1,IF(SUM('Actual species'!M986)="X",1,0))</f>
        <v>0</v>
      </c>
      <c r="K987" s="2">
        <f>IF(SUM('Actual species'!N986)&gt;=1,1,IF(SUM('Actual species'!N986)="X",1,0))</f>
        <v>0</v>
      </c>
      <c r="L987" s="2">
        <f>IF(SUM('Actual species'!O986)&gt;=1,1,IF(SUM('Actual species'!O986)="X",1,0))</f>
        <v>0</v>
      </c>
      <c r="M987" s="2">
        <f>IF(SUM('Actual species'!P986)&gt;=1,1,IF(SUM('Actual species'!P986)="X",1,0))</f>
        <v>0</v>
      </c>
      <c r="N987" s="2">
        <f>IF(SUM('Actual species'!Q986)&gt;=1,1,IF(SUM('Actual species'!Q986)="X",1,0))</f>
        <v>0</v>
      </c>
      <c r="O987" s="2">
        <f>IF(SUM('Actual species'!R986)&gt;=1,1,IF(SUM('Actual species'!R986)="X",1,0))</f>
        <v>0</v>
      </c>
      <c r="P987" s="2">
        <f>IF(SUM('Actual species'!S986)&gt;=1,1,IF(SUM('Actual species'!S986)="X",1,0))</f>
        <v>0</v>
      </c>
      <c r="Q987" s="2">
        <f>IF(SUM('Actual species'!T986)&gt;=1,1,IF(SUM('Actual species'!T986)="X",1,0))</f>
        <v>0</v>
      </c>
      <c r="R987" s="2">
        <f>IF(SUM('Actual species'!U986)&gt;=1,1,IF(SUM('Actual species'!U986)="X",1,0))</f>
        <v>0</v>
      </c>
    </row>
    <row r="988" spans="1:18" x14ac:dyDescent="0.3">
      <c r="A988" s="113" t="str">
        <f>'Actual species'!A987</f>
        <v>Gabrius toxotes</v>
      </c>
      <c r="B988" s="66">
        <f>IF(SUM('Actual species'!B987:E987)&gt;=1,1,IF(SUM('Actual species'!B987:E987)="X",1,0))</f>
        <v>0</v>
      </c>
      <c r="C988" s="2">
        <f>IF(SUM('Actual species'!F987)&gt;=1,1,IF(SUM('Actual species'!F987)="X",1,0))</f>
        <v>0</v>
      </c>
      <c r="D988" s="2">
        <f>IF(SUM('Actual species'!G987)&gt;=1,1,IF(SUM('Actual species'!G987)="X",1,0))</f>
        <v>0</v>
      </c>
      <c r="E988" s="2">
        <f>IF(SUM('Actual species'!H987)&gt;=1,1,IF(SUM('Actual species'!H987)="X",1,0))</f>
        <v>0</v>
      </c>
      <c r="F988" s="2">
        <f>IF(SUM('Actual species'!I987)&gt;=1,1,IF(SUM('Actual species'!I987)="X",1,0))</f>
        <v>0</v>
      </c>
      <c r="G988" s="2">
        <f>IF(SUM('Actual species'!J987)&gt;=1,1,IF(SUM('Actual species'!J987)="X",1,0))</f>
        <v>0</v>
      </c>
      <c r="H988" s="2">
        <f>IF(SUM('Actual species'!K987)&gt;=1,1,IF(SUM('Actual species'!K987)="X",1,0))</f>
        <v>0</v>
      </c>
      <c r="I988" s="2">
        <f>IF(SUM('Actual species'!L987)&gt;=1,1,IF(SUM('Actual species'!L987)="X",1,0))</f>
        <v>0</v>
      </c>
      <c r="J988" s="2">
        <f>IF(SUM('Actual species'!M987)&gt;=1,1,IF(SUM('Actual species'!M987)="X",1,0))</f>
        <v>0</v>
      </c>
      <c r="K988" s="2">
        <f>IF(SUM('Actual species'!N987)&gt;=1,1,IF(SUM('Actual species'!N987)="X",1,0))</f>
        <v>0</v>
      </c>
      <c r="L988" s="2">
        <f>IF(SUM('Actual species'!O987)&gt;=1,1,IF(SUM('Actual species'!O987)="X",1,0))</f>
        <v>0</v>
      </c>
      <c r="M988" s="2">
        <f>IF(SUM('Actual species'!P987)&gt;=1,1,IF(SUM('Actual species'!P987)="X",1,0))</f>
        <v>0</v>
      </c>
      <c r="N988" s="2">
        <f>IF(SUM('Actual species'!Q987)&gt;=1,1,IF(SUM('Actual species'!Q987)="X",1,0))</f>
        <v>0</v>
      </c>
      <c r="O988" s="2">
        <f>IF(SUM('Actual species'!R987)&gt;=1,1,IF(SUM('Actual species'!R987)="X",1,0))</f>
        <v>0</v>
      </c>
      <c r="P988" s="2">
        <f>IF(SUM('Actual species'!S987)&gt;=1,1,IF(SUM('Actual species'!S987)="X",1,0))</f>
        <v>1</v>
      </c>
      <c r="Q988" s="2">
        <f>IF(SUM('Actual species'!T987)&gt;=1,1,IF(SUM('Actual species'!T987)="X",1,0))</f>
        <v>0</v>
      </c>
      <c r="R988" s="2">
        <f>IF(SUM('Actual species'!U987)&gt;=1,1,IF(SUM('Actual species'!U987)="X",1,0))</f>
        <v>0</v>
      </c>
    </row>
    <row r="989" spans="1:18" x14ac:dyDescent="0.3">
      <c r="A989" s="113" t="str">
        <f>'Actual species'!A988</f>
        <v>Gabronthus maritimus</v>
      </c>
      <c r="B989" s="66">
        <f>IF(SUM('Actual species'!B988:E988)&gt;=1,1,IF(SUM('Actual species'!B988:E988)="X",1,0))</f>
        <v>0</v>
      </c>
      <c r="C989" s="2">
        <f>IF(SUM('Actual species'!F988)&gt;=1,1,IF(SUM('Actual species'!F988)="X",1,0))</f>
        <v>0</v>
      </c>
      <c r="D989" s="2">
        <f>IF(SUM('Actual species'!G988)&gt;=1,1,IF(SUM('Actual species'!G988)="X",1,0))</f>
        <v>0</v>
      </c>
      <c r="E989" s="2">
        <f>IF(SUM('Actual species'!H988)&gt;=1,1,IF(SUM('Actual species'!H988)="X",1,0))</f>
        <v>0</v>
      </c>
      <c r="F989" s="2">
        <f>IF(SUM('Actual species'!I988)&gt;=1,1,IF(SUM('Actual species'!I988)="X",1,0))</f>
        <v>1</v>
      </c>
      <c r="G989" s="2">
        <f>IF(SUM('Actual species'!J988)&gt;=1,1,IF(SUM('Actual species'!J988)="X",1,0))</f>
        <v>0</v>
      </c>
      <c r="H989" s="2">
        <f>IF(SUM('Actual species'!K988)&gt;=1,1,IF(SUM('Actual species'!K988)="X",1,0))</f>
        <v>0</v>
      </c>
      <c r="I989" s="2">
        <f>IF(SUM('Actual species'!L988)&gt;=1,1,IF(SUM('Actual species'!L988)="X",1,0))</f>
        <v>0</v>
      </c>
      <c r="J989" s="2">
        <f>IF(SUM('Actual species'!M988)&gt;=1,1,IF(SUM('Actual species'!M988)="X",1,0))</f>
        <v>1</v>
      </c>
      <c r="K989" s="2">
        <f>IF(SUM('Actual species'!N988)&gt;=1,1,IF(SUM('Actual species'!N988)="X",1,0))</f>
        <v>0</v>
      </c>
      <c r="L989" s="2">
        <f>IF(SUM('Actual species'!O988)&gt;=1,1,IF(SUM('Actual species'!O988)="X",1,0))</f>
        <v>0</v>
      </c>
      <c r="M989" s="2">
        <f>IF(SUM('Actual species'!P988)&gt;=1,1,IF(SUM('Actual species'!P988)="X",1,0))</f>
        <v>0</v>
      </c>
      <c r="N989" s="2">
        <f>IF(SUM('Actual species'!Q988)&gt;=1,1,IF(SUM('Actual species'!Q988)="X",1,0))</f>
        <v>0</v>
      </c>
      <c r="O989" s="2">
        <f>IF(SUM('Actual species'!R988)&gt;=1,1,IF(SUM('Actual species'!R988)="X",1,0))</f>
        <v>0</v>
      </c>
      <c r="P989" s="2">
        <f>IF(SUM('Actual species'!S988)&gt;=1,1,IF(SUM('Actual species'!S988)="X",1,0))</f>
        <v>0</v>
      </c>
      <c r="Q989" s="2">
        <f>IF(SUM('Actual species'!T988)&gt;=1,1,IF(SUM('Actual species'!T988)="X",1,0))</f>
        <v>0</v>
      </c>
      <c r="R989" s="2">
        <f>IF(SUM('Actual species'!U988)&gt;=1,1,IF(SUM('Actual species'!U988)="X",1,0))</f>
        <v>0</v>
      </c>
    </row>
    <row r="990" spans="1:18" x14ac:dyDescent="0.3">
      <c r="A990" s="113" t="str">
        <f>'Actual species'!A989</f>
        <v>Gauropterus fulgidus</v>
      </c>
      <c r="B990" s="66">
        <f>IF(SUM('Actual species'!B989:E989)&gt;=1,1,IF(SUM('Actual species'!B989:E989)="X",1,0))</f>
        <v>0</v>
      </c>
      <c r="C990" s="2">
        <f>IF(SUM('Actual species'!F989)&gt;=1,1,IF(SUM('Actual species'!F989)="X",1,0))</f>
        <v>0</v>
      </c>
      <c r="D990" s="2">
        <f>IF(SUM('Actual species'!G989)&gt;=1,1,IF(SUM('Actual species'!G989)="X",1,0))</f>
        <v>0</v>
      </c>
      <c r="E990" s="2">
        <f>IF(SUM('Actual species'!H989)&gt;=1,1,IF(SUM('Actual species'!H989)="X",1,0))</f>
        <v>0</v>
      </c>
      <c r="F990" s="2">
        <f>IF(SUM('Actual species'!I989)&gt;=1,1,IF(SUM('Actual species'!I989)="X",1,0))</f>
        <v>0</v>
      </c>
      <c r="G990" s="2">
        <f>IF(SUM('Actual species'!J989)&gt;=1,1,IF(SUM('Actual species'!J989)="X",1,0))</f>
        <v>0</v>
      </c>
      <c r="H990" s="2">
        <f>IF(SUM('Actual species'!K989)&gt;=1,1,IF(SUM('Actual species'!K989)="X",1,0))</f>
        <v>0</v>
      </c>
      <c r="I990" s="2">
        <f>IF(SUM('Actual species'!L989)&gt;=1,1,IF(SUM('Actual species'!L989)="X",1,0))</f>
        <v>0</v>
      </c>
      <c r="J990" s="2">
        <f>IF(SUM('Actual species'!M989)&gt;=1,1,IF(SUM('Actual species'!M989)="X",1,0))</f>
        <v>0</v>
      </c>
      <c r="K990" s="2">
        <f>IF(SUM('Actual species'!N989)&gt;=1,1,IF(SUM('Actual species'!N989)="X",1,0))</f>
        <v>0</v>
      </c>
      <c r="L990" s="2">
        <f>IF(SUM('Actual species'!O989)&gt;=1,1,IF(SUM('Actual species'!O989)="X",1,0))</f>
        <v>0</v>
      </c>
      <c r="M990" s="2">
        <f>IF(SUM('Actual species'!P989)&gt;=1,1,IF(SUM('Actual species'!P989)="X",1,0))</f>
        <v>0</v>
      </c>
      <c r="N990" s="2">
        <f>IF(SUM('Actual species'!Q989)&gt;=1,1,IF(SUM('Actual species'!Q989)="X",1,0))</f>
        <v>0</v>
      </c>
      <c r="O990" s="2">
        <f>IF(SUM('Actual species'!R989)&gt;=1,1,IF(SUM('Actual species'!R989)="X",1,0))</f>
        <v>0</v>
      </c>
      <c r="P990" s="2">
        <f>IF(SUM('Actual species'!S989)&gt;=1,1,IF(SUM('Actual species'!S989)="X",1,0))</f>
        <v>0</v>
      </c>
      <c r="Q990" s="2">
        <f>IF(SUM('Actual species'!T989)&gt;=1,1,IF(SUM('Actual species'!T989)="X",1,0))</f>
        <v>0</v>
      </c>
      <c r="R990" s="2">
        <f>IF(SUM('Actual species'!U989)&gt;=1,1,IF(SUM('Actual species'!U989)="X",1,0))</f>
        <v>0</v>
      </c>
    </row>
    <row r="991" spans="1:18" x14ac:dyDescent="0.3">
      <c r="A991" s="113" t="str">
        <f>'Actual species'!A990</f>
        <v>Gauropterus sanguinipennis</v>
      </c>
      <c r="B991" s="66">
        <f>IF(SUM('Actual species'!B990:E990)&gt;=1,1,IF(SUM('Actual species'!B990:E990)="X",1,0))</f>
        <v>0</v>
      </c>
      <c r="C991" s="2">
        <f>IF(SUM('Actual species'!F990)&gt;=1,1,IF(SUM('Actual species'!F990)="X",1,0))</f>
        <v>0</v>
      </c>
      <c r="D991" s="2">
        <f>IF(SUM('Actual species'!G990)&gt;=1,1,IF(SUM('Actual species'!G990)="X",1,0))</f>
        <v>0</v>
      </c>
      <c r="E991" s="2">
        <f>IF(SUM('Actual species'!H990)&gt;=1,1,IF(SUM('Actual species'!H990)="X",1,0))</f>
        <v>0</v>
      </c>
      <c r="F991" s="2">
        <f>IF(SUM('Actual species'!I990)&gt;=1,1,IF(SUM('Actual species'!I990)="X",1,0))</f>
        <v>1</v>
      </c>
      <c r="G991" s="2">
        <f>IF(SUM('Actual species'!J990)&gt;=1,1,IF(SUM('Actual species'!J990)="X",1,0))</f>
        <v>0</v>
      </c>
      <c r="H991" s="2">
        <f>IF(SUM('Actual species'!K990)&gt;=1,1,IF(SUM('Actual species'!K990)="X",1,0))</f>
        <v>0</v>
      </c>
      <c r="I991" s="2">
        <f>IF(SUM('Actual species'!L990)&gt;=1,1,IF(SUM('Actual species'!L990)="X",1,0))</f>
        <v>0</v>
      </c>
      <c r="J991" s="2">
        <f>IF(SUM('Actual species'!M990)&gt;=1,1,IF(SUM('Actual species'!M990)="X",1,0))</f>
        <v>0</v>
      </c>
      <c r="K991" s="2">
        <f>IF(SUM('Actual species'!N990)&gt;=1,1,IF(SUM('Actual species'!N990)="X",1,0))</f>
        <v>0</v>
      </c>
      <c r="L991" s="2">
        <f>IF(SUM('Actual species'!O990)&gt;=1,1,IF(SUM('Actual species'!O990)="X",1,0))</f>
        <v>0</v>
      </c>
      <c r="M991" s="2">
        <f>IF(SUM('Actual species'!P990)&gt;=1,1,IF(SUM('Actual species'!P990)="X",1,0))</f>
        <v>0</v>
      </c>
      <c r="N991" s="2">
        <f>IF(SUM('Actual species'!Q990)&gt;=1,1,IF(SUM('Actual species'!Q990)="X",1,0))</f>
        <v>0</v>
      </c>
      <c r="O991" s="2">
        <f>IF(SUM('Actual species'!R990)&gt;=1,1,IF(SUM('Actual species'!R990)="X",1,0))</f>
        <v>0</v>
      </c>
      <c r="P991" s="2">
        <f>IF(SUM('Actual species'!S990)&gt;=1,1,IF(SUM('Actual species'!S990)="X",1,0))</f>
        <v>0</v>
      </c>
      <c r="Q991" s="2">
        <f>IF(SUM('Actual species'!T990)&gt;=1,1,IF(SUM('Actual species'!T990)="X",1,0))</f>
        <v>0</v>
      </c>
      <c r="R991" s="2">
        <f>IF(SUM('Actual species'!U990)&gt;=1,1,IF(SUM('Actual species'!U990)="X",1,0))</f>
        <v>0</v>
      </c>
    </row>
    <row r="992" spans="1:18" x14ac:dyDescent="0.3">
      <c r="A992" s="113" t="str">
        <f>'Actual species'!A991</f>
        <v>Gyrohypnus angustatus</v>
      </c>
      <c r="B992" s="66">
        <f>IF(SUM('Actual species'!B991:E991)&gt;=1,1,IF(SUM('Actual species'!B991:E991)="X",1,0))</f>
        <v>0</v>
      </c>
      <c r="C992" s="2">
        <f>IF(SUM('Actual species'!F991)&gt;=1,1,IF(SUM('Actual species'!F991)="X",1,0))</f>
        <v>0</v>
      </c>
      <c r="D992" s="2">
        <f>IF(SUM('Actual species'!G991)&gt;=1,1,IF(SUM('Actual species'!G991)="X",1,0))</f>
        <v>1</v>
      </c>
      <c r="E992" s="2">
        <f>IF(SUM('Actual species'!H991)&gt;=1,1,IF(SUM('Actual species'!H991)="X",1,0))</f>
        <v>0</v>
      </c>
      <c r="F992" s="2">
        <f>IF(SUM('Actual species'!I991)&gt;=1,1,IF(SUM('Actual species'!I991)="X",1,0))</f>
        <v>1</v>
      </c>
      <c r="G992" s="2">
        <f>IF(SUM('Actual species'!J991)&gt;=1,1,IF(SUM('Actual species'!J991)="X",1,0))</f>
        <v>1</v>
      </c>
      <c r="H992" s="2">
        <f>IF(SUM('Actual species'!K991)&gt;=1,1,IF(SUM('Actual species'!K991)="X",1,0))</f>
        <v>0</v>
      </c>
      <c r="I992" s="2">
        <f>IF(SUM('Actual species'!L991)&gt;=1,1,IF(SUM('Actual species'!L991)="X",1,0))</f>
        <v>0</v>
      </c>
      <c r="J992" s="2">
        <f>IF(SUM('Actual species'!M991)&gt;=1,1,IF(SUM('Actual species'!M991)="X",1,0))</f>
        <v>0</v>
      </c>
      <c r="K992" s="2">
        <f>IF(SUM('Actual species'!N991)&gt;=1,1,IF(SUM('Actual species'!N991)="X",1,0))</f>
        <v>0</v>
      </c>
      <c r="L992" s="2">
        <f>IF(SUM('Actual species'!O991)&gt;=1,1,IF(SUM('Actual species'!O991)="X",1,0))</f>
        <v>0</v>
      </c>
      <c r="M992" s="2">
        <f>IF(SUM('Actual species'!P991)&gt;=1,1,IF(SUM('Actual species'!P991)="X",1,0))</f>
        <v>0</v>
      </c>
      <c r="N992" s="2">
        <f>IF(SUM('Actual species'!Q991)&gt;=1,1,IF(SUM('Actual species'!Q991)="X",1,0))</f>
        <v>0</v>
      </c>
      <c r="O992" s="2">
        <f>IF(SUM('Actual species'!R991)&gt;=1,1,IF(SUM('Actual species'!R991)="X",1,0))</f>
        <v>0</v>
      </c>
      <c r="P992" s="2">
        <f>IF(SUM('Actual species'!S991)&gt;=1,1,IF(SUM('Actual species'!S991)="X",1,0))</f>
        <v>1</v>
      </c>
      <c r="Q992" s="2">
        <f>IF(SUM('Actual species'!T991)&gt;=1,1,IF(SUM('Actual species'!T991)="X",1,0))</f>
        <v>0</v>
      </c>
      <c r="R992" s="2">
        <f>IF(SUM('Actual species'!U991)&gt;=1,1,IF(SUM('Actual species'!U991)="X",1,0))</f>
        <v>0</v>
      </c>
    </row>
    <row r="993" spans="1:18" x14ac:dyDescent="0.3">
      <c r="A993" s="113" t="str">
        <f>'Actual species'!A992</f>
        <v>Gyrohypnus fracticornis</v>
      </c>
      <c r="B993" s="66">
        <f>IF(SUM('Actual species'!B992:E992)&gt;=1,1,IF(SUM('Actual species'!B992:E992)="X",1,0))</f>
        <v>0</v>
      </c>
      <c r="C993" s="2">
        <f>IF(SUM('Actual species'!F992)&gt;=1,1,IF(SUM('Actual species'!F992)="X",1,0))</f>
        <v>0</v>
      </c>
      <c r="D993" s="2">
        <f>IF(SUM('Actual species'!G992)&gt;=1,1,IF(SUM('Actual species'!G992)="X",1,0))</f>
        <v>1</v>
      </c>
      <c r="E993" s="2">
        <f>IF(SUM('Actual species'!H992)&gt;=1,1,IF(SUM('Actual species'!H992)="X",1,0))</f>
        <v>0</v>
      </c>
      <c r="F993" s="2">
        <f>IF(SUM('Actual species'!I992)&gt;=1,1,IF(SUM('Actual species'!I992)="X",1,0))</f>
        <v>0</v>
      </c>
      <c r="G993" s="2">
        <f>IF(SUM('Actual species'!J992)&gt;=1,1,IF(SUM('Actual species'!J992)="X",1,0))</f>
        <v>0</v>
      </c>
      <c r="H993" s="2">
        <f>IF(SUM('Actual species'!K992)&gt;=1,1,IF(SUM('Actual species'!K992)="X",1,0))</f>
        <v>0</v>
      </c>
      <c r="I993" s="2">
        <f>IF(SUM('Actual species'!L992)&gt;=1,1,IF(SUM('Actual species'!L992)="X",1,0))</f>
        <v>0</v>
      </c>
      <c r="J993" s="2">
        <f>IF(SUM('Actual species'!M992)&gt;=1,1,IF(SUM('Actual species'!M992)="X",1,0))</f>
        <v>0</v>
      </c>
      <c r="K993" s="2">
        <f>IF(SUM('Actual species'!N992)&gt;=1,1,IF(SUM('Actual species'!N992)="X",1,0))</f>
        <v>0</v>
      </c>
      <c r="L993" s="2">
        <f>IF(SUM('Actual species'!O992)&gt;=1,1,IF(SUM('Actual species'!O992)="X",1,0))</f>
        <v>0</v>
      </c>
      <c r="M993" s="2">
        <f>IF(SUM('Actual species'!P992)&gt;=1,1,IF(SUM('Actual species'!P992)="X",1,0))</f>
        <v>0</v>
      </c>
      <c r="N993" s="2">
        <f>IF(SUM('Actual species'!Q992)&gt;=1,1,IF(SUM('Actual species'!Q992)="X",1,0))</f>
        <v>0</v>
      </c>
      <c r="O993" s="2">
        <f>IF(SUM('Actual species'!R992)&gt;=1,1,IF(SUM('Actual species'!R992)="X",1,0))</f>
        <v>0</v>
      </c>
      <c r="P993" s="2">
        <f>IF(SUM('Actual species'!S992)&gt;=1,1,IF(SUM('Actual species'!S992)="X",1,0))</f>
        <v>0</v>
      </c>
      <c r="Q993" s="2">
        <f>IF(SUM('Actual species'!T992)&gt;=1,1,IF(SUM('Actual species'!T992)="X",1,0))</f>
        <v>0</v>
      </c>
      <c r="R993" s="2">
        <f>IF(SUM('Actual species'!U992)&gt;=1,1,IF(SUM('Actual species'!U992)="X",1,0))</f>
        <v>0</v>
      </c>
    </row>
    <row r="994" spans="1:18" x14ac:dyDescent="0.3">
      <c r="A994" s="113" t="str">
        <f>'Actual species'!A993</f>
        <v>Gyrohypnus liber</v>
      </c>
      <c r="B994" s="66">
        <f>IF(SUM('Actual species'!B993:E993)&gt;=1,1,IF(SUM('Actual species'!B993:E993)="X",1,0))</f>
        <v>0</v>
      </c>
      <c r="C994" s="2">
        <f>IF(SUM('Actual species'!F993)&gt;=1,1,IF(SUM('Actual species'!F993)="X",1,0))</f>
        <v>0</v>
      </c>
      <c r="D994" s="2">
        <f>IF(SUM('Actual species'!G993)&gt;=1,1,IF(SUM('Actual species'!G993)="X",1,0))</f>
        <v>0</v>
      </c>
      <c r="E994" s="2">
        <f>IF(SUM('Actual species'!H993)&gt;=1,1,IF(SUM('Actual species'!H993)="X",1,0))</f>
        <v>0</v>
      </c>
      <c r="F994" s="2">
        <f>IF(SUM('Actual species'!I993)&gt;=1,1,IF(SUM('Actual species'!I993)="X",1,0))</f>
        <v>0</v>
      </c>
      <c r="G994" s="2">
        <f>IF(SUM('Actual species'!J993)&gt;=1,1,IF(SUM('Actual species'!J993)="X",1,0))</f>
        <v>0</v>
      </c>
      <c r="H994" s="2">
        <f>IF(SUM('Actual species'!K993)&gt;=1,1,IF(SUM('Actual species'!K993)="X",1,0))</f>
        <v>0</v>
      </c>
      <c r="I994" s="2">
        <f>IF(SUM('Actual species'!L993)&gt;=1,1,IF(SUM('Actual species'!L993)="X",1,0))</f>
        <v>0</v>
      </c>
      <c r="J994" s="2">
        <f>IF(SUM('Actual species'!M993)&gt;=1,1,IF(SUM('Actual species'!M993)="X",1,0))</f>
        <v>0</v>
      </c>
      <c r="K994" s="2">
        <f>IF(SUM('Actual species'!N993)&gt;=1,1,IF(SUM('Actual species'!N993)="X",1,0))</f>
        <v>0</v>
      </c>
      <c r="L994" s="2">
        <f>IF(SUM('Actual species'!O993)&gt;=1,1,IF(SUM('Actual species'!O993)="X",1,0))</f>
        <v>0</v>
      </c>
      <c r="M994" s="2">
        <f>IF(SUM('Actual species'!P993)&gt;=1,1,IF(SUM('Actual species'!P993)="X",1,0))</f>
        <v>0</v>
      </c>
      <c r="N994" s="2">
        <f>IF(SUM('Actual species'!Q993)&gt;=1,1,IF(SUM('Actual species'!Q993)="X",1,0))</f>
        <v>0</v>
      </c>
      <c r="O994" s="2">
        <f>IF(SUM('Actual species'!R993)&gt;=1,1,IF(SUM('Actual species'!R993)="X",1,0))</f>
        <v>0</v>
      </c>
      <c r="P994" s="2">
        <f>IF(SUM('Actual species'!S993)&gt;=1,1,IF(SUM('Actual species'!S993)="X",1,0))</f>
        <v>0</v>
      </c>
      <c r="Q994" s="2">
        <f>IF(SUM('Actual species'!T993)&gt;=1,1,IF(SUM('Actual species'!T993)="X",1,0))</f>
        <v>0</v>
      </c>
      <c r="R994" s="2">
        <f>IF(SUM('Actual species'!U993)&gt;=1,1,IF(SUM('Actual species'!U993)="X",1,0))</f>
        <v>1</v>
      </c>
    </row>
    <row r="995" spans="1:18" x14ac:dyDescent="0.3">
      <c r="A995" s="113" t="str">
        <f>'Actual species'!A994</f>
        <v>Heterothops binotatus</v>
      </c>
      <c r="B995" s="66">
        <f>IF(SUM('Actual species'!B994:E994)&gt;=1,1,IF(SUM('Actual species'!B994:E994)="X",1,0))</f>
        <v>0</v>
      </c>
      <c r="C995" s="2">
        <f>IF(SUM('Actual species'!F994)&gt;=1,1,IF(SUM('Actual species'!F994)="X",1,0))</f>
        <v>0</v>
      </c>
      <c r="D995" s="2">
        <f>IF(SUM('Actual species'!G994)&gt;=1,1,IF(SUM('Actual species'!G994)="X",1,0))</f>
        <v>0</v>
      </c>
      <c r="E995" s="2">
        <f>IF(SUM('Actual species'!H994)&gt;=1,1,IF(SUM('Actual species'!H994)="X",1,0))</f>
        <v>0</v>
      </c>
      <c r="F995" s="2">
        <f>IF(SUM('Actual species'!I994)&gt;=1,1,IF(SUM('Actual species'!I994)="X",1,0))</f>
        <v>0</v>
      </c>
      <c r="G995" s="2">
        <f>IF(SUM('Actual species'!J994)&gt;=1,1,IF(SUM('Actual species'!J994)="X",1,0))</f>
        <v>0</v>
      </c>
      <c r="H995" s="2">
        <f>IF(SUM('Actual species'!K994)&gt;=1,1,IF(SUM('Actual species'!K994)="X",1,0))</f>
        <v>0</v>
      </c>
      <c r="I995" s="2">
        <f>IF(SUM('Actual species'!L994)&gt;=1,1,IF(SUM('Actual species'!L994)="X",1,0))</f>
        <v>0</v>
      </c>
      <c r="J995" s="2">
        <f>IF(SUM('Actual species'!M994)&gt;=1,1,IF(SUM('Actual species'!M994)="X",1,0))</f>
        <v>0</v>
      </c>
      <c r="K995" s="2">
        <f>IF(SUM('Actual species'!N994)&gt;=1,1,IF(SUM('Actual species'!N994)="X",1,0))</f>
        <v>0</v>
      </c>
      <c r="L995" s="2">
        <f>IF(SUM('Actual species'!O994)&gt;=1,1,IF(SUM('Actual species'!O994)="X",1,0))</f>
        <v>0</v>
      </c>
      <c r="M995" s="2">
        <f>IF(SUM('Actual species'!P994)&gt;=1,1,IF(SUM('Actual species'!P994)="X",1,0))</f>
        <v>0</v>
      </c>
      <c r="N995" s="2">
        <f>IF(SUM('Actual species'!Q994)&gt;=1,1,IF(SUM('Actual species'!Q994)="X",1,0))</f>
        <v>0</v>
      </c>
      <c r="O995" s="2">
        <f>IF(SUM('Actual species'!R994)&gt;=1,1,IF(SUM('Actual species'!R994)="X",1,0))</f>
        <v>0</v>
      </c>
      <c r="P995" s="2">
        <f>IF(SUM('Actual species'!S994)&gt;=1,1,IF(SUM('Actual species'!S994)="X",1,0))</f>
        <v>0</v>
      </c>
      <c r="Q995" s="2">
        <f>IF(SUM('Actual species'!T994)&gt;=1,1,IF(SUM('Actual species'!T994)="X",1,0))</f>
        <v>0</v>
      </c>
      <c r="R995" s="2">
        <f>IF(SUM('Actual species'!U994)&gt;=1,1,IF(SUM('Actual species'!U994)="X",1,0))</f>
        <v>0</v>
      </c>
    </row>
    <row r="996" spans="1:18" x14ac:dyDescent="0.3">
      <c r="A996" s="113" t="str">
        <f>'Actual species'!A995</f>
        <v>Heterothops cf. Minutus</v>
      </c>
      <c r="B996" s="66">
        <f>IF(SUM('Actual species'!B995:E995)&gt;=1,1,IF(SUM('Actual species'!B995:E995)="X",1,0))</f>
        <v>0</v>
      </c>
      <c r="C996" s="2">
        <f>IF(SUM('Actual species'!F995)&gt;=1,1,IF(SUM('Actual species'!F995)="X",1,0))</f>
        <v>0</v>
      </c>
      <c r="D996" s="2">
        <f>IF(SUM('Actual species'!G995)&gt;=1,1,IF(SUM('Actual species'!G995)="X",1,0))</f>
        <v>0</v>
      </c>
      <c r="E996" s="2">
        <f>IF(SUM('Actual species'!H995)&gt;=1,1,IF(SUM('Actual species'!H995)="X",1,0))</f>
        <v>0</v>
      </c>
      <c r="F996" s="2">
        <f>IF(SUM('Actual species'!I995)&gt;=1,1,IF(SUM('Actual species'!I995)="X",1,0))</f>
        <v>0</v>
      </c>
      <c r="G996" s="2">
        <f>IF(SUM('Actual species'!J995)&gt;=1,1,IF(SUM('Actual species'!J995)="X",1,0))</f>
        <v>1</v>
      </c>
      <c r="H996" s="2">
        <f>IF(SUM('Actual species'!K995)&gt;=1,1,IF(SUM('Actual species'!K995)="X",1,0))</f>
        <v>0</v>
      </c>
      <c r="I996" s="2">
        <f>IF(SUM('Actual species'!L995)&gt;=1,1,IF(SUM('Actual species'!L995)="X",1,0))</f>
        <v>0</v>
      </c>
      <c r="J996" s="2">
        <f>IF(SUM('Actual species'!M995)&gt;=1,1,IF(SUM('Actual species'!M995)="X",1,0))</f>
        <v>0</v>
      </c>
      <c r="K996" s="2">
        <f>IF(SUM('Actual species'!N995)&gt;=1,1,IF(SUM('Actual species'!N995)="X",1,0))</f>
        <v>0</v>
      </c>
      <c r="L996" s="2">
        <f>IF(SUM('Actual species'!O995)&gt;=1,1,IF(SUM('Actual species'!O995)="X",1,0))</f>
        <v>0</v>
      </c>
      <c r="M996" s="2">
        <f>IF(SUM('Actual species'!P995)&gt;=1,1,IF(SUM('Actual species'!P995)="X",1,0))</f>
        <v>0</v>
      </c>
      <c r="N996" s="2">
        <f>IF(SUM('Actual species'!Q995)&gt;=1,1,IF(SUM('Actual species'!Q995)="X",1,0))</f>
        <v>0</v>
      </c>
      <c r="O996" s="2">
        <f>IF(SUM('Actual species'!R995)&gt;=1,1,IF(SUM('Actual species'!R995)="X",1,0))</f>
        <v>0</v>
      </c>
      <c r="P996" s="2">
        <f>IF(SUM('Actual species'!S995)&gt;=1,1,IF(SUM('Actual species'!S995)="X",1,0))</f>
        <v>0</v>
      </c>
      <c r="Q996" s="2">
        <f>IF(SUM('Actual species'!T995)&gt;=1,1,IF(SUM('Actual species'!T995)="X",1,0))</f>
        <v>0</v>
      </c>
      <c r="R996" s="2">
        <f>IF(SUM('Actual species'!U995)&gt;=1,1,IF(SUM('Actual species'!U995)="X",1,0))</f>
        <v>0</v>
      </c>
    </row>
    <row r="997" spans="1:18" x14ac:dyDescent="0.3">
      <c r="A997" s="113" t="str">
        <f>'Actual species'!A996</f>
        <v>Heterothops dissimilis</v>
      </c>
      <c r="B997" s="66">
        <f>IF(SUM('Actual species'!B996:E996)&gt;=1,1,IF(SUM('Actual species'!B996:E996)="X",1,0))</f>
        <v>0</v>
      </c>
      <c r="C997" s="2">
        <f>IF(SUM('Actual species'!F996)&gt;=1,1,IF(SUM('Actual species'!F996)="X",1,0))</f>
        <v>1</v>
      </c>
      <c r="D997" s="2">
        <f>IF(SUM('Actual species'!G996)&gt;=1,1,IF(SUM('Actual species'!G996)="X",1,0))</f>
        <v>0</v>
      </c>
      <c r="E997" s="2">
        <f>IF(SUM('Actual species'!H996)&gt;=1,1,IF(SUM('Actual species'!H996)="X",1,0))</f>
        <v>0</v>
      </c>
      <c r="F997" s="2">
        <f>IF(SUM('Actual species'!I996)&gt;=1,1,IF(SUM('Actual species'!I996)="X",1,0))</f>
        <v>0</v>
      </c>
      <c r="G997" s="2">
        <f>IF(SUM('Actual species'!J996)&gt;=1,1,IF(SUM('Actual species'!J996)="X",1,0))</f>
        <v>0</v>
      </c>
      <c r="H997" s="2">
        <f>IF(SUM('Actual species'!K996)&gt;=1,1,IF(SUM('Actual species'!K996)="X",1,0))</f>
        <v>0</v>
      </c>
      <c r="I997" s="2">
        <f>IF(SUM('Actual species'!L996)&gt;=1,1,IF(SUM('Actual species'!L996)="X",1,0))</f>
        <v>0</v>
      </c>
      <c r="J997" s="2">
        <f>IF(SUM('Actual species'!M996)&gt;=1,1,IF(SUM('Actual species'!M996)="X",1,0))</f>
        <v>0</v>
      </c>
      <c r="K997" s="2">
        <f>IF(SUM('Actual species'!N996)&gt;=1,1,IF(SUM('Actual species'!N996)="X",1,0))</f>
        <v>0</v>
      </c>
      <c r="L997" s="2">
        <f>IF(SUM('Actual species'!O996)&gt;=1,1,IF(SUM('Actual species'!O996)="X",1,0))</f>
        <v>0</v>
      </c>
      <c r="M997" s="2">
        <f>IF(SUM('Actual species'!P996)&gt;=1,1,IF(SUM('Actual species'!P996)="X",1,0))</f>
        <v>0</v>
      </c>
      <c r="N997" s="2">
        <f>IF(SUM('Actual species'!Q996)&gt;=1,1,IF(SUM('Actual species'!Q996)="X",1,0))</f>
        <v>0</v>
      </c>
      <c r="O997" s="2">
        <f>IF(SUM('Actual species'!R996)&gt;=1,1,IF(SUM('Actual species'!R996)="X",1,0))</f>
        <v>0</v>
      </c>
      <c r="P997" s="2">
        <f>IF(SUM('Actual species'!S996)&gt;=1,1,IF(SUM('Actual species'!S996)="X",1,0))</f>
        <v>1</v>
      </c>
      <c r="Q997" s="2">
        <f>IF(SUM('Actual species'!T996)&gt;=1,1,IF(SUM('Actual species'!T996)="X",1,0))</f>
        <v>0</v>
      </c>
      <c r="R997" s="2">
        <f>IF(SUM('Actual species'!U996)&gt;=1,1,IF(SUM('Actual species'!U996)="X",1,0))</f>
        <v>0</v>
      </c>
    </row>
    <row r="998" spans="1:18" x14ac:dyDescent="0.3">
      <c r="A998" s="113" t="str">
        <f>'Actual species'!A997</f>
        <v>Heterothops minutus</v>
      </c>
      <c r="B998" s="66">
        <f>IF(SUM('Actual species'!B997:E997)&gt;=1,1,IF(SUM('Actual species'!B997:E997)="X",1,0))</f>
        <v>0</v>
      </c>
      <c r="C998" s="2">
        <f>IF(SUM('Actual species'!F997)&gt;=1,1,IF(SUM('Actual species'!F997)="X",1,0))</f>
        <v>0</v>
      </c>
      <c r="D998" s="2">
        <f>IF(SUM('Actual species'!G997)&gt;=1,1,IF(SUM('Actual species'!G997)="X",1,0))</f>
        <v>0</v>
      </c>
      <c r="E998" s="2">
        <f>IF(SUM('Actual species'!H997)&gt;=1,1,IF(SUM('Actual species'!H997)="X",1,0))</f>
        <v>1</v>
      </c>
      <c r="F998" s="2">
        <f>IF(SUM('Actual species'!I997)&gt;=1,1,IF(SUM('Actual species'!I997)="X",1,0))</f>
        <v>0</v>
      </c>
      <c r="G998" s="2">
        <f>IF(SUM('Actual species'!J997)&gt;=1,1,IF(SUM('Actual species'!J997)="X",1,0))</f>
        <v>0</v>
      </c>
      <c r="H998" s="2">
        <f>IF(SUM('Actual species'!K997)&gt;=1,1,IF(SUM('Actual species'!K997)="X",1,0))</f>
        <v>0</v>
      </c>
      <c r="I998" s="2">
        <f>IF(SUM('Actual species'!L997)&gt;=1,1,IF(SUM('Actual species'!L997)="X",1,0))</f>
        <v>0</v>
      </c>
      <c r="J998" s="2">
        <f>IF(SUM('Actual species'!M997)&gt;=1,1,IF(SUM('Actual species'!M997)="X",1,0))</f>
        <v>0</v>
      </c>
      <c r="K998" s="2">
        <f>IF(SUM('Actual species'!N997)&gt;=1,1,IF(SUM('Actual species'!N997)="X",1,0))</f>
        <v>0</v>
      </c>
      <c r="L998" s="2">
        <f>IF(SUM('Actual species'!O997)&gt;=1,1,IF(SUM('Actual species'!O997)="X",1,0))</f>
        <v>0</v>
      </c>
      <c r="M998" s="2">
        <f>IF(SUM('Actual species'!P997)&gt;=1,1,IF(SUM('Actual species'!P997)="X",1,0))</f>
        <v>0</v>
      </c>
      <c r="N998" s="2">
        <f>IF(SUM('Actual species'!Q997)&gt;=1,1,IF(SUM('Actual species'!Q997)="X",1,0))</f>
        <v>0</v>
      </c>
      <c r="O998" s="2">
        <f>IF(SUM('Actual species'!R997)&gt;=1,1,IF(SUM('Actual species'!R997)="X",1,0))</f>
        <v>0</v>
      </c>
      <c r="P998" s="2">
        <f>IF(SUM('Actual species'!S997)&gt;=1,1,IF(SUM('Actual species'!S997)="X",1,0))</f>
        <v>1</v>
      </c>
      <c r="Q998" s="2">
        <f>IF(SUM('Actual species'!T997)&gt;=1,1,IF(SUM('Actual species'!T997)="X",1,0))</f>
        <v>0</v>
      </c>
      <c r="R998" s="2">
        <f>IF(SUM('Actual species'!U997)&gt;=1,1,IF(SUM('Actual species'!U997)="X",1,0))</f>
        <v>0</v>
      </c>
    </row>
    <row r="999" spans="1:18" x14ac:dyDescent="0.3">
      <c r="A999" s="113" t="str">
        <f>'Actual species'!A998</f>
        <v xml:space="preserve">Hypnogyra sp. </v>
      </c>
      <c r="B999" s="66">
        <f>IF(SUM('Actual species'!B998:E998)&gt;=1,1,IF(SUM('Actual species'!B998:E998)="X",1,0))</f>
        <v>0</v>
      </c>
      <c r="C999" s="2">
        <f>IF(SUM('Actual species'!F998)&gt;=1,1,IF(SUM('Actual species'!F998)="X",1,0))</f>
        <v>1</v>
      </c>
      <c r="D999" s="2">
        <f>IF(SUM('Actual species'!G998)&gt;=1,1,IF(SUM('Actual species'!G998)="X",1,0))</f>
        <v>0</v>
      </c>
      <c r="E999" s="2">
        <f>IF(SUM('Actual species'!H998)&gt;=1,1,IF(SUM('Actual species'!H998)="X",1,0))</f>
        <v>0</v>
      </c>
      <c r="F999" s="2">
        <f>IF(SUM('Actual species'!I998)&gt;=1,1,IF(SUM('Actual species'!I998)="X",1,0))</f>
        <v>0</v>
      </c>
      <c r="G999" s="2">
        <f>IF(SUM('Actual species'!J998)&gt;=1,1,IF(SUM('Actual species'!J998)="X",1,0))</f>
        <v>0</v>
      </c>
      <c r="H999" s="2">
        <f>IF(SUM('Actual species'!K998)&gt;=1,1,IF(SUM('Actual species'!K998)="X",1,0))</f>
        <v>0</v>
      </c>
      <c r="I999" s="2">
        <f>IF(SUM('Actual species'!L998)&gt;=1,1,IF(SUM('Actual species'!L998)="X",1,0))</f>
        <v>0</v>
      </c>
      <c r="J999" s="2">
        <f>IF(SUM('Actual species'!M998)&gt;=1,1,IF(SUM('Actual species'!M998)="X",1,0))</f>
        <v>0</v>
      </c>
      <c r="K999" s="2">
        <f>IF(SUM('Actual species'!N998)&gt;=1,1,IF(SUM('Actual species'!N998)="X",1,0))</f>
        <v>0</v>
      </c>
      <c r="L999" s="2">
        <f>IF(SUM('Actual species'!O998)&gt;=1,1,IF(SUM('Actual species'!O998)="X",1,0))</f>
        <v>0</v>
      </c>
      <c r="M999" s="2">
        <f>IF(SUM('Actual species'!P998)&gt;=1,1,IF(SUM('Actual species'!P998)="X",1,0))</f>
        <v>0</v>
      </c>
      <c r="N999" s="2">
        <f>IF(SUM('Actual species'!Q998)&gt;=1,1,IF(SUM('Actual species'!Q998)="X",1,0))</f>
        <v>0</v>
      </c>
      <c r="O999" s="2">
        <f>IF(SUM('Actual species'!R998)&gt;=1,1,IF(SUM('Actual species'!R998)="X",1,0))</f>
        <v>0</v>
      </c>
      <c r="P999" s="2">
        <f>IF(SUM('Actual species'!S998)&gt;=1,1,IF(SUM('Actual species'!S998)="X",1,0))</f>
        <v>0</v>
      </c>
      <c r="Q999" s="2">
        <f>IF(SUM('Actual species'!T998)&gt;=1,1,IF(SUM('Actual species'!T998)="X",1,0))</f>
        <v>0</v>
      </c>
      <c r="R999" s="2">
        <f>IF(SUM('Actual species'!U998)&gt;=1,1,IF(SUM('Actual species'!U998)="X",1,0))</f>
        <v>0</v>
      </c>
    </row>
    <row r="1000" spans="1:18" x14ac:dyDescent="0.3">
      <c r="A1000" s="113" t="str">
        <f>'Actual species'!A999</f>
        <v>Hypnogyra sp. 2.</v>
      </c>
      <c r="B1000" s="66">
        <f>IF(SUM('Actual species'!B999:E999)&gt;=1,1,IF(SUM('Actual species'!B999:E999)="X",1,0))</f>
        <v>0</v>
      </c>
      <c r="C1000" s="2">
        <f>IF(SUM('Actual species'!F999)&gt;=1,1,IF(SUM('Actual species'!F999)="X",1,0))</f>
        <v>1</v>
      </c>
      <c r="D1000" s="2">
        <f>IF(SUM('Actual species'!G999)&gt;=1,1,IF(SUM('Actual species'!G999)="X",1,0))</f>
        <v>0</v>
      </c>
      <c r="E1000" s="2">
        <f>IF(SUM('Actual species'!H999)&gt;=1,1,IF(SUM('Actual species'!H999)="X",1,0))</f>
        <v>0</v>
      </c>
      <c r="F1000" s="2">
        <f>IF(SUM('Actual species'!I999)&gt;=1,1,IF(SUM('Actual species'!I999)="X",1,0))</f>
        <v>0</v>
      </c>
      <c r="G1000" s="2">
        <f>IF(SUM('Actual species'!J999)&gt;=1,1,IF(SUM('Actual species'!J999)="X",1,0))</f>
        <v>0</v>
      </c>
      <c r="H1000" s="2">
        <f>IF(SUM('Actual species'!K999)&gt;=1,1,IF(SUM('Actual species'!K999)="X",1,0))</f>
        <v>0</v>
      </c>
      <c r="I1000" s="2">
        <f>IF(SUM('Actual species'!L999)&gt;=1,1,IF(SUM('Actual species'!L999)="X",1,0))</f>
        <v>0</v>
      </c>
      <c r="J1000" s="2">
        <f>IF(SUM('Actual species'!M999)&gt;=1,1,IF(SUM('Actual species'!M999)="X",1,0))</f>
        <v>0</v>
      </c>
      <c r="K1000" s="2">
        <f>IF(SUM('Actual species'!N999)&gt;=1,1,IF(SUM('Actual species'!N999)="X",1,0))</f>
        <v>0</v>
      </c>
      <c r="L1000" s="2">
        <f>IF(SUM('Actual species'!O999)&gt;=1,1,IF(SUM('Actual species'!O999)="X",1,0))</f>
        <v>0</v>
      </c>
      <c r="M1000" s="2">
        <f>IF(SUM('Actual species'!P999)&gt;=1,1,IF(SUM('Actual species'!P999)="X",1,0))</f>
        <v>0</v>
      </c>
      <c r="N1000" s="2">
        <f>IF(SUM('Actual species'!Q999)&gt;=1,1,IF(SUM('Actual species'!Q999)="X",1,0))</f>
        <v>0</v>
      </c>
      <c r="O1000" s="2">
        <f>IF(SUM('Actual species'!R999)&gt;=1,1,IF(SUM('Actual species'!R999)="X",1,0))</f>
        <v>0</v>
      </c>
      <c r="P1000" s="2">
        <f>IF(SUM('Actual species'!S999)&gt;=1,1,IF(SUM('Actual species'!S999)="X",1,0))</f>
        <v>0</v>
      </c>
      <c r="Q1000" s="2">
        <f>IF(SUM('Actual species'!T999)&gt;=1,1,IF(SUM('Actual species'!T999)="X",1,0))</f>
        <v>0</v>
      </c>
      <c r="R1000" s="2">
        <f>IF(SUM('Actual species'!U999)&gt;=1,1,IF(SUM('Actual species'!U999)="X",1,0))</f>
        <v>0</v>
      </c>
    </row>
    <row r="1001" spans="1:18" x14ac:dyDescent="0.3">
      <c r="A1001" s="113" t="str">
        <f>'Actual species'!A1000</f>
        <v>Leptacinus batychrus</v>
      </c>
      <c r="B1001" s="66">
        <f>IF(SUM('Actual species'!B1000:E1000)&gt;=1,1,IF(SUM('Actual species'!B1000:E1000)="X",1,0))</f>
        <v>0</v>
      </c>
      <c r="C1001" s="2">
        <f>IF(SUM('Actual species'!F1000)&gt;=1,1,IF(SUM('Actual species'!F1000)="X",1,0))</f>
        <v>0</v>
      </c>
      <c r="D1001" s="2">
        <f>IF(SUM('Actual species'!G1000)&gt;=1,1,IF(SUM('Actual species'!G1000)="X",1,0))</f>
        <v>0</v>
      </c>
      <c r="E1001" s="2">
        <f>IF(SUM('Actual species'!H1000)&gt;=1,1,IF(SUM('Actual species'!H1000)="X",1,0))</f>
        <v>0</v>
      </c>
      <c r="F1001" s="2">
        <f>IF(SUM('Actual species'!I1000)&gt;=1,1,IF(SUM('Actual species'!I1000)="X",1,0))</f>
        <v>0</v>
      </c>
      <c r="G1001" s="2">
        <f>IF(SUM('Actual species'!J1000)&gt;=1,1,IF(SUM('Actual species'!J1000)="X",1,0))</f>
        <v>0</v>
      </c>
      <c r="H1001" s="2">
        <f>IF(SUM('Actual species'!K1000)&gt;=1,1,IF(SUM('Actual species'!K1000)="X",1,0))</f>
        <v>0</v>
      </c>
      <c r="I1001" s="2">
        <f>IF(SUM('Actual species'!L1000)&gt;=1,1,IF(SUM('Actual species'!L1000)="X",1,0))</f>
        <v>0</v>
      </c>
      <c r="J1001" s="2">
        <f>IF(SUM('Actual species'!M1000)&gt;=1,1,IF(SUM('Actual species'!M1000)="X",1,0))</f>
        <v>1</v>
      </c>
      <c r="K1001" s="2">
        <f>IF(SUM('Actual species'!N1000)&gt;=1,1,IF(SUM('Actual species'!N1000)="X",1,0))</f>
        <v>0</v>
      </c>
      <c r="L1001" s="2">
        <f>IF(SUM('Actual species'!O1000)&gt;=1,1,IF(SUM('Actual species'!O1000)="X",1,0))</f>
        <v>0</v>
      </c>
      <c r="M1001" s="2">
        <f>IF(SUM('Actual species'!P1000)&gt;=1,1,IF(SUM('Actual species'!P1000)="X",1,0))</f>
        <v>0</v>
      </c>
      <c r="N1001" s="2">
        <f>IF(SUM('Actual species'!Q1000)&gt;=1,1,IF(SUM('Actual species'!Q1000)="X",1,0))</f>
        <v>0</v>
      </c>
      <c r="O1001" s="2">
        <f>IF(SUM('Actual species'!R1000)&gt;=1,1,IF(SUM('Actual species'!R1000)="X",1,0))</f>
        <v>0</v>
      </c>
      <c r="P1001" s="2">
        <f>IF(SUM('Actual species'!S1000)&gt;=1,1,IF(SUM('Actual species'!S1000)="X",1,0))</f>
        <v>0</v>
      </c>
      <c r="Q1001" s="2">
        <f>IF(SUM('Actual species'!T1000)&gt;=1,1,IF(SUM('Actual species'!T1000)="X",1,0))</f>
        <v>0</v>
      </c>
      <c r="R1001" s="2">
        <f>IF(SUM('Actual species'!U1000)&gt;=1,1,IF(SUM('Actual species'!U1000)="X",1,0))</f>
        <v>0</v>
      </c>
    </row>
    <row r="1002" spans="1:18" x14ac:dyDescent="0.3">
      <c r="A1002" s="113" t="str">
        <f>'Actual species'!A1001</f>
        <v>Leptacinus othioides</v>
      </c>
      <c r="B1002" s="66">
        <f>IF(SUM('Actual species'!B1001:E1001)&gt;=1,1,IF(SUM('Actual species'!B1001:E1001)="X",1,0))</f>
        <v>0</v>
      </c>
      <c r="C1002" s="2">
        <f>IF(SUM('Actual species'!F1001)&gt;=1,1,IF(SUM('Actual species'!F1001)="X",1,0))</f>
        <v>0</v>
      </c>
      <c r="D1002" s="2">
        <f>IF(SUM('Actual species'!G1001)&gt;=1,1,IF(SUM('Actual species'!G1001)="X",1,0))</f>
        <v>0</v>
      </c>
      <c r="E1002" s="2">
        <f>IF(SUM('Actual species'!H1001)&gt;=1,1,IF(SUM('Actual species'!H1001)="X",1,0))</f>
        <v>0</v>
      </c>
      <c r="F1002" s="2">
        <f>IF(SUM('Actual species'!I1001)&gt;=1,1,IF(SUM('Actual species'!I1001)="X",1,0))</f>
        <v>0</v>
      </c>
      <c r="G1002" s="2">
        <f>IF(SUM('Actual species'!J1001)&gt;=1,1,IF(SUM('Actual species'!J1001)="X",1,0))</f>
        <v>0</v>
      </c>
      <c r="H1002" s="2">
        <f>IF(SUM('Actual species'!K1001)&gt;=1,1,IF(SUM('Actual species'!K1001)="X",1,0))</f>
        <v>0</v>
      </c>
      <c r="I1002" s="2">
        <f>IF(SUM('Actual species'!L1001)&gt;=1,1,IF(SUM('Actual species'!L1001)="X",1,0))</f>
        <v>0</v>
      </c>
      <c r="J1002" s="2">
        <f>IF(SUM('Actual species'!M1001)&gt;=1,1,IF(SUM('Actual species'!M1001)="X",1,0))</f>
        <v>1</v>
      </c>
      <c r="K1002" s="2">
        <f>IF(SUM('Actual species'!N1001)&gt;=1,1,IF(SUM('Actual species'!N1001)="X",1,0))</f>
        <v>0</v>
      </c>
      <c r="L1002" s="2">
        <f>IF(SUM('Actual species'!O1001)&gt;=1,1,IF(SUM('Actual species'!O1001)="X",1,0))</f>
        <v>0</v>
      </c>
      <c r="M1002" s="2">
        <f>IF(SUM('Actual species'!P1001)&gt;=1,1,IF(SUM('Actual species'!P1001)="X",1,0))</f>
        <v>0</v>
      </c>
      <c r="N1002" s="2">
        <f>IF(SUM('Actual species'!Q1001)&gt;=1,1,IF(SUM('Actual species'!Q1001)="X",1,0))</f>
        <v>0</v>
      </c>
      <c r="O1002" s="2">
        <f>IF(SUM('Actual species'!R1001)&gt;=1,1,IF(SUM('Actual species'!R1001)="X",1,0))</f>
        <v>0</v>
      </c>
      <c r="P1002" s="2">
        <f>IF(SUM('Actual species'!S1001)&gt;=1,1,IF(SUM('Actual species'!S1001)="X",1,0))</f>
        <v>0</v>
      </c>
      <c r="Q1002" s="2">
        <f>IF(SUM('Actual species'!T1001)&gt;=1,1,IF(SUM('Actual species'!T1001)="X",1,0))</f>
        <v>0</v>
      </c>
      <c r="R1002" s="2">
        <f>IF(SUM('Actual species'!U1001)&gt;=1,1,IF(SUM('Actual species'!U1001)="X",1,0))</f>
        <v>0</v>
      </c>
    </row>
    <row r="1003" spans="1:18" x14ac:dyDescent="0.3">
      <c r="A1003" s="113" t="str">
        <f>'Actual species'!A1002</f>
        <v>Leptacinus pusillus</v>
      </c>
      <c r="B1003" s="66">
        <f>IF(SUM('Actual species'!B1002:E1002)&gt;=1,1,IF(SUM('Actual species'!B1002:E1002)="X",1,0))</f>
        <v>0</v>
      </c>
      <c r="C1003" s="2">
        <f>IF(SUM('Actual species'!F1002)&gt;=1,1,IF(SUM('Actual species'!F1002)="X",1,0))</f>
        <v>0</v>
      </c>
      <c r="D1003" s="2">
        <f>IF(SUM('Actual species'!G1002)&gt;=1,1,IF(SUM('Actual species'!G1002)="X",1,0))</f>
        <v>0</v>
      </c>
      <c r="E1003" s="2">
        <f>IF(SUM('Actual species'!H1002)&gt;=1,1,IF(SUM('Actual species'!H1002)="X",1,0))</f>
        <v>0</v>
      </c>
      <c r="F1003" s="2">
        <f>IF(SUM('Actual species'!I1002)&gt;=1,1,IF(SUM('Actual species'!I1002)="X",1,0))</f>
        <v>0</v>
      </c>
      <c r="G1003" s="2">
        <f>IF(SUM('Actual species'!J1002)&gt;=1,1,IF(SUM('Actual species'!J1002)="X",1,0))</f>
        <v>0</v>
      </c>
      <c r="H1003" s="2">
        <f>IF(SUM('Actual species'!K1002)&gt;=1,1,IF(SUM('Actual species'!K1002)="X",1,0))</f>
        <v>0</v>
      </c>
      <c r="I1003" s="2">
        <f>IF(SUM('Actual species'!L1002)&gt;=1,1,IF(SUM('Actual species'!L1002)="X",1,0))</f>
        <v>0</v>
      </c>
      <c r="J1003" s="2">
        <f>IF(SUM('Actual species'!M1002)&gt;=1,1,IF(SUM('Actual species'!M1002)="X",1,0))</f>
        <v>0</v>
      </c>
      <c r="K1003" s="2">
        <f>IF(SUM('Actual species'!N1002)&gt;=1,1,IF(SUM('Actual species'!N1002)="X",1,0))</f>
        <v>0</v>
      </c>
      <c r="L1003" s="2">
        <f>IF(SUM('Actual species'!O1002)&gt;=1,1,IF(SUM('Actual species'!O1002)="X",1,0))</f>
        <v>0</v>
      </c>
      <c r="M1003" s="2">
        <f>IF(SUM('Actual species'!P1002)&gt;=1,1,IF(SUM('Actual species'!P1002)="X",1,0))</f>
        <v>0</v>
      </c>
      <c r="N1003" s="2">
        <f>IF(SUM('Actual species'!Q1002)&gt;=1,1,IF(SUM('Actual species'!Q1002)="X",1,0))</f>
        <v>0</v>
      </c>
      <c r="O1003" s="2">
        <f>IF(SUM('Actual species'!R1002)&gt;=1,1,IF(SUM('Actual species'!R1002)="X",1,0))</f>
        <v>1</v>
      </c>
      <c r="P1003" s="2">
        <f>IF(SUM('Actual species'!S1002)&gt;=1,1,IF(SUM('Actual species'!S1002)="X",1,0))</f>
        <v>0</v>
      </c>
      <c r="Q1003" s="2">
        <f>IF(SUM('Actual species'!T1002)&gt;=1,1,IF(SUM('Actual species'!T1002)="X",1,0))</f>
        <v>0</v>
      </c>
      <c r="R1003" s="2">
        <f>IF(SUM('Actual species'!U1002)&gt;=1,1,IF(SUM('Actual species'!U1002)="X",1,0))</f>
        <v>0</v>
      </c>
    </row>
    <row r="1004" spans="1:18" x14ac:dyDescent="0.3">
      <c r="A1004" s="113" t="str">
        <f>'Actual species'!A1003</f>
        <v>Megalinus flavocinctus</v>
      </c>
      <c r="B1004" s="66">
        <f>IF(SUM('Actual species'!B1003:E1003)&gt;=1,1,IF(SUM('Actual species'!B1003:E1003)="X",1,0))</f>
        <v>0</v>
      </c>
      <c r="C1004" s="2">
        <f>IF(SUM('Actual species'!F1003)&gt;=1,1,IF(SUM('Actual species'!F1003)="X",1,0))</f>
        <v>0</v>
      </c>
      <c r="D1004" s="2">
        <f>IF(SUM('Actual species'!G1003)&gt;=1,1,IF(SUM('Actual species'!G1003)="X",1,0))</f>
        <v>0</v>
      </c>
      <c r="E1004" s="2">
        <f>IF(SUM('Actual species'!H1003)&gt;=1,1,IF(SUM('Actual species'!H1003)="X",1,0))</f>
        <v>0</v>
      </c>
      <c r="F1004" s="2">
        <f>IF(SUM('Actual species'!I1003)&gt;=1,1,IF(SUM('Actual species'!I1003)="X",1,0))</f>
        <v>0</v>
      </c>
      <c r="G1004" s="2">
        <f>IF(SUM('Actual species'!J1003)&gt;=1,1,IF(SUM('Actual species'!J1003)="X",1,0))</f>
        <v>1</v>
      </c>
      <c r="H1004" s="2">
        <f>IF(SUM('Actual species'!K1003)&gt;=1,1,IF(SUM('Actual species'!K1003)="X",1,0))</f>
        <v>0</v>
      </c>
      <c r="I1004" s="2">
        <f>IF(SUM('Actual species'!L1003)&gt;=1,1,IF(SUM('Actual species'!L1003)="X",1,0))</f>
        <v>0</v>
      </c>
      <c r="J1004" s="2">
        <f>IF(SUM('Actual species'!M1003)&gt;=1,1,IF(SUM('Actual species'!M1003)="X",1,0))</f>
        <v>1</v>
      </c>
      <c r="K1004" s="2">
        <f>IF(SUM('Actual species'!N1003)&gt;=1,1,IF(SUM('Actual species'!N1003)="X",1,0))</f>
        <v>0</v>
      </c>
      <c r="L1004" s="2">
        <f>IF(SUM('Actual species'!O1003)&gt;=1,1,IF(SUM('Actual species'!O1003)="X",1,0))</f>
        <v>0</v>
      </c>
      <c r="M1004" s="2">
        <f>IF(SUM('Actual species'!P1003)&gt;=1,1,IF(SUM('Actual species'!P1003)="X",1,0))</f>
        <v>0</v>
      </c>
      <c r="N1004" s="2">
        <f>IF(SUM('Actual species'!Q1003)&gt;=1,1,IF(SUM('Actual species'!Q1003)="X",1,0))</f>
        <v>0</v>
      </c>
      <c r="O1004" s="2">
        <f>IF(SUM('Actual species'!R1003)&gt;=1,1,IF(SUM('Actual species'!R1003)="X",1,0))</f>
        <v>0</v>
      </c>
      <c r="P1004" s="2">
        <f>IF(SUM('Actual species'!S1003)&gt;=1,1,IF(SUM('Actual species'!S1003)="X",1,0))</f>
        <v>0</v>
      </c>
      <c r="Q1004" s="2">
        <f>IF(SUM('Actual species'!T1003)&gt;=1,1,IF(SUM('Actual species'!T1003)="X",1,0))</f>
        <v>0</v>
      </c>
      <c r="R1004" s="2">
        <f>IF(SUM('Actual species'!U1003)&gt;=1,1,IF(SUM('Actual species'!U1003)="X",1,0))</f>
        <v>0</v>
      </c>
    </row>
    <row r="1005" spans="1:18" x14ac:dyDescent="0.3">
      <c r="A1005" s="113" t="str">
        <f>'Actual species'!A1004</f>
        <v>Megalinus glabratus</v>
      </c>
      <c r="B1005" s="66">
        <f>IF(SUM('Actual species'!B1004:E1004)&gt;=1,1,IF(SUM('Actual species'!B1004:E1004)="X",1,0))</f>
        <v>0</v>
      </c>
      <c r="C1005" s="2">
        <f>IF(SUM('Actual species'!F1004)&gt;=1,1,IF(SUM('Actual species'!F1004)="X",1,0))</f>
        <v>0</v>
      </c>
      <c r="D1005" s="2">
        <f>IF(SUM('Actual species'!G1004)&gt;=1,1,IF(SUM('Actual species'!G1004)="X",1,0))</f>
        <v>0</v>
      </c>
      <c r="E1005" s="2">
        <f>IF(SUM('Actual species'!H1004)&gt;=1,1,IF(SUM('Actual species'!H1004)="X",1,0))</f>
        <v>0</v>
      </c>
      <c r="F1005" s="2">
        <f>IF(SUM('Actual species'!I1004)&gt;=1,1,IF(SUM('Actual species'!I1004)="X",1,0))</f>
        <v>0</v>
      </c>
      <c r="G1005" s="2">
        <f>IF(SUM('Actual species'!J1004)&gt;=1,1,IF(SUM('Actual species'!J1004)="X",1,0))</f>
        <v>0</v>
      </c>
      <c r="H1005" s="2">
        <f>IF(SUM('Actual species'!K1004)&gt;=1,1,IF(SUM('Actual species'!K1004)="X",1,0))</f>
        <v>1</v>
      </c>
      <c r="I1005" s="2">
        <f>IF(SUM('Actual species'!L1004)&gt;=1,1,IF(SUM('Actual species'!L1004)="X",1,0))</f>
        <v>0</v>
      </c>
      <c r="J1005" s="2">
        <f>IF(SUM('Actual species'!M1004)&gt;=1,1,IF(SUM('Actual species'!M1004)="X",1,0))</f>
        <v>0</v>
      </c>
      <c r="K1005" s="2">
        <f>IF(SUM('Actual species'!N1004)&gt;=1,1,IF(SUM('Actual species'!N1004)="X",1,0))</f>
        <v>0</v>
      </c>
      <c r="L1005" s="2">
        <f>IF(SUM('Actual species'!O1004)&gt;=1,1,IF(SUM('Actual species'!O1004)="X",1,0))</f>
        <v>0</v>
      </c>
      <c r="M1005" s="2">
        <f>IF(SUM('Actual species'!P1004)&gt;=1,1,IF(SUM('Actual species'!P1004)="X",1,0))</f>
        <v>0</v>
      </c>
      <c r="N1005" s="2">
        <f>IF(SUM('Actual species'!Q1004)&gt;=1,1,IF(SUM('Actual species'!Q1004)="X",1,0))</f>
        <v>0</v>
      </c>
      <c r="O1005" s="2">
        <f>IF(SUM('Actual species'!R1004)&gt;=1,1,IF(SUM('Actual species'!R1004)="X",1,0))</f>
        <v>0</v>
      </c>
      <c r="P1005" s="2">
        <f>IF(SUM('Actual species'!S1004)&gt;=1,1,IF(SUM('Actual species'!S1004)="X",1,0))</f>
        <v>0</v>
      </c>
      <c r="Q1005" s="2">
        <f>IF(SUM('Actual species'!T1004)&gt;=1,1,IF(SUM('Actual species'!T1004)="X",1,0))</f>
        <v>0</v>
      </c>
      <c r="R1005" s="2">
        <f>IF(SUM('Actual species'!U1004)&gt;=1,1,IF(SUM('Actual species'!U1004)="X",1,0))</f>
        <v>0</v>
      </c>
    </row>
    <row r="1006" spans="1:18" x14ac:dyDescent="0.3">
      <c r="A1006" s="113" t="str">
        <f>'Actual species'!A1005</f>
        <v>Megalinus scutellaris</v>
      </c>
      <c r="B1006" s="66">
        <f>IF(SUM('Actual species'!B1005:E1005)&gt;=1,1,IF(SUM('Actual species'!B1005:E1005)="X",1,0))</f>
        <v>0</v>
      </c>
      <c r="C1006" s="2">
        <f>IF(SUM('Actual species'!F1005)&gt;=1,1,IF(SUM('Actual species'!F1005)="X",1,0))</f>
        <v>0</v>
      </c>
      <c r="D1006" s="2">
        <f>IF(SUM('Actual species'!G1005)&gt;=1,1,IF(SUM('Actual species'!G1005)="X",1,0))</f>
        <v>0</v>
      </c>
      <c r="E1006" s="2">
        <f>IF(SUM('Actual species'!H1005)&gt;=1,1,IF(SUM('Actual species'!H1005)="X",1,0))</f>
        <v>0</v>
      </c>
      <c r="F1006" s="2">
        <f>IF(SUM('Actual species'!I1005)&gt;=1,1,IF(SUM('Actual species'!I1005)="X",1,0))</f>
        <v>0</v>
      </c>
      <c r="G1006" s="2">
        <f>IF(SUM('Actual species'!J1005)&gt;=1,1,IF(SUM('Actual species'!J1005)="X",1,0))</f>
        <v>0</v>
      </c>
      <c r="H1006" s="2">
        <f>IF(SUM('Actual species'!K1005)&gt;=1,1,IF(SUM('Actual species'!K1005)="X",1,0))</f>
        <v>1</v>
      </c>
      <c r="I1006" s="2">
        <f>IF(SUM('Actual species'!L1005)&gt;=1,1,IF(SUM('Actual species'!L1005)="X",1,0))</f>
        <v>0</v>
      </c>
      <c r="J1006" s="2">
        <f>IF(SUM('Actual species'!M1005)&gt;=1,1,IF(SUM('Actual species'!M1005)="X",1,0))</f>
        <v>0</v>
      </c>
      <c r="K1006" s="2">
        <f>IF(SUM('Actual species'!N1005)&gt;=1,1,IF(SUM('Actual species'!N1005)="X",1,0))</f>
        <v>0</v>
      </c>
      <c r="L1006" s="2">
        <f>IF(SUM('Actual species'!O1005)&gt;=1,1,IF(SUM('Actual species'!O1005)="X",1,0))</f>
        <v>0</v>
      </c>
      <c r="M1006" s="2">
        <f>IF(SUM('Actual species'!P1005)&gt;=1,1,IF(SUM('Actual species'!P1005)="X",1,0))</f>
        <v>0</v>
      </c>
      <c r="N1006" s="2">
        <f>IF(SUM('Actual species'!Q1005)&gt;=1,1,IF(SUM('Actual species'!Q1005)="X",1,0))</f>
        <v>0</v>
      </c>
      <c r="O1006" s="2">
        <f>IF(SUM('Actual species'!R1005)&gt;=1,1,IF(SUM('Actual species'!R1005)="X",1,0))</f>
        <v>0</v>
      </c>
      <c r="P1006" s="2">
        <f>IF(SUM('Actual species'!S1005)&gt;=1,1,IF(SUM('Actual species'!S1005)="X",1,0))</f>
        <v>0</v>
      </c>
      <c r="Q1006" s="2">
        <f>IF(SUM('Actual species'!T1005)&gt;=1,1,IF(SUM('Actual species'!T1005)="X",1,0))</f>
        <v>0</v>
      </c>
      <c r="R1006" s="2">
        <f>IF(SUM('Actual species'!U1005)&gt;=1,1,IF(SUM('Actual species'!U1005)="X",1,0))</f>
        <v>0</v>
      </c>
    </row>
    <row r="1007" spans="1:18" x14ac:dyDescent="0.3">
      <c r="A1007" s="113" t="str">
        <f>'Actual species'!A1006</f>
        <v>Milichilinus decorus</v>
      </c>
      <c r="B1007" s="66">
        <f>IF(SUM('Actual species'!B1006:E1006)&gt;=1,1,IF(SUM('Actual species'!B1006:E1006)="X",1,0))</f>
        <v>0</v>
      </c>
      <c r="C1007" s="2">
        <f>IF(SUM('Actual species'!F1006)&gt;=1,1,IF(SUM('Actual species'!F1006)="X",1,0))</f>
        <v>0</v>
      </c>
      <c r="D1007" s="2">
        <f>IF(SUM('Actual species'!G1006)&gt;=1,1,IF(SUM('Actual species'!G1006)="X",1,0))</f>
        <v>0</v>
      </c>
      <c r="E1007" s="2">
        <f>IF(SUM('Actual species'!H1006)&gt;=1,1,IF(SUM('Actual species'!H1006)="X",1,0))</f>
        <v>0</v>
      </c>
      <c r="F1007" s="2">
        <f>IF(SUM('Actual species'!I1006)&gt;=1,1,IF(SUM('Actual species'!I1006)="X",1,0))</f>
        <v>0</v>
      </c>
      <c r="G1007" s="2">
        <f>IF(SUM('Actual species'!J1006)&gt;=1,1,IF(SUM('Actual species'!J1006)="X",1,0))</f>
        <v>0</v>
      </c>
      <c r="H1007" s="2">
        <f>IF(SUM('Actual species'!K1006)&gt;=1,1,IF(SUM('Actual species'!K1006)="X",1,0))</f>
        <v>0</v>
      </c>
      <c r="I1007" s="2">
        <f>IF(SUM('Actual species'!L1006)&gt;=1,1,IF(SUM('Actual species'!L1006)="X",1,0))</f>
        <v>0</v>
      </c>
      <c r="J1007" s="2">
        <f>IF(SUM('Actual species'!M1006)&gt;=1,1,IF(SUM('Actual species'!M1006)="X",1,0))</f>
        <v>0</v>
      </c>
      <c r="K1007" s="2">
        <f>IF(SUM('Actual species'!N1006)&gt;=1,1,IF(SUM('Actual species'!N1006)="X",1,0))</f>
        <v>0</v>
      </c>
      <c r="L1007" s="2">
        <f>IF(SUM('Actual species'!O1006)&gt;=1,1,IF(SUM('Actual species'!O1006)="X",1,0))</f>
        <v>0</v>
      </c>
      <c r="M1007" s="2">
        <f>IF(SUM('Actual species'!P1006)&gt;=1,1,IF(SUM('Actual species'!P1006)="X",1,0))</f>
        <v>0</v>
      </c>
      <c r="N1007" s="2">
        <f>IF(SUM('Actual species'!Q1006)&gt;=1,1,IF(SUM('Actual species'!Q1006)="X",1,0))</f>
        <v>0</v>
      </c>
      <c r="O1007" s="2">
        <f>IF(SUM('Actual species'!R1006)&gt;=1,1,IF(SUM('Actual species'!R1006)="X",1,0))</f>
        <v>0</v>
      </c>
      <c r="P1007" s="2">
        <f>IF(SUM('Actual species'!S1006)&gt;=1,1,IF(SUM('Actual species'!S1006)="X",1,0))</f>
        <v>0</v>
      </c>
      <c r="Q1007" s="2">
        <f>IF(SUM('Actual species'!T1006)&gt;=1,1,IF(SUM('Actual species'!T1006)="X",1,0))</f>
        <v>0</v>
      </c>
      <c r="R1007" s="2">
        <f>IF(SUM('Actual species'!U1006)&gt;=1,1,IF(SUM('Actual species'!U1006)="X",1,0))</f>
        <v>0</v>
      </c>
    </row>
    <row r="1008" spans="1:18" x14ac:dyDescent="0.3">
      <c r="A1008" s="113" t="str">
        <f>'Actual species'!A1007</f>
        <v>Neobisnius lathrobioides</v>
      </c>
      <c r="B1008" s="66">
        <f>IF(SUM('Actual species'!B1007:E1007)&gt;=1,1,IF(SUM('Actual species'!B1007:E1007)="X",1,0))</f>
        <v>0</v>
      </c>
      <c r="C1008" s="2">
        <f>IF(SUM('Actual species'!F1007)&gt;=1,1,IF(SUM('Actual species'!F1007)="X",1,0))</f>
        <v>0</v>
      </c>
      <c r="D1008" s="2">
        <f>IF(SUM('Actual species'!G1007)&gt;=1,1,IF(SUM('Actual species'!G1007)="X",1,0))</f>
        <v>0</v>
      </c>
      <c r="E1008" s="2">
        <f>IF(SUM('Actual species'!H1007)&gt;=1,1,IF(SUM('Actual species'!H1007)="X",1,0))</f>
        <v>0</v>
      </c>
      <c r="F1008" s="2">
        <f>IF(SUM('Actual species'!I1007)&gt;=1,1,IF(SUM('Actual species'!I1007)="X",1,0))</f>
        <v>0</v>
      </c>
      <c r="G1008" s="2">
        <f>IF(SUM('Actual species'!J1007)&gt;=1,1,IF(SUM('Actual species'!J1007)="X",1,0))</f>
        <v>0</v>
      </c>
      <c r="H1008" s="2">
        <f>IF(SUM('Actual species'!K1007)&gt;=1,1,IF(SUM('Actual species'!K1007)="X",1,0))</f>
        <v>0</v>
      </c>
      <c r="I1008" s="2">
        <f>IF(SUM('Actual species'!L1007)&gt;=1,1,IF(SUM('Actual species'!L1007)="X",1,0))</f>
        <v>0</v>
      </c>
      <c r="J1008" s="2">
        <f>IF(SUM('Actual species'!M1007)&gt;=1,1,IF(SUM('Actual species'!M1007)="X",1,0))</f>
        <v>1</v>
      </c>
      <c r="K1008" s="2">
        <f>IF(SUM('Actual species'!N1007)&gt;=1,1,IF(SUM('Actual species'!N1007)="X",1,0))</f>
        <v>0</v>
      </c>
      <c r="L1008" s="2">
        <f>IF(SUM('Actual species'!O1007)&gt;=1,1,IF(SUM('Actual species'!O1007)="X",1,0))</f>
        <v>0</v>
      </c>
      <c r="M1008" s="2">
        <f>IF(SUM('Actual species'!P1007)&gt;=1,1,IF(SUM('Actual species'!P1007)="X",1,0))</f>
        <v>0</v>
      </c>
      <c r="N1008" s="2">
        <f>IF(SUM('Actual species'!Q1007)&gt;=1,1,IF(SUM('Actual species'!Q1007)="X",1,0))</f>
        <v>0</v>
      </c>
      <c r="O1008" s="2">
        <f>IF(SUM('Actual species'!R1007)&gt;=1,1,IF(SUM('Actual species'!R1007)="X",1,0))</f>
        <v>0</v>
      </c>
      <c r="P1008" s="2">
        <f>IF(SUM('Actual species'!S1007)&gt;=1,1,IF(SUM('Actual species'!S1007)="X",1,0))</f>
        <v>0</v>
      </c>
      <c r="Q1008" s="2">
        <f>IF(SUM('Actual species'!T1007)&gt;=1,1,IF(SUM('Actual species'!T1007)="X",1,0))</f>
        <v>0</v>
      </c>
      <c r="R1008" s="2">
        <f>IF(SUM('Actual species'!U1007)&gt;=1,1,IF(SUM('Actual species'!U1007)="X",1,0))</f>
        <v>0</v>
      </c>
    </row>
    <row r="1009" spans="1:18" x14ac:dyDescent="0.3">
      <c r="A1009" s="113" t="str">
        <f>'Actual species'!A1008</f>
        <v>Neobisnius orbus</v>
      </c>
      <c r="B1009" s="66">
        <f>IF(SUM('Actual species'!B1008:E1008)&gt;=1,1,IF(SUM('Actual species'!B1008:E1008)="X",1,0))</f>
        <v>1</v>
      </c>
      <c r="C1009" s="2">
        <f>IF(SUM('Actual species'!F1008)&gt;=1,1,IF(SUM('Actual species'!F1008)="X",1,0))</f>
        <v>0</v>
      </c>
      <c r="D1009" s="2">
        <f>IF(SUM('Actual species'!G1008)&gt;=1,1,IF(SUM('Actual species'!G1008)="X",1,0))</f>
        <v>0</v>
      </c>
      <c r="E1009" s="2">
        <f>IF(SUM('Actual species'!H1008)&gt;=1,1,IF(SUM('Actual species'!H1008)="X",1,0))</f>
        <v>0</v>
      </c>
      <c r="F1009" s="2">
        <f>IF(SUM('Actual species'!I1008)&gt;=1,1,IF(SUM('Actual species'!I1008)="X",1,0))</f>
        <v>0</v>
      </c>
      <c r="G1009" s="2">
        <f>IF(SUM('Actual species'!J1008)&gt;=1,1,IF(SUM('Actual species'!J1008)="X",1,0))</f>
        <v>0</v>
      </c>
      <c r="H1009" s="2">
        <f>IF(SUM('Actual species'!K1008)&gt;=1,1,IF(SUM('Actual species'!K1008)="X",1,0))</f>
        <v>0</v>
      </c>
      <c r="I1009" s="2">
        <f>IF(SUM('Actual species'!L1008)&gt;=1,1,IF(SUM('Actual species'!L1008)="X",1,0))</f>
        <v>0</v>
      </c>
      <c r="J1009" s="2">
        <f>IF(SUM('Actual species'!M1008)&gt;=1,1,IF(SUM('Actual species'!M1008)="X",1,0))</f>
        <v>0</v>
      </c>
      <c r="K1009" s="2">
        <f>IF(SUM('Actual species'!N1008)&gt;=1,1,IF(SUM('Actual species'!N1008)="X",1,0))</f>
        <v>0</v>
      </c>
      <c r="L1009" s="2">
        <f>IF(SUM('Actual species'!O1008)&gt;=1,1,IF(SUM('Actual species'!O1008)="X",1,0))</f>
        <v>0</v>
      </c>
      <c r="M1009" s="2">
        <f>IF(SUM('Actual species'!P1008)&gt;=1,1,IF(SUM('Actual species'!P1008)="X",1,0))</f>
        <v>0</v>
      </c>
      <c r="N1009" s="2">
        <f>IF(SUM('Actual species'!Q1008)&gt;=1,1,IF(SUM('Actual species'!Q1008)="X",1,0))</f>
        <v>0</v>
      </c>
      <c r="O1009" s="2">
        <f>IF(SUM('Actual species'!R1008)&gt;=1,1,IF(SUM('Actual species'!R1008)="X",1,0))</f>
        <v>0</v>
      </c>
      <c r="P1009" s="2">
        <f>IF(SUM('Actual species'!S1008)&gt;=1,1,IF(SUM('Actual species'!S1008)="X",1,0))</f>
        <v>0</v>
      </c>
      <c r="Q1009" s="2">
        <f>IF(SUM('Actual species'!T1008)&gt;=1,1,IF(SUM('Actual species'!T1008)="X",1,0))</f>
        <v>0</v>
      </c>
      <c r="R1009" s="2">
        <f>IF(SUM('Actual species'!U1008)&gt;=1,1,IF(SUM('Actual species'!U1008)="X",1,0))</f>
        <v>0</v>
      </c>
    </row>
    <row r="1010" spans="1:18" x14ac:dyDescent="0.3">
      <c r="A1010" s="113" t="str">
        <f>'Actual species'!A1009</f>
        <v>Neobisnius prolixus</v>
      </c>
      <c r="B1010" s="66">
        <f>IF(SUM('Actual species'!B1009:E1009)&gt;=1,1,IF(SUM('Actual species'!B1009:E1009)="X",1,0))</f>
        <v>0</v>
      </c>
      <c r="C1010" s="2">
        <f>IF(SUM('Actual species'!F1009)&gt;=1,1,IF(SUM('Actual species'!F1009)="X",1,0))</f>
        <v>0</v>
      </c>
      <c r="D1010" s="2">
        <f>IF(SUM('Actual species'!G1009)&gt;=1,1,IF(SUM('Actual species'!G1009)="X",1,0))</f>
        <v>0</v>
      </c>
      <c r="E1010" s="2">
        <f>IF(SUM('Actual species'!H1009)&gt;=1,1,IF(SUM('Actual species'!H1009)="X",1,0))</f>
        <v>0</v>
      </c>
      <c r="F1010" s="2">
        <f>IF(SUM('Actual species'!I1009)&gt;=1,1,IF(SUM('Actual species'!I1009)="X",1,0))</f>
        <v>0</v>
      </c>
      <c r="G1010" s="2">
        <f>IF(SUM('Actual species'!J1009)&gt;=1,1,IF(SUM('Actual species'!J1009)="X",1,0))</f>
        <v>0</v>
      </c>
      <c r="H1010" s="2">
        <f>IF(SUM('Actual species'!K1009)&gt;=1,1,IF(SUM('Actual species'!K1009)="X",1,0))</f>
        <v>0</v>
      </c>
      <c r="I1010" s="2">
        <f>IF(SUM('Actual species'!L1009)&gt;=1,1,IF(SUM('Actual species'!L1009)="X",1,0))</f>
        <v>0</v>
      </c>
      <c r="J1010" s="2">
        <f>IF(SUM('Actual species'!M1009)&gt;=1,1,IF(SUM('Actual species'!M1009)="X",1,0))</f>
        <v>0</v>
      </c>
      <c r="K1010" s="2">
        <f>IF(SUM('Actual species'!N1009)&gt;=1,1,IF(SUM('Actual species'!N1009)="X",1,0))</f>
        <v>0</v>
      </c>
      <c r="L1010" s="2">
        <f>IF(SUM('Actual species'!O1009)&gt;=1,1,IF(SUM('Actual species'!O1009)="X",1,0))</f>
        <v>0</v>
      </c>
      <c r="M1010" s="2">
        <f>IF(SUM('Actual species'!P1009)&gt;=1,1,IF(SUM('Actual species'!P1009)="X",1,0))</f>
        <v>0</v>
      </c>
      <c r="N1010" s="2">
        <f>IF(SUM('Actual species'!Q1009)&gt;=1,1,IF(SUM('Actual species'!Q1009)="X",1,0))</f>
        <v>0</v>
      </c>
      <c r="O1010" s="2">
        <f>IF(SUM('Actual species'!R1009)&gt;=1,1,IF(SUM('Actual species'!R1009)="X",1,0))</f>
        <v>1</v>
      </c>
      <c r="P1010" s="2">
        <f>IF(SUM('Actual species'!S1009)&gt;=1,1,IF(SUM('Actual species'!S1009)="X",1,0))</f>
        <v>0</v>
      </c>
      <c r="Q1010" s="2">
        <f>IF(SUM('Actual species'!T1009)&gt;=1,1,IF(SUM('Actual species'!T1009)="X",1,0))</f>
        <v>0</v>
      </c>
      <c r="R1010" s="2">
        <f>IF(SUM('Actual species'!U1009)&gt;=1,1,IF(SUM('Actual species'!U1009)="X",1,0))</f>
        <v>0</v>
      </c>
    </row>
    <row r="1011" spans="1:18" x14ac:dyDescent="0.3">
      <c r="A1011" s="113" t="str">
        <f>'Actual species'!A1010</f>
        <v>Nudobius cypriacus</v>
      </c>
      <c r="B1011" s="66">
        <f>IF(SUM('Actual species'!B1010:E1010)&gt;=1,1,IF(SUM('Actual species'!B1010:E1010)="X",1,0))</f>
        <v>0</v>
      </c>
      <c r="C1011" s="2">
        <f>IF(SUM('Actual species'!F1010)&gt;=1,1,IF(SUM('Actual species'!F1010)="X",1,0))</f>
        <v>0</v>
      </c>
      <c r="D1011" s="2">
        <f>IF(SUM('Actual species'!G1010)&gt;=1,1,IF(SUM('Actual species'!G1010)="X",1,0))</f>
        <v>0</v>
      </c>
      <c r="E1011" s="2">
        <f>IF(SUM('Actual species'!H1010)&gt;=1,1,IF(SUM('Actual species'!H1010)="X",1,0))</f>
        <v>0</v>
      </c>
      <c r="F1011" s="2">
        <f>IF(SUM('Actual species'!I1010)&gt;=1,1,IF(SUM('Actual species'!I1010)="X",1,0))</f>
        <v>0</v>
      </c>
      <c r="G1011" s="2">
        <f>IF(SUM('Actual species'!J1010)&gt;=1,1,IF(SUM('Actual species'!J1010)="X",1,0))</f>
        <v>0</v>
      </c>
      <c r="H1011" s="2">
        <f>IF(SUM('Actual species'!K1010)&gt;=1,1,IF(SUM('Actual species'!K1010)="X",1,0))</f>
        <v>0</v>
      </c>
      <c r="I1011" s="2">
        <f>IF(SUM('Actual species'!L1010)&gt;=1,1,IF(SUM('Actual species'!L1010)="X",1,0))</f>
        <v>0</v>
      </c>
      <c r="J1011" s="2">
        <f>IF(SUM('Actual species'!M1010)&gt;=1,1,IF(SUM('Actual species'!M1010)="X",1,0))</f>
        <v>0</v>
      </c>
      <c r="K1011" s="2">
        <f>IF(SUM('Actual species'!N1010)&gt;=1,1,IF(SUM('Actual species'!N1010)="X",1,0))</f>
        <v>0</v>
      </c>
      <c r="L1011" s="2">
        <f>IF(SUM('Actual species'!O1010)&gt;=1,1,IF(SUM('Actual species'!O1010)="X",1,0))</f>
        <v>0</v>
      </c>
      <c r="M1011" s="2">
        <f>IF(SUM('Actual species'!P1010)&gt;=1,1,IF(SUM('Actual species'!P1010)="X",1,0))</f>
        <v>0</v>
      </c>
      <c r="N1011" s="2">
        <f>IF(SUM('Actual species'!Q1010)&gt;=1,1,IF(SUM('Actual species'!Q1010)="X",1,0))</f>
        <v>0</v>
      </c>
      <c r="O1011" s="2">
        <f>IF(SUM('Actual species'!R1010)&gt;=1,1,IF(SUM('Actual species'!R1010)="X",1,0))</f>
        <v>0</v>
      </c>
      <c r="P1011" s="2">
        <f>IF(SUM('Actual species'!S1010)&gt;=1,1,IF(SUM('Actual species'!S1010)="X",1,0))</f>
        <v>0</v>
      </c>
      <c r="Q1011" s="2">
        <f>IF(SUM('Actual species'!T1010)&gt;=1,1,IF(SUM('Actual species'!T1010)="X",1,0))</f>
        <v>0</v>
      </c>
      <c r="R1011" s="2">
        <f>IF(SUM('Actual species'!U1010)&gt;=1,1,IF(SUM('Actual species'!U1010)="X",1,0))</f>
        <v>0</v>
      </c>
    </row>
    <row r="1012" spans="1:18" x14ac:dyDescent="0.3">
      <c r="A1012" s="113" t="str">
        <f>'Actual species'!A1011</f>
        <v xml:space="preserve">**Ocypus corcyranus (E) </v>
      </c>
      <c r="B1012" s="66">
        <f>IF(SUM('Actual species'!B1011:E1011)&gt;=1,1,IF(SUM('Actual species'!B1011:E1011)="X",1,0))</f>
        <v>0</v>
      </c>
      <c r="C1012" s="2">
        <f>IF(SUM('Actual species'!F1011)&gt;=1,1,IF(SUM('Actual species'!F1011)="X",1,0))</f>
        <v>0</v>
      </c>
      <c r="D1012" s="2">
        <f>IF(SUM('Actual species'!G1011)&gt;=1,1,IF(SUM('Actual species'!G1011)="X",1,0))</f>
        <v>0</v>
      </c>
      <c r="E1012" s="2">
        <f>IF(SUM('Actual species'!H1011)&gt;=1,1,IF(SUM('Actual species'!H1011)="X",1,0))</f>
        <v>0</v>
      </c>
      <c r="F1012" s="2">
        <f>IF(SUM('Actual species'!I1011)&gt;=1,1,IF(SUM('Actual species'!I1011)="X",1,0))</f>
        <v>0</v>
      </c>
      <c r="G1012" s="2">
        <f>IF(SUM('Actual species'!J1011)&gt;=1,1,IF(SUM('Actual species'!J1011)="X",1,0))</f>
        <v>0</v>
      </c>
      <c r="H1012" s="2">
        <f>IF(SUM('Actual species'!K1011)&gt;=1,1,IF(SUM('Actual species'!K1011)="X",1,0))</f>
        <v>0</v>
      </c>
      <c r="I1012" s="2">
        <f>IF(SUM('Actual species'!L1011)&gt;=1,1,IF(SUM('Actual species'!L1011)="X",1,0))</f>
        <v>0</v>
      </c>
      <c r="J1012" s="2">
        <f>IF(SUM('Actual species'!M1011)&gt;=1,1,IF(SUM('Actual species'!M1011)="X",1,0))</f>
        <v>1</v>
      </c>
      <c r="K1012" s="2">
        <f>IF(SUM('Actual species'!N1011)&gt;=1,1,IF(SUM('Actual species'!N1011)="X",1,0))</f>
        <v>0</v>
      </c>
      <c r="L1012" s="2">
        <f>IF(SUM('Actual species'!O1011)&gt;=1,1,IF(SUM('Actual species'!O1011)="X",1,0))</f>
        <v>0</v>
      </c>
      <c r="M1012" s="2">
        <f>IF(SUM('Actual species'!P1011)&gt;=1,1,IF(SUM('Actual species'!P1011)="X",1,0))</f>
        <v>0</v>
      </c>
      <c r="N1012" s="2">
        <f>IF(SUM('Actual species'!Q1011)&gt;=1,1,IF(SUM('Actual species'!Q1011)="X",1,0))</f>
        <v>0</v>
      </c>
      <c r="O1012" s="2">
        <f>IF(SUM('Actual species'!R1011)&gt;=1,1,IF(SUM('Actual species'!R1011)="X",1,0))</f>
        <v>0</v>
      </c>
      <c r="P1012" s="2">
        <f>IF(SUM('Actual species'!S1011)&gt;=1,1,IF(SUM('Actual species'!S1011)="X",1,0))</f>
        <v>0</v>
      </c>
      <c r="Q1012" s="2">
        <f>IF(SUM('Actual species'!T1011)&gt;=1,1,IF(SUM('Actual species'!T1011)="X",1,0))</f>
        <v>0</v>
      </c>
      <c r="R1012" s="2">
        <f>IF(SUM('Actual species'!U1011)&gt;=1,1,IF(SUM('Actual species'!U1011)="X",1,0))</f>
        <v>0</v>
      </c>
    </row>
    <row r="1013" spans="1:18" x14ac:dyDescent="0.3">
      <c r="A1013" s="113" t="str">
        <f>'Actual species'!A1012</f>
        <v>Ocypus curtipennis</v>
      </c>
      <c r="B1013" s="66">
        <f>IF(SUM('Actual species'!B1012:E1012)&gt;=1,1,IF(SUM('Actual species'!B1012:E1012)="X",1,0))</f>
        <v>0</v>
      </c>
      <c r="C1013" s="2">
        <f>IF(SUM('Actual species'!F1012)&gt;=1,1,IF(SUM('Actual species'!F1012)="X",1,0))</f>
        <v>0</v>
      </c>
      <c r="D1013" s="2">
        <f>IF(SUM('Actual species'!G1012)&gt;=1,1,IF(SUM('Actual species'!G1012)="X",1,0))</f>
        <v>0</v>
      </c>
      <c r="E1013" s="2">
        <f>IF(SUM('Actual species'!H1012)&gt;=1,1,IF(SUM('Actual species'!H1012)="X",1,0))</f>
        <v>0</v>
      </c>
      <c r="F1013" s="2">
        <f>IF(SUM('Actual species'!I1012)&gt;=1,1,IF(SUM('Actual species'!I1012)="X",1,0))</f>
        <v>1</v>
      </c>
      <c r="G1013" s="2">
        <f>IF(SUM('Actual species'!J1012)&gt;=1,1,IF(SUM('Actual species'!J1012)="X",1,0))</f>
        <v>0</v>
      </c>
      <c r="H1013" s="2">
        <f>IF(SUM('Actual species'!K1012)&gt;=1,1,IF(SUM('Actual species'!K1012)="X",1,0))</f>
        <v>1</v>
      </c>
      <c r="I1013" s="2">
        <f>IF(SUM('Actual species'!L1012)&gt;=1,1,IF(SUM('Actual species'!L1012)="X",1,0))</f>
        <v>0</v>
      </c>
      <c r="J1013" s="2">
        <f>IF(SUM('Actual species'!M1012)&gt;=1,1,IF(SUM('Actual species'!M1012)="X",1,0))</f>
        <v>0</v>
      </c>
      <c r="K1013" s="2">
        <f>IF(SUM('Actual species'!N1012)&gt;=1,1,IF(SUM('Actual species'!N1012)="X",1,0))</f>
        <v>1</v>
      </c>
      <c r="L1013" s="2">
        <f>IF(SUM('Actual species'!O1012)&gt;=1,1,IF(SUM('Actual species'!O1012)="X",1,0))</f>
        <v>0</v>
      </c>
      <c r="M1013" s="2">
        <f>IF(SUM('Actual species'!P1012)&gt;=1,1,IF(SUM('Actual species'!P1012)="X",1,0))</f>
        <v>0</v>
      </c>
      <c r="N1013" s="2">
        <f>IF(SUM('Actual species'!Q1012)&gt;=1,1,IF(SUM('Actual species'!Q1012)="X",1,0))</f>
        <v>0</v>
      </c>
      <c r="O1013" s="2">
        <f>IF(SUM('Actual species'!R1012)&gt;=1,1,IF(SUM('Actual species'!R1012)="X",1,0))</f>
        <v>0</v>
      </c>
      <c r="P1013" s="2">
        <f>IF(SUM('Actual species'!S1012)&gt;=1,1,IF(SUM('Actual species'!S1012)="X",1,0))</f>
        <v>0</v>
      </c>
      <c r="Q1013" s="2">
        <f>IF(SUM('Actual species'!T1012)&gt;=1,1,IF(SUM('Actual species'!T1012)="X",1,0))</f>
        <v>0</v>
      </c>
      <c r="R1013" s="2">
        <f>IF(SUM('Actual species'!U1012)&gt;=1,1,IF(SUM('Actual species'!U1012)="X",1,0))</f>
        <v>0</v>
      </c>
    </row>
    <row r="1014" spans="1:18" x14ac:dyDescent="0.3">
      <c r="A1014" s="113" t="str">
        <f>'Actual species'!A1013</f>
        <v>Ocypus fulvipennis</v>
      </c>
      <c r="B1014" s="66">
        <f>IF(SUM('Actual species'!B1013:E1013)&gt;=1,1,IF(SUM('Actual species'!B1013:E1013)="X",1,0))</f>
        <v>0</v>
      </c>
      <c r="C1014" s="2">
        <f>IF(SUM('Actual species'!F1013)&gt;=1,1,IF(SUM('Actual species'!F1013)="X",1,0))</f>
        <v>0</v>
      </c>
      <c r="D1014" s="2">
        <f>IF(SUM('Actual species'!G1013)&gt;=1,1,IF(SUM('Actual species'!G1013)="X",1,0))</f>
        <v>0</v>
      </c>
      <c r="E1014" s="2">
        <f>IF(SUM('Actual species'!H1013)&gt;=1,1,IF(SUM('Actual species'!H1013)="X",1,0))</f>
        <v>0</v>
      </c>
      <c r="F1014" s="2">
        <f>IF(SUM('Actual species'!I1013)&gt;=1,1,IF(SUM('Actual species'!I1013)="X",1,0))</f>
        <v>0</v>
      </c>
      <c r="G1014" s="2">
        <f>IF(SUM('Actual species'!J1013)&gt;=1,1,IF(SUM('Actual species'!J1013)="X",1,0))</f>
        <v>0</v>
      </c>
      <c r="H1014" s="2">
        <f>IF(SUM('Actual species'!K1013)&gt;=1,1,IF(SUM('Actual species'!K1013)="X",1,0))</f>
        <v>0</v>
      </c>
      <c r="I1014" s="2">
        <f>IF(SUM('Actual species'!L1013)&gt;=1,1,IF(SUM('Actual species'!L1013)="X",1,0))</f>
        <v>0</v>
      </c>
      <c r="J1014" s="2">
        <f>IF(SUM('Actual species'!M1013)&gt;=1,1,IF(SUM('Actual species'!M1013)="X",1,0))</f>
        <v>1</v>
      </c>
      <c r="K1014" s="2">
        <f>IF(SUM('Actual species'!N1013)&gt;=1,1,IF(SUM('Actual species'!N1013)="X",1,0))</f>
        <v>0</v>
      </c>
      <c r="L1014" s="2">
        <f>IF(SUM('Actual species'!O1013)&gt;=1,1,IF(SUM('Actual species'!O1013)="X",1,0))</f>
        <v>0</v>
      </c>
      <c r="M1014" s="2">
        <f>IF(SUM('Actual species'!P1013)&gt;=1,1,IF(SUM('Actual species'!P1013)="X",1,0))</f>
        <v>0</v>
      </c>
      <c r="N1014" s="2">
        <f>IF(SUM('Actual species'!Q1013)&gt;=1,1,IF(SUM('Actual species'!Q1013)="X",1,0))</f>
        <v>0</v>
      </c>
      <c r="O1014" s="2">
        <f>IF(SUM('Actual species'!R1013)&gt;=1,1,IF(SUM('Actual species'!R1013)="X",1,0))</f>
        <v>0</v>
      </c>
      <c r="P1014" s="2">
        <f>IF(SUM('Actual species'!S1013)&gt;=1,1,IF(SUM('Actual species'!S1013)="X",1,0))</f>
        <v>0</v>
      </c>
      <c r="Q1014" s="2">
        <f>IF(SUM('Actual species'!T1013)&gt;=1,1,IF(SUM('Actual species'!T1013)="X",1,0))</f>
        <v>0</v>
      </c>
      <c r="R1014" s="2">
        <f>IF(SUM('Actual species'!U1013)&gt;=1,1,IF(SUM('Actual species'!U1013)="X",1,0))</f>
        <v>0</v>
      </c>
    </row>
    <row r="1015" spans="1:18" x14ac:dyDescent="0.3">
      <c r="A1015" s="113" t="str">
        <f>'Actual species'!A1014</f>
        <v>Ocypus mus</v>
      </c>
      <c r="B1015" s="66">
        <f>IF(SUM('Actual species'!B1014:E1014)&gt;=1,1,IF(SUM('Actual species'!B1014:E1014)="X",1,0))</f>
        <v>0</v>
      </c>
      <c r="C1015" s="2">
        <f>IF(SUM('Actual species'!F1014)&gt;=1,1,IF(SUM('Actual species'!F1014)="X",1,0))</f>
        <v>1</v>
      </c>
      <c r="D1015" s="2">
        <f>IF(SUM('Actual species'!G1014)&gt;=1,1,IF(SUM('Actual species'!G1014)="X",1,0))</f>
        <v>1</v>
      </c>
      <c r="E1015" s="2">
        <f>IF(SUM('Actual species'!H1014)&gt;=1,1,IF(SUM('Actual species'!H1014)="X",1,0))</f>
        <v>1</v>
      </c>
      <c r="F1015" s="2">
        <f>IF(SUM('Actual species'!I1014)&gt;=1,1,IF(SUM('Actual species'!I1014)="X",1,0))</f>
        <v>1</v>
      </c>
      <c r="G1015" s="2">
        <f>IF(SUM('Actual species'!J1014)&gt;=1,1,IF(SUM('Actual species'!J1014)="X",1,0))</f>
        <v>1</v>
      </c>
      <c r="H1015" s="2">
        <f>IF(SUM('Actual species'!K1014)&gt;=1,1,IF(SUM('Actual species'!K1014)="X",1,0))</f>
        <v>1</v>
      </c>
      <c r="I1015" s="2">
        <f>IF(SUM('Actual species'!L1014)&gt;=1,1,IF(SUM('Actual species'!L1014)="X",1,0))</f>
        <v>1</v>
      </c>
      <c r="J1015" s="2">
        <f>IF(SUM('Actual species'!M1014)&gt;=1,1,IF(SUM('Actual species'!M1014)="X",1,0))</f>
        <v>1</v>
      </c>
      <c r="K1015" s="2">
        <f>IF(SUM('Actual species'!N1014)&gt;=1,1,IF(SUM('Actual species'!N1014)="X",1,0))</f>
        <v>1</v>
      </c>
      <c r="L1015" s="2">
        <f>IF(SUM('Actual species'!O1014)&gt;=1,1,IF(SUM('Actual species'!O1014)="X",1,0))</f>
        <v>0</v>
      </c>
      <c r="M1015" s="2">
        <f>IF(SUM('Actual species'!P1014)&gt;=1,1,IF(SUM('Actual species'!P1014)="X",1,0))</f>
        <v>0</v>
      </c>
      <c r="N1015" s="2">
        <f>IF(SUM('Actual species'!Q1014)&gt;=1,1,IF(SUM('Actual species'!Q1014)="X",1,0))</f>
        <v>0</v>
      </c>
      <c r="O1015" s="2">
        <f>IF(SUM('Actual species'!R1014)&gt;=1,1,IF(SUM('Actual species'!R1014)="X",1,0))</f>
        <v>0</v>
      </c>
      <c r="P1015" s="2">
        <f>IF(SUM('Actual species'!S1014)&gt;=1,1,IF(SUM('Actual species'!S1014)="X",1,0))</f>
        <v>0</v>
      </c>
      <c r="Q1015" s="2">
        <f>IF(SUM('Actual species'!T1014)&gt;=1,1,IF(SUM('Actual species'!T1014)="X",1,0))</f>
        <v>0</v>
      </c>
      <c r="R1015" s="2">
        <f>IF(SUM('Actual species'!U1014)&gt;=1,1,IF(SUM('Actual species'!U1014)="X",1,0))</f>
        <v>0</v>
      </c>
    </row>
    <row r="1016" spans="1:18" x14ac:dyDescent="0.3">
      <c r="A1016" s="113" t="str">
        <f>'Actual species'!A1015</f>
        <v>Ocypus nitens nitens</v>
      </c>
      <c r="B1016" s="66">
        <f>IF(SUM('Actual species'!B1015:E1015)&gt;=1,1,IF(SUM('Actual species'!B1015:E1015)="X",1,0))</f>
        <v>0</v>
      </c>
      <c r="C1016" s="2">
        <f>IF(SUM('Actual species'!F1015)&gt;=1,1,IF(SUM('Actual species'!F1015)="X",1,0))</f>
        <v>0</v>
      </c>
      <c r="D1016" s="2">
        <f>IF(SUM('Actual species'!G1015)&gt;=1,1,IF(SUM('Actual species'!G1015)="X",1,0))</f>
        <v>0</v>
      </c>
      <c r="E1016" s="2">
        <f>IF(SUM('Actual species'!H1015)&gt;=1,1,IF(SUM('Actual species'!H1015)="X",1,0))</f>
        <v>0</v>
      </c>
      <c r="F1016" s="2">
        <f>IF(SUM('Actual species'!I1015)&gt;=1,1,IF(SUM('Actual species'!I1015)="X",1,0))</f>
        <v>0</v>
      </c>
      <c r="G1016" s="2">
        <f>IF(SUM('Actual species'!J1015)&gt;=1,1,IF(SUM('Actual species'!J1015)="X",1,0))</f>
        <v>0</v>
      </c>
      <c r="H1016" s="2">
        <f>IF(SUM('Actual species'!K1015)&gt;=1,1,IF(SUM('Actual species'!K1015)="X",1,0))</f>
        <v>0</v>
      </c>
      <c r="I1016" s="2">
        <f>IF(SUM('Actual species'!L1015)&gt;=1,1,IF(SUM('Actual species'!L1015)="X",1,0))</f>
        <v>0</v>
      </c>
      <c r="J1016" s="2">
        <f>IF(SUM('Actual species'!M1015)&gt;=1,1,IF(SUM('Actual species'!M1015)="X",1,0))</f>
        <v>0</v>
      </c>
      <c r="K1016" s="2">
        <f>IF(SUM('Actual species'!N1015)&gt;=1,1,IF(SUM('Actual species'!N1015)="X",1,0))</f>
        <v>0</v>
      </c>
      <c r="L1016" s="2">
        <f>IF(SUM('Actual species'!O1015)&gt;=1,1,IF(SUM('Actual species'!O1015)="X",1,0))</f>
        <v>0</v>
      </c>
      <c r="M1016" s="2">
        <f>IF(SUM('Actual species'!P1015)&gt;=1,1,IF(SUM('Actual species'!P1015)="X",1,0))</f>
        <v>0</v>
      </c>
      <c r="N1016" s="2">
        <f>IF(SUM('Actual species'!Q1015)&gt;=1,1,IF(SUM('Actual species'!Q1015)="X",1,0))</f>
        <v>0</v>
      </c>
      <c r="O1016" s="2">
        <f>IF(SUM('Actual species'!R1015)&gt;=1,1,IF(SUM('Actual species'!R1015)="X",1,0))</f>
        <v>0</v>
      </c>
      <c r="P1016" s="2">
        <f>IF(SUM('Actual species'!S1015)&gt;=1,1,IF(SUM('Actual species'!S1015)="X",1,0))</f>
        <v>0</v>
      </c>
      <c r="Q1016" s="2">
        <f>IF(SUM('Actual species'!T1015)&gt;=1,1,IF(SUM('Actual species'!T1015)="X",1,0))</f>
        <v>0</v>
      </c>
      <c r="R1016" s="2">
        <f>IF(SUM('Actual species'!U1015)&gt;=1,1,IF(SUM('Actual species'!U1015)="X",1,0))</f>
        <v>0</v>
      </c>
    </row>
    <row r="1017" spans="1:18" x14ac:dyDescent="0.3">
      <c r="A1017" s="113" t="str">
        <f>'Actual species'!A1016</f>
        <v>Ocypus olens</v>
      </c>
      <c r="B1017" s="66">
        <f>IF(SUM('Actual species'!B1016:E1016)&gt;=1,1,IF(SUM('Actual species'!B1016:E1016)="X",1,0))</f>
        <v>0</v>
      </c>
      <c r="C1017" s="2">
        <f>IF(SUM('Actual species'!F1016)&gt;=1,1,IF(SUM('Actual species'!F1016)="X",1,0))</f>
        <v>0</v>
      </c>
      <c r="D1017" s="2">
        <f>IF(SUM('Actual species'!G1016)&gt;=1,1,IF(SUM('Actual species'!G1016)="X",1,0))</f>
        <v>0</v>
      </c>
      <c r="E1017" s="2">
        <f>IF(SUM('Actual species'!H1016)&gt;=1,1,IF(SUM('Actual species'!H1016)="X",1,0))</f>
        <v>0</v>
      </c>
      <c r="F1017" s="2">
        <f>IF(SUM('Actual species'!I1016)&gt;=1,1,IF(SUM('Actual species'!I1016)="X",1,0))</f>
        <v>0</v>
      </c>
      <c r="G1017" s="2">
        <f>IF(SUM('Actual species'!J1016)&gt;=1,1,IF(SUM('Actual species'!J1016)="X",1,0))</f>
        <v>1</v>
      </c>
      <c r="H1017" s="2">
        <f>IF(SUM('Actual species'!K1016)&gt;=1,1,IF(SUM('Actual species'!K1016)="X",1,0))</f>
        <v>0</v>
      </c>
      <c r="I1017" s="2">
        <f>IF(SUM('Actual species'!L1016)&gt;=1,1,IF(SUM('Actual species'!L1016)="X",1,0))</f>
        <v>0</v>
      </c>
      <c r="J1017" s="2">
        <f>IF(SUM('Actual species'!M1016)&gt;=1,1,IF(SUM('Actual species'!M1016)="X",1,0))</f>
        <v>0</v>
      </c>
      <c r="K1017" s="2">
        <f>IF(SUM('Actual species'!N1016)&gt;=1,1,IF(SUM('Actual species'!N1016)="X",1,0))</f>
        <v>0</v>
      </c>
      <c r="L1017" s="2">
        <f>IF(SUM('Actual species'!O1016)&gt;=1,1,IF(SUM('Actual species'!O1016)="X",1,0))</f>
        <v>0</v>
      </c>
      <c r="M1017" s="2">
        <f>IF(SUM('Actual species'!P1016)&gt;=1,1,IF(SUM('Actual species'!P1016)="X",1,0))</f>
        <v>0</v>
      </c>
      <c r="N1017" s="2">
        <f>IF(SUM('Actual species'!Q1016)&gt;=1,1,IF(SUM('Actual species'!Q1016)="X",1,0))</f>
        <v>0</v>
      </c>
      <c r="O1017" s="2">
        <f>IF(SUM('Actual species'!R1016)&gt;=1,1,IF(SUM('Actual species'!R1016)="X",1,0))</f>
        <v>0</v>
      </c>
      <c r="P1017" s="2">
        <f>IF(SUM('Actual species'!S1016)&gt;=1,1,IF(SUM('Actual species'!S1016)="X",1,0))</f>
        <v>0</v>
      </c>
      <c r="Q1017" s="2">
        <f>IF(SUM('Actual species'!T1016)&gt;=1,1,IF(SUM('Actual species'!T1016)="X",1,0))</f>
        <v>0</v>
      </c>
      <c r="R1017" s="2">
        <f>IF(SUM('Actual species'!U1016)&gt;=1,1,IF(SUM('Actual species'!U1016)="X",1,0))</f>
        <v>0</v>
      </c>
    </row>
    <row r="1018" spans="1:18" x14ac:dyDescent="0.3">
      <c r="A1018" s="113" t="str">
        <f>'Actual species'!A1017</f>
        <v>Ocypus ophthalmicus ophthalmicus</v>
      </c>
      <c r="B1018" s="66">
        <f>IF(SUM('Actual species'!B1017:E1017)&gt;=1,1,IF(SUM('Actual species'!B1017:E1017)="X",1,0))</f>
        <v>0</v>
      </c>
      <c r="C1018" s="2">
        <f>IF(SUM('Actual species'!F1017)&gt;=1,1,IF(SUM('Actual species'!F1017)="X",1,0))</f>
        <v>0</v>
      </c>
      <c r="D1018" s="2">
        <f>IF(SUM('Actual species'!G1017)&gt;=1,1,IF(SUM('Actual species'!G1017)="X",1,0))</f>
        <v>0</v>
      </c>
      <c r="E1018" s="2">
        <f>IF(SUM('Actual species'!H1017)&gt;=1,1,IF(SUM('Actual species'!H1017)="X",1,0))</f>
        <v>0</v>
      </c>
      <c r="F1018" s="2">
        <f>IF(SUM('Actual species'!I1017)&gt;=1,1,IF(SUM('Actual species'!I1017)="X",1,0))</f>
        <v>0</v>
      </c>
      <c r="G1018" s="2">
        <f>IF(SUM('Actual species'!J1017)&gt;=1,1,IF(SUM('Actual species'!J1017)="X",1,0))</f>
        <v>0</v>
      </c>
      <c r="H1018" s="2">
        <f>IF(SUM('Actual species'!K1017)&gt;=1,1,IF(SUM('Actual species'!K1017)="X",1,0))</f>
        <v>0</v>
      </c>
      <c r="I1018" s="2">
        <f>IF(SUM('Actual species'!L1017)&gt;=1,1,IF(SUM('Actual species'!L1017)="X",1,0))</f>
        <v>0</v>
      </c>
      <c r="J1018" s="2">
        <f>IF(SUM('Actual species'!M1017)&gt;=1,1,IF(SUM('Actual species'!M1017)="X",1,0))</f>
        <v>0</v>
      </c>
      <c r="K1018" s="2">
        <f>IF(SUM('Actual species'!N1017)&gt;=1,1,IF(SUM('Actual species'!N1017)="X",1,0))</f>
        <v>0</v>
      </c>
      <c r="L1018" s="2">
        <f>IF(SUM('Actual species'!O1017)&gt;=1,1,IF(SUM('Actual species'!O1017)="X",1,0))</f>
        <v>0</v>
      </c>
      <c r="M1018" s="2">
        <f>IF(SUM('Actual species'!P1017)&gt;=1,1,IF(SUM('Actual species'!P1017)="X",1,0))</f>
        <v>0</v>
      </c>
      <c r="N1018" s="2">
        <f>IF(SUM('Actual species'!Q1017)&gt;=1,1,IF(SUM('Actual species'!Q1017)="X",1,0))</f>
        <v>0</v>
      </c>
      <c r="O1018" s="2">
        <f>IF(SUM('Actual species'!R1017)&gt;=1,1,IF(SUM('Actual species'!R1017)="X",1,0))</f>
        <v>0</v>
      </c>
      <c r="P1018" s="2">
        <f>IF(SUM('Actual species'!S1017)&gt;=1,1,IF(SUM('Actual species'!S1017)="X",1,0))</f>
        <v>0</v>
      </c>
      <c r="Q1018" s="2">
        <f>IF(SUM('Actual species'!T1017)&gt;=1,1,IF(SUM('Actual species'!T1017)="X",1,0))</f>
        <v>0</v>
      </c>
      <c r="R1018" s="2">
        <f>IF(SUM('Actual species'!U1017)&gt;=1,1,IF(SUM('Actual species'!U1017)="X",1,0))</f>
        <v>0</v>
      </c>
    </row>
    <row r="1019" spans="1:18" x14ac:dyDescent="0.3">
      <c r="A1019" s="113" t="str">
        <f>'Actual species'!A1018</f>
        <v xml:space="preserve">Ocypus orientis </v>
      </c>
      <c r="B1019" s="66">
        <f>IF(SUM('Actual species'!B1018:E1018)&gt;=1,1,IF(SUM('Actual species'!B1018:E1018)="X",1,0))</f>
        <v>1</v>
      </c>
      <c r="C1019" s="2">
        <f>IF(SUM('Actual species'!F1018)&gt;=1,1,IF(SUM('Actual species'!F1018)="X",1,0))</f>
        <v>0</v>
      </c>
      <c r="D1019" s="2">
        <f>IF(SUM('Actual species'!G1018)&gt;=1,1,IF(SUM('Actual species'!G1018)="X",1,0))</f>
        <v>0</v>
      </c>
      <c r="E1019" s="2">
        <f>IF(SUM('Actual species'!H1018)&gt;=1,1,IF(SUM('Actual species'!H1018)="X",1,0))</f>
        <v>0</v>
      </c>
      <c r="F1019" s="2">
        <f>IF(SUM('Actual species'!I1018)&gt;=1,1,IF(SUM('Actual species'!I1018)="X",1,0))</f>
        <v>0</v>
      </c>
      <c r="G1019" s="2">
        <f>IF(SUM('Actual species'!J1018)&gt;=1,1,IF(SUM('Actual species'!J1018)="X",1,0))</f>
        <v>0</v>
      </c>
      <c r="H1019" s="2">
        <f>IF(SUM('Actual species'!K1018)&gt;=1,1,IF(SUM('Actual species'!K1018)="X",1,0))</f>
        <v>1</v>
      </c>
      <c r="I1019" s="2">
        <f>IF(SUM('Actual species'!L1018)&gt;=1,1,IF(SUM('Actual species'!L1018)="X",1,0))</f>
        <v>0</v>
      </c>
      <c r="J1019" s="2">
        <f>IF(SUM('Actual species'!M1018)&gt;=1,1,IF(SUM('Actual species'!M1018)="X",1,0))</f>
        <v>0</v>
      </c>
      <c r="K1019" s="2">
        <f>IF(SUM('Actual species'!N1018)&gt;=1,1,IF(SUM('Actual species'!N1018)="X",1,0))</f>
        <v>1</v>
      </c>
      <c r="L1019" s="2">
        <f>IF(SUM('Actual species'!O1018)&gt;=1,1,IF(SUM('Actual species'!O1018)="X",1,0))</f>
        <v>1</v>
      </c>
      <c r="M1019" s="2">
        <f>IF(SUM('Actual species'!P1018)&gt;=1,1,IF(SUM('Actual species'!P1018)="X",1,0))</f>
        <v>0</v>
      </c>
      <c r="N1019" s="2">
        <f>IF(SUM('Actual species'!Q1018)&gt;=1,1,IF(SUM('Actual species'!Q1018)="X",1,0))</f>
        <v>0</v>
      </c>
      <c r="O1019" s="2">
        <f>IF(SUM('Actual species'!R1018)&gt;=1,1,IF(SUM('Actual species'!R1018)="X",1,0))</f>
        <v>0</v>
      </c>
      <c r="P1019" s="2">
        <f>IF(SUM('Actual species'!S1018)&gt;=1,1,IF(SUM('Actual species'!S1018)="X",1,0))</f>
        <v>0</v>
      </c>
      <c r="Q1019" s="2">
        <f>IF(SUM('Actual species'!T1018)&gt;=1,1,IF(SUM('Actual species'!T1018)="X",1,0))</f>
        <v>0</v>
      </c>
      <c r="R1019" s="2">
        <f>IF(SUM('Actual species'!U1018)&gt;=1,1,IF(SUM('Actual species'!U1018)="X",1,0))</f>
        <v>0</v>
      </c>
    </row>
    <row r="1020" spans="1:18" x14ac:dyDescent="0.3">
      <c r="A1020" s="113" t="str">
        <f>'Actual species'!A1019</f>
        <v>Ocypus orientis (orientalis)</v>
      </c>
      <c r="B1020" s="66">
        <f>IF(SUM('Actual species'!B1019:E1019)&gt;=1,1,IF(SUM('Actual species'!B1019:E1019)="X",1,0))</f>
        <v>1</v>
      </c>
      <c r="C1020" s="2">
        <f>IF(SUM('Actual species'!F1019)&gt;=1,1,IF(SUM('Actual species'!F1019)="X",1,0))</f>
        <v>0</v>
      </c>
      <c r="D1020" s="2">
        <f>IF(SUM('Actual species'!G1019)&gt;=1,1,IF(SUM('Actual species'!G1019)="X",1,0))</f>
        <v>0</v>
      </c>
      <c r="E1020" s="2">
        <f>IF(SUM('Actual species'!H1019)&gt;=1,1,IF(SUM('Actual species'!H1019)="X",1,0))</f>
        <v>0</v>
      </c>
      <c r="F1020" s="2">
        <f>IF(SUM('Actual species'!I1019)&gt;=1,1,IF(SUM('Actual species'!I1019)="X",1,0))</f>
        <v>0</v>
      </c>
      <c r="G1020" s="2">
        <f>IF(SUM('Actual species'!J1019)&gt;=1,1,IF(SUM('Actual species'!J1019)="X",1,0))</f>
        <v>0</v>
      </c>
      <c r="H1020" s="2">
        <f>IF(SUM('Actual species'!K1019)&gt;=1,1,IF(SUM('Actual species'!K1019)="X",1,0))</f>
        <v>0</v>
      </c>
      <c r="I1020" s="2">
        <f>IF(SUM('Actual species'!L1019)&gt;=1,1,IF(SUM('Actual species'!L1019)="X",1,0))</f>
        <v>0</v>
      </c>
      <c r="J1020" s="2">
        <f>IF(SUM('Actual species'!M1019)&gt;=1,1,IF(SUM('Actual species'!M1019)="X",1,0))</f>
        <v>0</v>
      </c>
      <c r="K1020" s="2">
        <f>IF(SUM('Actual species'!N1019)&gt;=1,1,IF(SUM('Actual species'!N1019)="X",1,0))</f>
        <v>0</v>
      </c>
      <c r="L1020" s="2">
        <f>IF(SUM('Actual species'!O1019)&gt;=1,1,IF(SUM('Actual species'!O1019)="X",1,0))</f>
        <v>0</v>
      </c>
      <c r="M1020" s="2">
        <f>IF(SUM('Actual species'!P1019)&gt;=1,1,IF(SUM('Actual species'!P1019)="X",1,0))</f>
        <v>0</v>
      </c>
      <c r="N1020" s="2">
        <f>IF(SUM('Actual species'!Q1019)&gt;=1,1,IF(SUM('Actual species'!Q1019)="X",1,0))</f>
        <v>0</v>
      </c>
      <c r="O1020" s="2">
        <f>IF(SUM('Actual species'!R1019)&gt;=1,1,IF(SUM('Actual species'!R1019)="X",1,0))</f>
        <v>0</v>
      </c>
      <c r="P1020" s="2">
        <f>IF(SUM('Actual species'!S1019)&gt;=1,1,IF(SUM('Actual species'!S1019)="X",1,0))</f>
        <v>0</v>
      </c>
      <c r="Q1020" s="2">
        <f>IF(SUM('Actual species'!T1019)&gt;=1,1,IF(SUM('Actual species'!T1019)="X",1,0))</f>
        <v>0</v>
      </c>
      <c r="R1020" s="2">
        <f>IF(SUM('Actual species'!U1019)&gt;=1,1,IF(SUM('Actual species'!U1019)="X",1,0))</f>
        <v>0</v>
      </c>
    </row>
    <row r="1021" spans="1:18" x14ac:dyDescent="0.3">
      <c r="A1021" s="113" t="str">
        <f>'Actual species'!A1020</f>
        <v>Ocypus picipennis</v>
      </c>
      <c r="B1021" s="66">
        <f>IF(SUM('Actual species'!B1020:E1020)&gt;=1,1,IF(SUM('Actual species'!B1020:E1020)="X",1,0))</f>
        <v>0</v>
      </c>
      <c r="C1021" s="2">
        <f>IF(SUM('Actual species'!F1020)&gt;=1,1,IF(SUM('Actual species'!F1020)="X",1,0))</f>
        <v>1</v>
      </c>
      <c r="D1021" s="2">
        <f>IF(SUM('Actual species'!G1020)&gt;=1,1,IF(SUM('Actual species'!G1020)="X",1,0))</f>
        <v>0</v>
      </c>
      <c r="E1021" s="2">
        <f>IF(SUM('Actual species'!H1020)&gt;=1,1,IF(SUM('Actual species'!H1020)="X",1,0))</f>
        <v>0</v>
      </c>
      <c r="F1021" s="2">
        <f>IF(SUM('Actual species'!I1020)&gt;=1,1,IF(SUM('Actual species'!I1020)="X",1,0))</f>
        <v>0</v>
      </c>
      <c r="G1021" s="2">
        <f>IF(SUM('Actual species'!J1020)&gt;=1,1,IF(SUM('Actual species'!J1020)="X",1,0))</f>
        <v>1</v>
      </c>
      <c r="H1021" s="2">
        <f>IF(SUM('Actual species'!K1020)&gt;=1,1,IF(SUM('Actual species'!K1020)="X",1,0))</f>
        <v>0</v>
      </c>
      <c r="I1021" s="2">
        <f>IF(SUM('Actual species'!L1020)&gt;=1,1,IF(SUM('Actual species'!L1020)="X",1,0))</f>
        <v>0</v>
      </c>
      <c r="J1021" s="2">
        <f>IF(SUM('Actual species'!M1020)&gt;=1,1,IF(SUM('Actual species'!M1020)="X",1,0))</f>
        <v>0</v>
      </c>
      <c r="K1021" s="2">
        <f>IF(SUM('Actual species'!N1020)&gt;=1,1,IF(SUM('Actual species'!N1020)="X",1,0))</f>
        <v>0</v>
      </c>
      <c r="L1021" s="2">
        <f>IF(SUM('Actual species'!O1020)&gt;=1,1,IF(SUM('Actual species'!O1020)="X",1,0))</f>
        <v>0</v>
      </c>
      <c r="M1021" s="2">
        <f>IF(SUM('Actual species'!P1020)&gt;=1,1,IF(SUM('Actual species'!P1020)="X",1,0))</f>
        <v>0</v>
      </c>
      <c r="N1021" s="2">
        <f>IF(SUM('Actual species'!Q1020)&gt;=1,1,IF(SUM('Actual species'!Q1020)="X",1,0))</f>
        <v>0</v>
      </c>
      <c r="O1021" s="2">
        <f>IF(SUM('Actual species'!R1020)&gt;=1,1,IF(SUM('Actual species'!R1020)="X",1,0))</f>
        <v>1</v>
      </c>
      <c r="P1021" s="2">
        <f>IF(SUM('Actual species'!S1020)&gt;=1,1,IF(SUM('Actual species'!S1020)="X",1,0))</f>
        <v>0</v>
      </c>
      <c r="Q1021" s="2">
        <f>IF(SUM('Actual species'!T1020)&gt;=1,1,IF(SUM('Actual species'!T1020)="X",1,0))</f>
        <v>0</v>
      </c>
      <c r="R1021" s="2">
        <f>IF(SUM('Actual species'!U1020)&gt;=1,1,IF(SUM('Actual species'!U1020)="X",1,0))</f>
        <v>0</v>
      </c>
    </row>
    <row r="1022" spans="1:18" x14ac:dyDescent="0.3">
      <c r="A1022" s="113" t="str">
        <f>'Actual species'!A1021</f>
        <v>Ocypus sericeicolli</v>
      </c>
      <c r="B1022" s="66">
        <f>IF(SUM('Actual species'!B1021:E1021)&gt;=1,1,IF(SUM('Actual species'!B1021:E1021)="X",1,0))</f>
        <v>0</v>
      </c>
      <c r="C1022" s="2">
        <f>IF(SUM('Actual species'!F1021)&gt;=1,1,IF(SUM('Actual species'!F1021)="X",1,0))</f>
        <v>0</v>
      </c>
      <c r="D1022" s="2">
        <f>IF(SUM('Actual species'!G1021)&gt;=1,1,IF(SUM('Actual species'!G1021)="X",1,0))</f>
        <v>0</v>
      </c>
      <c r="E1022" s="2">
        <f>IF(SUM('Actual species'!H1021)&gt;=1,1,IF(SUM('Actual species'!H1021)="X",1,0))</f>
        <v>0</v>
      </c>
      <c r="F1022" s="2">
        <f>IF(SUM('Actual species'!I1021)&gt;=1,1,IF(SUM('Actual species'!I1021)="X",1,0))</f>
        <v>1</v>
      </c>
      <c r="G1022" s="2">
        <f>IF(SUM('Actual species'!J1021)&gt;=1,1,IF(SUM('Actual species'!J1021)="X",1,0))</f>
        <v>1</v>
      </c>
      <c r="H1022" s="2">
        <f>IF(SUM('Actual species'!K1021)&gt;=1,1,IF(SUM('Actual species'!K1021)="X",1,0))</f>
        <v>0</v>
      </c>
      <c r="I1022" s="2">
        <f>IF(SUM('Actual species'!L1021)&gt;=1,1,IF(SUM('Actual species'!L1021)="X",1,0))</f>
        <v>1</v>
      </c>
      <c r="J1022" s="2">
        <f>IF(SUM('Actual species'!M1021)&gt;=1,1,IF(SUM('Actual species'!M1021)="X",1,0))</f>
        <v>0</v>
      </c>
      <c r="K1022" s="2">
        <f>IF(SUM('Actual species'!N1021)&gt;=1,1,IF(SUM('Actual species'!N1021)="X",1,0))</f>
        <v>1</v>
      </c>
      <c r="L1022" s="2">
        <f>IF(SUM('Actual species'!O1021)&gt;=1,1,IF(SUM('Actual species'!O1021)="X",1,0))</f>
        <v>0</v>
      </c>
      <c r="M1022" s="2">
        <f>IF(SUM('Actual species'!P1021)&gt;=1,1,IF(SUM('Actual species'!P1021)="X",1,0))</f>
        <v>0</v>
      </c>
      <c r="N1022" s="2">
        <f>IF(SUM('Actual species'!Q1021)&gt;=1,1,IF(SUM('Actual species'!Q1021)="X",1,0))</f>
        <v>0</v>
      </c>
      <c r="O1022" s="2">
        <f>IF(SUM('Actual species'!R1021)&gt;=1,1,IF(SUM('Actual species'!R1021)="X",1,0))</f>
        <v>0</v>
      </c>
      <c r="P1022" s="2">
        <f>IF(SUM('Actual species'!S1021)&gt;=1,1,IF(SUM('Actual species'!S1021)="X",1,0))</f>
        <v>0</v>
      </c>
      <c r="Q1022" s="2">
        <f>IF(SUM('Actual species'!T1021)&gt;=1,1,IF(SUM('Actual species'!T1021)="X",1,0))</f>
        <v>0</v>
      </c>
      <c r="R1022" s="2">
        <f>IF(SUM('Actual species'!U1021)&gt;=1,1,IF(SUM('Actual species'!U1021)="X",1,0))</f>
        <v>0</v>
      </c>
    </row>
    <row r="1023" spans="1:18" x14ac:dyDescent="0.3">
      <c r="A1023" s="113" t="str">
        <f>'Actual species'!A1022</f>
        <v>Ocypus simulator</v>
      </c>
      <c r="B1023" s="66">
        <f>IF(SUM('Actual species'!B1022:E1022)&gt;=1,1,IF(SUM('Actual species'!B1022:E1022)="X",1,0))</f>
        <v>0</v>
      </c>
      <c r="C1023" s="2">
        <f>IF(SUM('Actual species'!F1022)&gt;=1,1,IF(SUM('Actual species'!F1022)="X",1,0))</f>
        <v>0</v>
      </c>
      <c r="D1023" s="2">
        <f>IF(SUM('Actual species'!G1022)&gt;=1,1,IF(SUM('Actual species'!G1022)="X",1,0))</f>
        <v>0</v>
      </c>
      <c r="E1023" s="2">
        <f>IF(SUM('Actual species'!H1022)&gt;=1,1,IF(SUM('Actual species'!H1022)="X",1,0))</f>
        <v>0</v>
      </c>
      <c r="F1023" s="2">
        <f>IF(SUM('Actual species'!I1022)&gt;=1,1,IF(SUM('Actual species'!I1022)="X",1,0))</f>
        <v>0</v>
      </c>
      <c r="G1023" s="2">
        <f>IF(SUM('Actual species'!J1022)&gt;=1,1,IF(SUM('Actual species'!J1022)="X",1,0))</f>
        <v>0</v>
      </c>
      <c r="H1023" s="2">
        <f>IF(SUM('Actual species'!K1022)&gt;=1,1,IF(SUM('Actual species'!K1022)="X",1,0))</f>
        <v>0</v>
      </c>
      <c r="I1023" s="2">
        <f>IF(SUM('Actual species'!L1022)&gt;=1,1,IF(SUM('Actual species'!L1022)="X",1,0))</f>
        <v>0</v>
      </c>
      <c r="J1023" s="2">
        <f>IF(SUM('Actual species'!M1022)&gt;=1,1,IF(SUM('Actual species'!M1022)="X",1,0))</f>
        <v>0</v>
      </c>
      <c r="K1023" s="2">
        <f>IF(SUM('Actual species'!N1022)&gt;=1,1,IF(SUM('Actual species'!N1022)="X",1,0))</f>
        <v>0</v>
      </c>
      <c r="L1023" s="2">
        <f>IF(SUM('Actual species'!O1022)&gt;=1,1,IF(SUM('Actual species'!O1022)="X",1,0))</f>
        <v>0</v>
      </c>
      <c r="M1023" s="2">
        <f>IF(SUM('Actual species'!P1022)&gt;=1,1,IF(SUM('Actual species'!P1022)="X",1,0))</f>
        <v>0</v>
      </c>
      <c r="N1023" s="2">
        <f>IF(SUM('Actual species'!Q1022)&gt;=1,1,IF(SUM('Actual species'!Q1022)="X",1,0))</f>
        <v>0</v>
      </c>
      <c r="O1023" s="2">
        <f>IF(SUM('Actual species'!R1022)&gt;=1,1,IF(SUM('Actual species'!R1022)="X",1,0))</f>
        <v>0</v>
      </c>
      <c r="P1023" s="2">
        <f>IF(SUM('Actual species'!S1022)&gt;=1,1,IF(SUM('Actual species'!S1022)="X",1,0))</f>
        <v>0</v>
      </c>
      <c r="Q1023" s="2">
        <f>IF(SUM('Actual species'!T1022)&gt;=1,1,IF(SUM('Actual species'!T1022)="X",1,0))</f>
        <v>0</v>
      </c>
      <c r="R1023" s="2">
        <f>IF(SUM('Actual species'!U1022)&gt;=1,1,IF(SUM('Actual species'!U1022)="X",1,0))</f>
        <v>0</v>
      </c>
    </row>
    <row r="1024" spans="1:18" x14ac:dyDescent="0.3">
      <c r="A1024" s="113" t="str">
        <f>'Actual species'!A1023</f>
        <v>Orthidus cribratus cribratus</v>
      </c>
      <c r="B1024" s="66">
        <f>IF(SUM('Actual species'!B1023:E1023)&gt;=1,1,IF(SUM('Actual species'!B1023:E1023)="X",1,0))</f>
        <v>0</v>
      </c>
      <c r="C1024" s="2">
        <f>IF(SUM('Actual species'!F1023)&gt;=1,1,IF(SUM('Actual species'!F1023)="X",1,0))</f>
        <v>0</v>
      </c>
      <c r="D1024" s="2">
        <f>IF(SUM('Actual species'!G1023)&gt;=1,1,IF(SUM('Actual species'!G1023)="X",1,0))</f>
        <v>0</v>
      </c>
      <c r="E1024" s="2">
        <f>IF(SUM('Actual species'!H1023)&gt;=1,1,IF(SUM('Actual species'!H1023)="X",1,0))</f>
        <v>1</v>
      </c>
      <c r="F1024" s="2">
        <f>IF(SUM('Actual species'!I1023)&gt;=1,1,IF(SUM('Actual species'!I1023)="X",1,0))</f>
        <v>0</v>
      </c>
      <c r="G1024" s="2">
        <f>IF(SUM('Actual species'!J1023)&gt;=1,1,IF(SUM('Actual species'!J1023)="X",1,0))</f>
        <v>0</v>
      </c>
      <c r="H1024" s="2">
        <f>IF(SUM('Actual species'!K1023)&gt;=1,1,IF(SUM('Actual species'!K1023)="X",1,0))</f>
        <v>0</v>
      </c>
      <c r="I1024" s="2">
        <f>IF(SUM('Actual species'!L1023)&gt;=1,1,IF(SUM('Actual species'!L1023)="X",1,0))</f>
        <v>0</v>
      </c>
      <c r="J1024" s="2">
        <f>IF(SUM('Actual species'!M1023)&gt;=1,1,IF(SUM('Actual species'!M1023)="X",1,0))</f>
        <v>0</v>
      </c>
      <c r="K1024" s="2">
        <f>IF(SUM('Actual species'!N1023)&gt;=1,1,IF(SUM('Actual species'!N1023)="X",1,0))</f>
        <v>0</v>
      </c>
      <c r="L1024" s="2">
        <f>IF(SUM('Actual species'!O1023)&gt;=1,1,IF(SUM('Actual species'!O1023)="X",1,0))</f>
        <v>0</v>
      </c>
      <c r="M1024" s="2">
        <f>IF(SUM('Actual species'!P1023)&gt;=1,1,IF(SUM('Actual species'!P1023)="X",1,0))</f>
        <v>0</v>
      </c>
      <c r="N1024" s="2">
        <f>IF(SUM('Actual species'!Q1023)&gt;=1,1,IF(SUM('Actual species'!Q1023)="X",1,0))</f>
        <v>0</v>
      </c>
      <c r="O1024" s="2">
        <f>IF(SUM('Actual species'!R1023)&gt;=1,1,IF(SUM('Actual species'!R1023)="X",1,0))</f>
        <v>0</v>
      </c>
      <c r="P1024" s="2">
        <f>IF(SUM('Actual species'!S1023)&gt;=1,1,IF(SUM('Actual species'!S1023)="X",1,0))</f>
        <v>0</v>
      </c>
      <c r="Q1024" s="2">
        <f>IF(SUM('Actual species'!T1023)&gt;=1,1,IF(SUM('Actual species'!T1023)="X",1,0))</f>
        <v>0</v>
      </c>
      <c r="R1024" s="2">
        <f>IF(SUM('Actual species'!U1023)&gt;=1,1,IF(SUM('Actual species'!U1023)="X",1,0))</f>
        <v>0</v>
      </c>
    </row>
    <row r="1025" spans="1:18" x14ac:dyDescent="0.3">
      <c r="A1025" s="113" t="str">
        <f>'Actual species'!A1024</f>
        <v>Othius laeviusculus</v>
      </c>
      <c r="B1025" s="66">
        <f>IF(SUM('Actual species'!B1024:E1024)&gt;=1,1,IF(SUM('Actual species'!B1024:E1024)="X",1,0))</f>
        <v>1</v>
      </c>
      <c r="C1025" s="2">
        <f>IF(SUM('Actual species'!F1024)&gt;=1,1,IF(SUM('Actual species'!F1024)="X",1,0))</f>
        <v>0</v>
      </c>
      <c r="D1025" s="2">
        <f>IF(SUM('Actual species'!G1024)&gt;=1,1,IF(SUM('Actual species'!G1024)="X",1,0))</f>
        <v>0</v>
      </c>
      <c r="E1025" s="2">
        <f>IF(SUM('Actual species'!H1024)&gt;=1,1,IF(SUM('Actual species'!H1024)="X",1,0))</f>
        <v>1</v>
      </c>
      <c r="F1025" s="2">
        <f>IF(SUM('Actual species'!I1024)&gt;=1,1,IF(SUM('Actual species'!I1024)="X",1,0))</f>
        <v>1</v>
      </c>
      <c r="G1025" s="2">
        <f>IF(SUM('Actual species'!J1024)&gt;=1,1,IF(SUM('Actual species'!J1024)="X",1,0))</f>
        <v>1</v>
      </c>
      <c r="H1025" s="2">
        <f>IF(SUM('Actual species'!K1024)&gt;=1,1,IF(SUM('Actual species'!K1024)="X",1,0))</f>
        <v>1</v>
      </c>
      <c r="I1025" s="2">
        <f>IF(SUM('Actual species'!L1024)&gt;=1,1,IF(SUM('Actual species'!L1024)="X",1,0))</f>
        <v>0</v>
      </c>
      <c r="J1025" s="2">
        <f>IF(SUM('Actual species'!M1024)&gt;=1,1,IF(SUM('Actual species'!M1024)="X",1,0))</f>
        <v>0</v>
      </c>
      <c r="K1025" s="2">
        <f>IF(SUM('Actual species'!N1024)&gt;=1,1,IF(SUM('Actual species'!N1024)="X",1,0))</f>
        <v>1</v>
      </c>
      <c r="L1025" s="2">
        <f>IF(SUM('Actual species'!O1024)&gt;=1,1,IF(SUM('Actual species'!O1024)="X",1,0))</f>
        <v>1</v>
      </c>
      <c r="M1025" s="2">
        <f>IF(SUM('Actual species'!P1024)&gt;=1,1,IF(SUM('Actual species'!P1024)="X",1,0))</f>
        <v>0</v>
      </c>
      <c r="N1025" s="2">
        <f>IF(SUM('Actual species'!Q1024)&gt;=1,1,IF(SUM('Actual species'!Q1024)="X",1,0))</f>
        <v>1</v>
      </c>
      <c r="O1025" s="2">
        <f>IF(SUM('Actual species'!R1024)&gt;=1,1,IF(SUM('Actual species'!R1024)="X",1,0))</f>
        <v>0</v>
      </c>
      <c r="P1025" s="2">
        <f>IF(SUM('Actual species'!S1024)&gt;=1,1,IF(SUM('Actual species'!S1024)="X",1,0))</f>
        <v>0</v>
      </c>
      <c r="Q1025" s="2">
        <f>IF(SUM('Actual species'!T1024)&gt;=1,1,IF(SUM('Actual species'!T1024)="X",1,0))</f>
        <v>0</v>
      </c>
      <c r="R1025" s="2">
        <f>IF(SUM('Actual species'!U1024)&gt;=1,1,IF(SUM('Actual species'!U1024)="X",1,0))</f>
        <v>0</v>
      </c>
    </row>
    <row r="1026" spans="1:18" x14ac:dyDescent="0.3">
      <c r="A1026" s="113" t="str">
        <f>'Actual species'!A1025</f>
        <v>Othius lapidicola</v>
      </c>
      <c r="B1026" s="66">
        <f>IF(SUM('Actual species'!B1025:E1025)&gt;=1,1,IF(SUM('Actual species'!B1025:E1025)="X",1,0))</f>
        <v>0</v>
      </c>
      <c r="C1026" s="2">
        <f>IF(SUM('Actual species'!F1025)&gt;=1,1,IF(SUM('Actual species'!F1025)="X",1,0))</f>
        <v>1</v>
      </c>
      <c r="D1026" s="2">
        <f>IF(SUM('Actual species'!G1025)&gt;=1,1,IF(SUM('Actual species'!G1025)="X",1,0))</f>
        <v>1</v>
      </c>
      <c r="E1026" s="2">
        <f>IF(SUM('Actual species'!H1025)&gt;=1,1,IF(SUM('Actual species'!H1025)="X",1,0))</f>
        <v>1</v>
      </c>
      <c r="F1026" s="2">
        <f>IF(SUM('Actual species'!I1025)&gt;=1,1,IF(SUM('Actual species'!I1025)="X",1,0))</f>
        <v>1</v>
      </c>
      <c r="G1026" s="2">
        <f>IF(SUM('Actual species'!J1025)&gt;=1,1,IF(SUM('Actual species'!J1025)="X",1,0))</f>
        <v>1</v>
      </c>
      <c r="H1026" s="2">
        <f>IF(SUM('Actual species'!K1025)&gt;=1,1,IF(SUM('Actual species'!K1025)="X",1,0))</f>
        <v>1</v>
      </c>
      <c r="I1026" s="2">
        <f>IF(SUM('Actual species'!L1025)&gt;=1,1,IF(SUM('Actual species'!L1025)="X",1,0))</f>
        <v>1</v>
      </c>
      <c r="J1026" s="2">
        <f>IF(SUM('Actual species'!M1025)&gt;=1,1,IF(SUM('Actual species'!M1025)="X",1,0))</f>
        <v>1</v>
      </c>
      <c r="K1026" s="2">
        <f>IF(SUM('Actual species'!N1025)&gt;=1,1,IF(SUM('Actual species'!N1025)="X",1,0))</f>
        <v>1</v>
      </c>
      <c r="L1026" s="2">
        <f>IF(SUM('Actual species'!O1025)&gt;=1,1,IF(SUM('Actual species'!O1025)="X",1,0))</f>
        <v>1</v>
      </c>
      <c r="M1026" s="2">
        <f>IF(SUM('Actual species'!P1025)&gt;=1,1,IF(SUM('Actual species'!P1025)="X",1,0))</f>
        <v>1</v>
      </c>
      <c r="N1026" s="2">
        <f>IF(SUM('Actual species'!Q1025)&gt;=1,1,IF(SUM('Actual species'!Q1025)="X",1,0))</f>
        <v>0</v>
      </c>
      <c r="O1026" s="2">
        <f>IF(SUM('Actual species'!R1025)&gt;=1,1,IF(SUM('Actual species'!R1025)="X",1,0))</f>
        <v>0</v>
      </c>
      <c r="P1026" s="2">
        <f>IF(SUM('Actual species'!S1025)&gt;=1,1,IF(SUM('Actual species'!S1025)="X",1,0))</f>
        <v>1</v>
      </c>
      <c r="Q1026" s="2">
        <f>IF(SUM('Actual species'!T1025)&gt;=1,1,IF(SUM('Actual species'!T1025)="X",1,0))</f>
        <v>1</v>
      </c>
      <c r="R1026" s="2">
        <f>IF(SUM('Actual species'!U1025)&gt;=1,1,IF(SUM('Actual species'!U1025)="X",1,0))</f>
        <v>0</v>
      </c>
    </row>
    <row r="1027" spans="1:18" x14ac:dyDescent="0.3">
      <c r="A1027" s="113" t="str">
        <f>'Actual species'!A1026</f>
        <v>Othius punctulatus</v>
      </c>
      <c r="B1027" s="66">
        <f>IF(SUM('Actual species'!B1026:E1026)&gt;=1,1,IF(SUM('Actual species'!B1026:E1026)="X",1,0))</f>
        <v>0</v>
      </c>
      <c r="C1027" s="2">
        <f>IF(SUM('Actual species'!F1026)&gt;=1,1,IF(SUM('Actual species'!F1026)="X",1,0))</f>
        <v>0</v>
      </c>
      <c r="D1027" s="2">
        <f>IF(SUM('Actual species'!G1026)&gt;=1,1,IF(SUM('Actual species'!G1026)="X",1,0))</f>
        <v>0</v>
      </c>
      <c r="E1027" s="2">
        <f>IF(SUM('Actual species'!H1026)&gt;=1,1,IF(SUM('Actual species'!H1026)="X",1,0))</f>
        <v>0</v>
      </c>
      <c r="F1027" s="2">
        <f>IF(SUM('Actual species'!I1026)&gt;=1,1,IF(SUM('Actual species'!I1026)="X",1,0))</f>
        <v>0</v>
      </c>
      <c r="G1027" s="2">
        <f>IF(SUM('Actual species'!J1026)&gt;=1,1,IF(SUM('Actual species'!J1026)="X",1,0))</f>
        <v>0</v>
      </c>
      <c r="H1027" s="2">
        <f>IF(SUM('Actual species'!K1026)&gt;=1,1,IF(SUM('Actual species'!K1026)="X",1,0))</f>
        <v>0</v>
      </c>
      <c r="I1027" s="2">
        <f>IF(SUM('Actual species'!L1026)&gt;=1,1,IF(SUM('Actual species'!L1026)="X",1,0))</f>
        <v>0</v>
      </c>
      <c r="J1027" s="2">
        <f>IF(SUM('Actual species'!M1026)&gt;=1,1,IF(SUM('Actual species'!M1026)="X",1,0))</f>
        <v>0</v>
      </c>
      <c r="K1027" s="2">
        <f>IF(SUM('Actual species'!N1026)&gt;=1,1,IF(SUM('Actual species'!N1026)="X",1,0))</f>
        <v>0</v>
      </c>
      <c r="L1027" s="2">
        <f>IF(SUM('Actual species'!O1026)&gt;=1,1,IF(SUM('Actual species'!O1026)="X",1,0))</f>
        <v>0</v>
      </c>
      <c r="M1027" s="2">
        <f>IF(SUM('Actual species'!P1026)&gt;=1,1,IF(SUM('Actual species'!P1026)="X",1,0))</f>
        <v>0</v>
      </c>
      <c r="N1027" s="2">
        <f>IF(SUM('Actual species'!Q1026)&gt;=1,1,IF(SUM('Actual species'!Q1026)="X",1,0))</f>
        <v>0</v>
      </c>
      <c r="O1027" s="2">
        <f>IF(SUM('Actual species'!R1026)&gt;=1,1,IF(SUM('Actual species'!R1026)="X",1,0))</f>
        <v>0</v>
      </c>
      <c r="P1027" s="2">
        <f>IF(SUM('Actual species'!S1026)&gt;=1,1,IF(SUM('Actual species'!S1026)="X",1,0))</f>
        <v>1</v>
      </c>
      <c r="Q1027" s="2">
        <f>IF(SUM('Actual species'!T1026)&gt;=1,1,IF(SUM('Actual species'!T1026)="X",1,0))</f>
        <v>0</v>
      </c>
      <c r="R1027" s="2">
        <f>IF(SUM('Actual species'!U1026)&gt;=1,1,IF(SUM('Actual species'!U1026)="X",1,0))</f>
        <v>1</v>
      </c>
    </row>
    <row r="1028" spans="1:18" x14ac:dyDescent="0.3">
      <c r="A1028" s="113" t="str">
        <f>'Actual species'!A1027</f>
        <v>Phacophallus parumpunctatus</v>
      </c>
      <c r="B1028" s="66">
        <f>IF(SUM('Actual species'!B1027:E1027)&gt;=1,1,IF(SUM('Actual species'!B1027:E1027)="X",1,0))</f>
        <v>0</v>
      </c>
      <c r="C1028" s="2">
        <f>IF(SUM('Actual species'!F1027)&gt;=1,1,IF(SUM('Actual species'!F1027)="X",1,0))</f>
        <v>0</v>
      </c>
      <c r="D1028" s="2">
        <f>IF(SUM('Actual species'!G1027)&gt;=1,1,IF(SUM('Actual species'!G1027)="X",1,0))</f>
        <v>0</v>
      </c>
      <c r="E1028" s="2">
        <f>IF(SUM('Actual species'!H1027)&gt;=1,1,IF(SUM('Actual species'!H1027)="X",1,0))</f>
        <v>0</v>
      </c>
      <c r="F1028" s="2">
        <f>IF(SUM('Actual species'!I1027)&gt;=1,1,IF(SUM('Actual species'!I1027)="X",1,0))</f>
        <v>0</v>
      </c>
      <c r="G1028" s="2">
        <f>IF(SUM('Actual species'!J1027)&gt;=1,1,IF(SUM('Actual species'!J1027)="X",1,0))</f>
        <v>0</v>
      </c>
      <c r="H1028" s="2">
        <f>IF(SUM('Actual species'!K1027)&gt;=1,1,IF(SUM('Actual species'!K1027)="X",1,0))</f>
        <v>1</v>
      </c>
      <c r="I1028" s="2">
        <f>IF(SUM('Actual species'!L1027)&gt;=1,1,IF(SUM('Actual species'!L1027)="X",1,0))</f>
        <v>0</v>
      </c>
      <c r="J1028" s="2">
        <f>IF(SUM('Actual species'!M1027)&gt;=1,1,IF(SUM('Actual species'!M1027)="X",1,0))</f>
        <v>0</v>
      </c>
      <c r="K1028" s="2">
        <f>IF(SUM('Actual species'!N1027)&gt;=1,1,IF(SUM('Actual species'!N1027)="X",1,0))</f>
        <v>0</v>
      </c>
      <c r="L1028" s="2">
        <f>IF(SUM('Actual species'!O1027)&gt;=1,1,IF(SUM('Actual species'!O1027)="X",1,0))</f>
        <v>0</v>
      </c>
      <c r="M1028" s="2">
        <f>IF(SUM('Actual species'!P1027)&gt;=1,1,IF(SUM('Actual species'!P1027)="X",1,0))</f>
        <v>0</v>
      </c>
      <c r="N1028" s="2">
        <f>IF(SUM('Actual species'!Q1027)&gt;=1,1,IF(SUM('Actual species'!Q1027)="X",1,0))</f>
        <v>0</v>
      </c>
      <c r="O1028" s="2">
        <f>IF(SUM('Actual species'!R1027)&gt;=1,1,IF(SUM('Actual species'!R1027)="X",1,0))</f>
        <v>0</v>
      </c>
      <c r="P1028" s="2">
        <f>IF(SUM('Actual species'!S1027)&gt;=1,1,IF(SUM('Actual species'!S1027)="X",1,0))</f>
        <v>0</v>
      </c>
      <c r="Q1028" s="2">
        <f>IF(SUM('Actual species'!T1027)&gt;=1,1,IF(SUM('Actual species'!T1027)="X",1,0))</f>
        <v>0</v>
      </c>
      <c r="R1028" s="2">
        <f>IF(SUM('Actual species'!U1027)&gt;=1,1,IF(SUM('Actual species'!U1027)="X",1,0))</f>
        <v>0</v>
      </c>
    </row>
    <row r="1029" spans="1:18" x14ac:dyDescent="0.3">
      <c r="A1029" s="113" t="str">
        <f>'Actual species'!A1028</f>
        <v>Philonthus carbonarius</v>
      </c>
      <c r="B1029" s="66">
        <f>IF(SUM('Actual species'!B1028:E1028)&gt;=1,1,IF(SUM('Actual species'!B1028:E1028)="X",1,0))</f>
        <v>0</v>
      </c>
      <c r="C1029" s="2">
        <f>IF(SUM('Actual species'!F1028)&gt;=1,1,IF(SUM('Actual species'!F1028)="X",1,0))</f>
        <v>0</v>
      </c>
      <c r="D1029" s="2">
        <f>IF(SUM('Actual species'!G1028)&gt;=1,1,IF(SUM('Actual species'!G1028)="X",1,0))</f>
        <v>0</v>
      </c>
      <c r="E1029" s="2">
        <f>IF(SUM('Actual species'!H1028)&gt;=1,1,IF(SUM('Actual species'!H1028)="X",1,0))</f>
        <v>0</v>
      </c>
      <c r="F1029" s="2">
        <f>IF(SUM('Actual species'!I1028)&gt;=1,1,IF(SUM('Actual species'!I1028)="X",1,0))</f>
        <v>0</v>
      </c>
      <c r="G1029" s="2">
        <f>IF(SUM('Actual species'!J1028)&gt;=1,1,IF(SUM('Actual species'!J1028)="X",1,0))</f>
        <v>0</v>
      </c>
      <c r="H1029" s="2">
        <f>IF(SUM('Actual species'!K1028)&gt;=1,1,IF(SUM('Actual species'!K1028)="X",1,0))</f>
        <v>0</v>
      </c>
      <c r="I1029" s="2">
        <f>IF(SUM('Actual species'!L1028)&gt;=1,1,IF(SUM('Actual species'!L1028)="X",1,0))</f>
        <v>0</v>
      </c>
      <c r="J1029" s="2">
        <f>IF(SUM('Actual species'!M1028)&gt;=1,1,IF(SUM('Actual species'!M1028)="X",1,0))</f>
        <v>0</v>
      </c>
      <c r="K1029" s="2">
        <f>IF(SUM('Actual species'!N1028)&gt;=1,1,IF(SUM('Actual species'!N1028)="X",1,0))</f>
        <v>0</v>
      </c>
      <c r="L1029" s="2">
        <f>IF(SUM('Actual species'!O1028)&gt;=1,1,IF(SUM('Actual species'!O1028)="X",1,0))</f>
        <v>0</v>
      </c>
      <c r="M1029" s="2">
        <f>IF(SUM('Actual species'!P1028)&gt;=1,1,IF(SUM('Actual species'!P1028)="X",1,0))</f>
        <v>0</v>
      </c>
      <c r="N1029" s="2">
        <f>IF(SUM('Actual species'!Q1028)&gt;=1,1,IF(SUM('Actual species'!Q1028)="X",1,0))</f>
        <v>0</v>
      </c>
      <c r="O1029" s="2">
        <f>IF(SUM('Actual species'!R1028)&gt;=1,1,IF(SUM('Actual species'!R1028)="X",1,0))</f>
        <v>0</v>
      </c>
      <c r="P1029" s="2">
        <f>IF(SUM('Actual species'!S1028)&gt;=1,1,IF(SUM('Actual species'!S1028)="X",1,0))</f>
        <v>0</v>
      </c>
      <c r="Q1029" s="2">
        <f>IF(SUM('Actual species'!T1028)&gt;=1,1,IF(SUM('Actual species'!T1028)="X",1,0))</f>
        <v>0</v>
      </c>
      <c r="R1029" s="2">
        <f>IF(SUM('Actual species'!U1028)&gt;=1,1,IF(SUM('Actual species'!U1028)="X",1,0))</f>
        <v>1</v>
      </c>
    </row>
    <row r="1030" spans="1:18" x14ac:dyDescent="0.3">
      <c r="A1030" s="113" t="str">
        <f>'Actual species'!A1029</f>
        <v>Philonthus concinnus</v>
      </c>
      <c r="B1030" s="66">
        <f>IF(SUM('Actual species'!B1029:E1029)&gt;=1,1,IF(SUM('Actual species'!B1029:E1029)="X",1,0))</f>
        <v>0</v>
      </c>
      <c r="C1030" s="2">
        <f>IF(SUM('Actual species'!F1029)&gt;=1,1,IF(SUM('Actual species'!F1029)="X",1,0))</f>
        <v>0</v>
      </c>
      <c r="D1030" s="2">
        <f>IF(SUM('Actual species'!G1029)&gt;=1,1,IF(SUM('Actual species'!G1029)="X",1,0))</f>
        <v>0</v>
      </c>
      <c r="E1030" s="2">
        <f>IF(SUM('Actual species'!H1029)&gt;=1,1,IF(SUM('Actual species'!H1029)="X",1,0))</f>
        <v>1</v>
      </c>
      <c r="F1030" s="2">
        <f>IF(SUM('Actual species'!I1029)&gt;=1,1,IF(SUM('Actual species'!I1029)="X",1,0))</f>
        <v>0</v>
      </c>
      <c r="G1030" s="2">
        <f>IF(SUM('Actual species'!J1029)&gt;=1,1,IF(SUM('Actual species'!J1029)="X",1,0))</f>
        <v>1</v>
      </c>
      <c r="H1030" s="2">
        <f>IF(SUM('Actual species'!K1029)&gt;=1,1,IF(SUM('Actual species'!K1029)="X",1,0))</f>
        <v>1</v>
      </c>
      <c r="I1030" s="2">
        <f>IF(SUM('Actual species'!L1029)&gt;=1,1,IF(SUM('Actual species'!L1029)="X",1,0))</f>
        <v>0</v>
      </c>
      <c r="J1030" s="2">
        <f>IF(SUM('Actual species'!M1029)&gt;=1,1,IF(SUM('Actual species'!M1029)="X",1,0))</f>
        <v>0</v>
      </c>
      <c r="K1030" s="2">
        <f>IF(SUM('Actual species'!N1029)&gt;=1,1,IF(SUM('Actual species'!N1029)="X",1,0))</f>
        <v>0</v>
      </c>
      <c r="L1030" s="2">
        <f>IF(SUM('Actual species'!O1029)&gt;=1,1,IF(SUM('Actual species'!O1029)="X",1,0))</f>
        <v>0</v>
      </c>
      <c r="M1030" s="2">
        <f>IF(SUM('Actual species'!P1029)&gt;=1,1,IF(SUM('Actual species'!P1029)="X",1,0))</f>
        <v>0</v>
      </c>
      <c r="N1030" s="2">
        <f>IF(SUM('Actual species'!Q1029)&gt;=1,1,IF(SUM('Actual species'!Q1029)="X",1,0))</f>
        <v>0</v>
      </c>
      <c r="O1030" s="2">
        <f>IF(SUM('Actual species'!R1029)&gt;=1,1,IF(SUM('Actual species'!R1029)="X",1,0))</f>
        <v>0</v>
      </c>
      <c r="P1030" s="2">
        <f>IF(SUM('Actual species'!S1029)&gt;=1,1,IF(SUM('Actual species'!S1029)="X",1,0))</f>
        <v>0</v>
      </c>
      <c r="Q1030" s="2">
        <f>IF(SUM('Actual species'!T1029)&gt;=1,1,IF(SUM('Actual species'!T1029)="X",1,0))</f>
        <v>0</v>
      </c>
      <c r="R1030" s="2">
        <f>IF(SUM('Actual species'!U1029)&gt;=1,1,IF(SUM('Actual species'!U1029)="X",1,0))</f>
        <v>0</v>
      </c>
    </row>
    <row r="1031" spans="1:18" x14ac:dyDescent="0.3">
      <c r="A1031" s="113" t="str">
        <f>'Actual species'!A1030</f>
        <v>Philonthus corruscus</v>
      </c>
      <c r="B1031" s="66">
        <f>IF(SUM('Actual species'!B1030:E1030)&gt;=1,1,IF(SUM('Actual species'!B1030:E1030)="X",1,0))</f>
        <v>0</v>
      </c>
      <c r="C1031" s="2">
        <f>IF(SUM('Actual species'!F1030)&gt;=1,1,IF(SUM('Actual species'!F1030)="X",1,0))</f>
        <v>0</v>
      </c>
      <c r="D1031" s="2">
        <f>IF(SUM('Actual species'!G1030)&gt;=1,1,IF(SUM('Actual species'!G1030)="X",1,0))</f>
        <v>0</v>
      </c>
      <c r="E1031" s="2">
        <f>IF(SUM('Actual species'!H1030)&gt;=1,1,IF(SUM('Actual species'!H1030)="X",1,0))</f>
        <v>0</v>
      </c>
      <c r="F1031" s="2">
        <f>IF(SUM('Actual species'!I1030)&gt;=1,1,IF(SUM('Actual species'!I1030)="X",1,0))</f>
        <v>0</v>
      </c>
      <c r="G1031" s="2">
        <f>IF(SUM('Actual species'!J1030)&gt;=1,1,IF(SUM('Actual species'!J1030)="X",1,0))</f>
        <v>0</v>
      </c>
      <c r="H1031" s="2">
        <f>IF(SUM('Actual species'!K1030)&gt;=1,1,IF(SUM('Actual species'!K1030)="X",1,0))</f>
        <v>0</v>
      </c>
      <c r="I1031" s="2">
        <f>IF(SUM('Actual species'!L1030)&gt;=1,1,IF(SUM('Actual species'!L1030)="X",1,0))</f>
        <v>0</v>
      </c>
      <c r="J1031" s="2">
        <f>IF(SUM('Actual species'!M1030)&gt;=1,1,IF(SUM('Actual species'!M1030)="X",1,0))</f>
        <v>0</v>
      </c>
      <c r="K1031" s="2">
        <f>IF(SUM('Actual species'!N1030)&gt;=1,1,IF(SUM('Actual species'!N1030)="X",1,0))</f>
        <v>0</v>
      </c>
      <c r="L1031" s="2">
        <f>IF(SUM('Actual species'!O1030)&gt;=1,1,IF(SUM('Actual species'!O1030)="X",1,0))</f>
        <v>0</v>
      </c>
      <c r="M1031" s="2">
        <f>IF(SUM('Actual species'!P1030)&gt;=1,1,IF(SUM('Actual species'!P1030)="X",1,0))</f>
        <v>0</v>
      </c>
      <c r="N1031" s="2">
        <f>IF(SUM('Actual species'!Q1030)&gt;=1,1,IF(SUM('Actual species'!Q1030)="X",1,0))</f>
        <v>0</v>
      </c>
      <c r="O1031" s="2">
        <f>IF(SUM('Actual species'!R1030)&gt;=1,1,IF(SUM('Actual species'!R1030)="X",1,0))</f>
        <v>0</v>
      </c>
      <c r="P1031" s="2">
        <f>IF(SUM('Actual species'!S1030)&gt;=1,1,IF(SUM('Actual species'!S1030)="X",1,0))</f>
        <v>0</v>
      </c>
      <c r="Q1031" s="2">
        <f>IF(SUM('Actual species'!T1030)&gt;=1,1,IF(SUM('Actual species'!T1030)="X",1,0))</f>
        <v>0</v>
      </c>
      <c r="R1031" s="2">
        <f>IF(SUM('Actual species'!U1030)&gt;=1,1,IF(SUM('Actual species'!U1030)="X",1,0))</f>
        <v>0</v>
      </c>
    </row>
    <row r="1032" spans="1:18" x14ac:dyDescent="0.3">
      <c r="A1032" s="113" t="str">
        <f>'Actual species'!A1031</f>
        <v>Philonthus cruentatus</v>
      </c>
      <c r="B1032" s="66">
        <f>IF(SUM('Actual species'!B1031:E1031)&gt;=1,1,IF(SUM('Actual species'!B1031:E1031)="X",1,0))</f>
        <v>0</v>
      </c>
      <c r="C1032" s="2">
        <f>IF(SUM('Actual species'!F1031)&gt;=1,1,IF(SUM('Actual species'!F1031)="X",1,0))</f>
        <v>0</v>
      </c>
      <c r="D1032" s="2">
        <f>IF(SUM('Actual species'!G1031)&gt;=1,1,IF(SUM('Actual species'!G1031)="X",1,0))</f>
        <v>0</v>
      </c>
      <c r="E1032" s="2">
        <f>IF(SUM('Actual species'!H1031)&gt;=1,1,IF(SUM('Actual species'!H1031)="X",1,0))</f>
        <v>0</v>
      </c>
      <c r="F1032" s="2">
        <f>IF(SUM('Actual species'!I1031)&gt;=1,1,IF(SUM('Actual species'!I1031)="X",1,0))</f>
        <v>0</v>
      </c>
      <c r="G1032" s="2">
        <f>IF(SUM('Actual species'!J1031)&gt;=1,1,IF(SUM('Actual species'!J1031)="X",1,0))</f>
        <v>0</v>
      </c>
      <c r="H1032" s="2">
        <f>IF(SUM('Actual species'!K1031)&gt;=1,1,IF(SUM('Actual species'!K1031)="X",1,0))</f>
        <v>1</v>
      </c>
      <c r="I1032" s="2">
        <f>IF(SUM('Actual species'!L1031)&gt;=1,1,IF(SUM('Actual species'!L1031)="X",1,0))</f>
        <v>0</v>
      </c>
      <c r="J1032" s="2">
        <f>IF(SUM('Actual species'!M1031)&gt;=1,1,IF(SUM('Actual species'!M1031)="X",1,0))</f>
        <v>0</v>
      </c>
      <c r="K1032" s="2">
        <f>IF(SUM('Actual species'!N1031)&gt;=1,1,IF(SUM('Actual species'!N1031)="X",1,0))</f>
        <v>0</v>
      </c>
      <c r="L1032" s="2">
        <f>IF(SUM('Actual species'!O1031)&gt;=1,1,IF(SUM('Actual species'!O1031)="X",1,0))</f>
        <v>0</v>
      </c>
      <c r="M1032" s="2">
        <f>IF(SUM('Actual species'!P1031)&gt;=1,1,IF(SUM('Actual species'!P1031)="X",1,0))</f>
        <v>0</v>
      </c>
      <c r="N1032" s="2">
        <f>IF(SUM('Actual species'!Q1031)&gt;=1,1,IF(SUM('Actual species'!Q1031)="X",1,0))</f>
        <v>0</v>
      </c>
      <c r="O1032" s="2">
        <f>IF(SUM('Actual species'!R1031)&gt;=1,1,IF(SUM('Actual species'!R1031)="X",1,0))</f>
        <v>0</v>
      </c>
      <c r="P1032" s="2">
        <f>IF(SUM('Actual species'!S1031)&gt;=1,1,IF(SUM('Actual species'!S1031)="X",1,0))</f>
        <v>0</v>
      </c>
      <c r="Q1032" s="2">
        <f>IF(SUM('Actual species'!T1031)&gt;=1,1,IF(SUM('Actual species'!T1031)="X",1,0))</f>
        <v>0</v>
      </c>
      <c r="R1032" s="2">
        <f>IF(SUM('Actual species'!U1031)&gt;=1,1,IF(SUM('Actual species'!U1031)="X",1,0))</f>
        <v>0</v>
      </c>
    </row>
    <row r="1033" spans="1:18" x14ac:dyDescent="0.3">
      <c r="A1033" s="113" t="str">
        <f>'Actual species'!A1032</f>
        <v>Philonthus debilis</v>
      </c>
      <c r="B1033" s="66">
        <f>IF(SUM('Actual species'!B1032:E1032)&gt;=1,1,IF(SUM('Actual species'!B1032:E1032)="X",1,0))</f>
        <v>0</v>
      </c>
      <c r="C1033" s="2">
        <f>IF(SUM('Actual species'!F1032)&gt;=1,1,IF(SUM('Actual species'!F1032)="X",1,0))</f>
        <v>1</v>
      </c>
      <c r="D1033" s="2">
        <f>IF(SUM('Actual species'!G1032)&gt;=1,1,IF(SUM('Actual species'!G1032)="X",1,0))</f>
        <v>0</v>
      </c>
      <c r="E1033" s="2">
        <f>IF(SUM('Actual species'!H1032)&gt;=1,1,IF(SUM('Actual species'!H1032)="X",1,0))</f>
        <v>0</v>
      </c>
      <c r="F1033" s="2">
        <f>IF(SUM('Actual species'!I1032)&gt;=1,1,IF(SUM('Actual species'!I1032)="X",1,0))</f>
        <v>0</v>
      </c>
      <c r="G1033" s="2">
        <f>IF(SUM('Actual species'!J1032)&gt;=1,1,IF(SUM('Actual species'!J1032)="X",1,0))</f>
        <v>0</v>
      </c>
      <c r="H1033" s="2">
        <f>IF(SUM('Actual species'!K1032)&gt;=1,1,IF(SUM('Actual species'!K1032)="X",1,0))</f>
        <v>0</v>
      </c>
      <c r="I1033" s="2">
        <f>IF(SUM('Actual species'!L1032)&gt;=1,1,IF(SUM('Actual species'!L1032)="X",1,0))</f>
        <v>0</v>
      </c>
      <c r="J1033" s="2">
        <f>IF(SUM('Actual species'!M1032)&gt;=1,1,IF(SUM('Actual species'!M1032)="X",1,0))</f>
        <v>1</v>
      </c>
      <c r="K1033" s="2">
        <f>IF(SUM('Actual species'!N1032)&gt;=1,1,IF(SUM('Actual species'!N1032)="X",1,0))</f>
        <v>0</v>
      </c>
      <c r="L1033" s="2">
        <f>IF(SUM('Actual species'!O1032)&gt;=1,1,IF(SUM('Actual species'!O1032)="X",1,0))</f>
        <v>0</v>
      </c>
      <c r="M1033" s="2">
        <f>IF(SUM('Actual species'!P1032)&gt;=1,1,IF(SUM('Actual species'!P1032)="X",1,0))</f>
        <v>0</v>
      </c>
      <c r="N1033" s="2">
        <f>IF(SUM('Actual species'!Q1032)&gt;=1,1,IF(SUM('Actual species'!Q1032)="X",1,0))</f>
        <v>0</v>
      </c>
      <c r="O1033" s="2">
        <f>IF(SUM('Actual species'!R1032)&gt;=1,1,IF(SUM('Actual species'!R1032)="X",1,0))</f>
        <v>0</v>
      </c>
      <c r="P1033" s="2">
        <f>IF(SUM('Actual species'!S1032)&gt;=1,1,IF(SUM('Actual species'!S1032)="X",1,0))</f>
        <v>0</v>
      </c>
      <c r="Q1033" s="2">
        <f>IF(SUM('Actual species'!T1032)&gt;=1,1,IF(SUM('Actual species'!T1032)="X",1,0))</f>
        <v>0</v>
      </c>
      <c r="R1033" s="2">
        <f>IF(SUM('Actual species'!U1032)&gt;=1,1,IF(SUM('Actual species'!U1032)="X",1,0))</f>
        <v>0</v>
      </c>
    </row>
    <row r="1034" spans="1:18" x14ac:dyDescent="0.3">
      <c r="A1034" s="113" t="str">
        <f>'Actual species'!A1033</f>
        <v>Philonthus decorus</v>
      </c>
      <c r="B1034" s="66">
        <f>IF(SUM('Actual species'!B1033:E1033)&gt;=1,1,IF(SUM('Actual species'!B1033:E1033)="X",1,0))</f>
        <v>0</v>
      </c>
      <c r="C1034" s="2">
        <f>IF(SUM('Actual species'!F1033)&gt;=1,1,IF(SUM('Actual species'!F1033)="X",1,0))</f>
        <v>0</v>
      </c>
      <c r="D1034" s="2">
        <f>IF(SUM('Actual species'!G1033)&gt;=1,1,IF(SUM('Actual species'!G1033)="X",1,0))</f>
        <v>0</v>
      </c>
      <c r="E1034" s="2">
        <f>IF(SUM('Actual species'!H1033)&gt;=1,1,IF(SUM('Actual species'!H1033)="X",1,0))</f>
        <v>0</v>
      </c>
      <c r="F1034" s="2">
        <f>IF(SUM('Actual species'!I1033)&gt;=1,1,IF(SUM('Actual species'!I1033)="X",1,0))</f>
        <v>0</v>
      </c>
      <c r="G1034" s="2">
        <f>IF(SUM('Actual species'!J1033)&gt;=1,1,IF(SUM('Actual species'!J1033)="X",1,0))</f>
        <v>0</v>
      </c>
      <c r="H1034" s="2">
        <f>IF(SUM('Actual species'!K1033)&gt;=1,1,IF(SUM('Actual species'!K1033)="X",1,0))</f>
        <v>0</v>
      </c>
      <c r="I1034" s="2">
        <f>IF(SUM('Actual species'!L1033)&gt;=1,1,IF(SUM('Actual species'!L1033)="X",1,0))</f>
        <v>0</v>
      </c>
      <c r="J1034" s="2">
        <f>IF(SUM('Actual species'!M1033)&gt;=1,1,IF(SUM('Actual species'!M1033)="X",1,0))</f>
        <v>0</v>
      </c>
      <c r="K1034" s="2">
        <f>IF(SUM('Actual species'!N1033)&gt;=1,1,IF(SUM('Actual species'!N1033)="X",1,0))</f>
        <v>0</v>
      </c>
      <c r="L1034" s="2">
        <f>IF(SUM('Actual species'!O1033)&gt;=1,1,IF(SUM('Actual species'!O1033)="X",1,0))</f>
        <v>0</v>
      </c>
      <c r="M1034" s="2">
        <f>IF(SUM('Actual species'!P1033)&gt;=1,1,IF(SUM('Actual species'!P1033)="X",1,0))</f>
        <v>0</v>
      </c>
      <c r="N1034" s="2">
        <f>IF(SUM('Actual species'!Q1033)&gt;=1,1,IF(SUM('Actual species'!Q1033)="X",1,0))</f>
        <v>0</v>
      </c>
      <c r="O1034" s="2">
        <f>IF(SUM('Actual species'!R1033)&gt;=1,1,IF(SUM('Actual species'!R1033)="X",1,0))</f>
        <v>0</v>
      </c>
      <c r="P1034" s="2">
        <f>IF(SUM('Actual species'!S1033)&gt;=1,1,IF(SUM('Actual species'!S1033)="X",1,0))</f>
        <v>1</v>
      </c>
      <c r="Q1034" s="2">
        <f>IF(SUM('Actual species'!T1033)&gt;=1,1,IF(SUM('Actual species'!T1033)="X",1,0))</f>
        <v>0</v>
      </c>
      <c r="R1034" s="2">
        <f>IF(SUM('Actual species'!U1033)&gt;=1,1,IF(SUM('Actual species'!U1033)="X",1,0))</f>
        <v>0</v>
      </c>
    </row>
    <row r="1035" spans="1:18" x14ac:dyDescent="0.3">
      <c r="A1035" s="113" t="str">
        <f>'Actual species'!A1034</f>
        <v>Philonthus discoideus</v>
      </c>
      <c r="B1035" s="66">
        <f>IF(SUM('Actual species'!B1034:E1034)&gt;=1,1,IF(SUM('Actual species'!B1034:E1034)="X",1,0))</f>
        <v>1</v>
      </c>
      <c r="C1035" s="2">
        <f>IF(SUM('Actual species'!F1034)&gt;=1,1,IF(SUM('Actual species'!F1034)="X",1,0))</f>
        <v>0</v>
      </c>
      <c r="D1035" s="2">
        <f>IF(SUM('Actual species'!G1034)&gt;=1,1,IF(SUM('Actual species'!G1034)="X",1,0))</f>
        <v>0</v>
      </c>
      <c r="E1035" s="2">
        <f>IF(SUM('Actual species'!H1034)&gt;=1,1,IF(SUM('Actual species'!H1034)="X",1,0))</f>
        <v>0</v>
      </c>
      <c r="F1035" s="2">
        <f>IF(SUM('Actual species'!I1034)&gt;=1,1,IF(SUM('Actual species'!I1034)="X",1,0))</f>
        <v>0</v>
      </c>
      <c r="G1035" s="2">
        <f>IF(SUM('Actual species'!J1034)&gt;=1,1,IF(SUM('Actual species'!J1034)="X",1,0))</f>
        <v>0</v>
      </c>
      <c r="H1035" s="2">
        <f>IF(SUM('Actual species'!K1034)&gt;=1,1,IF(SUM('Actual species'!K1034)="X",1,0))</f>
        <v>0</v>
      </c>
      <c r="I1035" s="2">
        <f>IF(SUM('Actual species'!L1034)&gt;=1,1,IF(SUM('Actual species'!L1034)="X",1,0))</f>
        <v>0</v>
      </c>
      <c r="J1035" s="2">
        <f>IF(SUM('Actual species'!M1034)&gt;=1,1,IF(SUM('Actual species'!M1034)="X",1,0))</f>
        <v>1</v>
      </c>
      <c r="K1035" s="2">
        <f>IF(SUM('Actual species'!N1034)&gt;=1,1,IF(SUM('Actual species'!N1034)="X",1,0))</f>
        <v>0</v>
      </c>
      <c r="L1035" s="2">
        <f>IF(SUM('Actual species'!O1034)&gt;=1,1,IF(SUM('Actual species'!O1034)="X",1,0))</f>
        <v>0</v>
      </c>
      <c r="M1035" s="2">
        <f>IF(SUM('Actual species'!P1034)&gt;=1,1,IF(SUM('Actual species'!P1034)="X",1,0))</f>
        <v>0</v>
      </c>
      <c r="N1035" s="2">
        <f>IF(SUM('Actual species'!Q1034)&gt;=1,1,IF(SUM('Actual species'!Q1034)="X",1,0))</f>
        <v>0</v>
      </c>
      <c r="O1035" s="2">
        <f>IF(SUM('Actual species'!R1034)&gt;=1,1,IF(SUM('Actual species'!R1034)="X",1,0))</f>
        <v>0</v>
      </c>
      <c r="P1035" s="2">
        <f>IF(SUM('Actual species'!S1034)&gt;=1,1,IF(SUM('Actual species'!S1034)="X",1,0))</f>
        <v>0</v>
      </c>
      <c r="Q1035" s="2">
        <f>IF(SUM('Actual species'!T1034)&gt;=1,1,IF(SUM('Actual species'!T1034)="X",1,0))</f>
        <v>0</v>
      </c>
      <c r="R1035" s="2">
        <f>IF(SUM('Actual species'!U1034)&gt;=1,1,IF(SUM('Actual species'!U1034)="X",1,0))</f>
        <v>0</v>
      </c>
    </row>
    <row r="1036" spans="1:18" x14ac:dyDescent="0.3">
      <c r="A1036" s="113" t="str">
        <f>'Actual species'!A1035</f>
        <v>Philonthus diversiceps</v>
      </c>
      <c r="B1036" s="66">
        <f>IF(SUM('Actual species'!B1035:E1035)&gt;=1,1,IF(SUM('Actual species'!B1035:E1035)="X",1,0))</f>
        <v>1</v>
      </c>
      <c r="C1036" s="2">
        <f>IF(SUM('Actual species'!F1035)&gt;=1,1,IF(SUM('Actual species'!F1035)="X",1,0))</f>
        <v>0</v>
      </c>
      <c r="D1036" s="2">
        <f>IF(SUM('Actual species'!G1035)&gt;=1,1,IF(SUM('Actual species'!G1035)="X",1,0))</f>
        <v>0</v>
      </c>
      <c r="E1036" s="2">
        <f>IF(SUM('Actual species'!H1035)&gt;=1,1,IF(SUM('Actual species'!H1035)="X",1,0))</f>
        <v>0</v>
      </c>
      <c r="F1036" s="2">
        <f>IF(SUM('Actual species'!I1035)&gt;=1,1,IF(SUM('Actual species'!I1035)="X",1,0))</f>
        <v>0</v>
      </c>
      <c r="G1036" s="2">
        <f>IF(SUM('Actual species'!J1035)&gt;=1,1,IF(SUM('Actual species'!J1035)="X",1,0))</f>
        <v>0</v>
      </c>
      <c r="H1036" s="2">
        <f>IF(SUM('Actual species'!K1035)&gt;=1,1,IF(SUM('Actual species'!K1035)="X",1,0))</f>
        <v>0</v>
      </c>
      <c r="I1036" s="2">
        <f>IF(SUM('Actual species'!L1035)&gt;=1,1,IF(SUM('Actual species'!L1035)="X",1,0))</f>
        <v>0</v>
      </c>
      <c r="J1036" s="2">
        <f>IF(SUM('Actual species'!M1035)&gt;=1,1,IF(SUM('Actual species'!M1035)="X",1,0))</f>
        <v>0</v>
      </c>
      <c r="K1036" s="2">
        <f>IF(SUM('Actual species'!N1035)&gt;=1,1,IF(SUM('Actual species'!N1035)="X",1,0))</f>
        <v>0</v>
      </c>
      <c r="L1036" s="2">
        <f>IF(SUM('Actual species'!O1035)&gt;=1,1,IF(SUM('Actual species'!O1035)="X",1,0))</f>
        <v>0</v>
      </c>
      <c r="M1036" s="2">
        <f>IF(SUM('Actual species'!P1035)&gt;=1,1,IF(SUM('Actual species'!P1035)="X",1,0))</f>
        <v>0</v>
      </c>
      <c r="N1036" s="2">
        <f>IF(SUM('Actual species'!Q1035)&gt;=1,1,IF(SUM('Actual species'!Q1035)="X",1,0))</f>
        <v>0</v>
      </c>
      <c r="O1036" s="2">
        <f>IF(SUM('Actual species'!R1035)&gt;=1,1,IF(SUM('Actual species'!R1035)="X",1,0))</f>
        <v>0</v>
      </c>
      <c r="P1036" s="2">
        <f>IF(SUM('Actual species'!S1035)&gt;=1,1,IF(SUM('Actual species'!S1035)="X",1,0))</f>
        <v>0</v>
      </c>
      <c r="Q1036" s="2">
        <f>IF(SUM('Actual species'!T1035)&gt;=1,1,IF(SUM('Actual species'!T1035)="X",1,0))</f>
        <v>0</v>
      </c>
      <c r="R1036" s="2">
        <f>IF(SUM('Actual species'!U1035)&gt;=1,1,IF(SUM('Actual species'!U1035)="X",1,0))</f>
        <v>0</v>
      </c>
    </row>
    <row r="1037" spans="1:18" x14ac:dyDescent="0.3">
      <c r="A1037" s="113" t="str">
        <f>'Actual species'!A1036</f>
        <v>Philonthus ebeninus</v>
      </c>
      <c r="B1037" s="66">
        <f>IF(SUM('Actual species'!B1036:E1036)&gt;=1,1,IF(SUM('Actual species'!B1036:E1036)="X",1,0))</f>
        <v>0</v>
      </c>
      <c r="C1037" s="2">
        <f>IF(SUM('Actual species'!F1036)&gt;=1,1,IF(SUM('Actual species'!F1036)="X",1,0))</f>
        <v>0</v>
      </c>
      <c r="D1037" s="2">
        <f>IF(SUM('Actual species'!G1036)&gt;=1,1,IF(SUM('Actual species'!G1036)="X",1,0))</f>
        <v>0</v>
      </c>
      <c r="E1037" s="2">
        <f>IF(SUM('Actual species'!H1036)&gt;=1,1,IF(SUM('Actual species'!H1036)="X",1,0))</f>
        <v>0</v>
      </c>
      <c r="F1037" s="2">
        <f>IF(SUM('Actual species'!I1036)&gt;=1,1,IF(SUM('Actual species'!I1036)="X",1,0))</f>
        <v>0</v>
      </c>
      <c r="G1037" s="2">
        <f>IF(SUM('Actual species'!J1036)&gt;=1,1,IF(SUM('Actual species'!J1036)="X",1,0))</f>
        <v>0</v>
      </c>
      <c r="H1037" s="2">
        <f>IF(SUM('Actual species'!K1036)&gt;=1,1,IF(SUM('Actual species'!K1036)="X",1,0))</f>
        <v>1</v>
      </c>
      <c r="I1037" s="2">
        <f>IF(SUM('Actual species'!L1036)&gt;=1,1,IF(SUM('Actual species'!L1036)="X",1,0))</f>
        <v>0</v>
      </c>
      <c r="J1037" s="2">
        <f>IF(SUM('Actual species'!M1036)&gt;=1,1,IF(SUM('Actual species'!M1036)="X",1,0))</f>
        <v>0</v>
      </c>
      <c r="K1037" s="2">
        <f>IF(SUM('Actual species'!N1036)&gt;=1,1,IF(SUM('Actual species'!N1036)="X",1,0))</f>
        <v>0</v>
      </c>
      <c r="L1037" s="2">
        <f>IF(SUM('Actual species'!O1036)&gt;=1,1,IF(SUM('Actual species'!O1036)="X",1,0))</f>
        <v>0</v>
      </c>
      <c r="M1037" s="2">
        <f>IF(SUM('Actual species'!P1036)&gt;=1,1,IF(SUM('Actual species'!P1036)="X",1,0))</f>
        <v>0</v>
      </c>
      <c r="N1037" s="2">
        <f>IF(SUM('Actual species'!Q1036)&gt;=1,1,IF(SUM('Actual species'!Q1036)="X",1,0))</f>
        <v>0</v>
      </c>
      <c r="O1037" s="2">
        <f>IF(SUM('Actual species'!R1036)&gt;=1,1,IF(SUM('Actual species'!R1036)="X",1,0))</f>
        <v>0</v>
      </c>
      <c r="P1037" s="2">
        <f>IF(SUM('Actual species'!S1036)&gt;=1,1,IF(SUM('Actual species'!S1036)="X",1,0))</f>
        <v>0</v>
      </c>
      <c r="Q1037" s="2">
        <f>IF(SUM('Actual species'!T1036)&gt;=1,1,IF(SUM('Actual species'!T1036)="X",1,0))</f>
        <v>0</v>
      </c>
      <c r="R1037" s="2">
        <f>IF(SUM('Actual species'!U1036)&gt;=1,1,IF(SUM('Actual species'!U1036)="X",1,0))</f>
        <v>0</v>
      </c>
    </row>
    <row r="1038" spans="1:18" x14ac:dyDescent="0.3">
      <c r="A1038" s="113" t="str">
        <f>'Actual species'!A1037</f>
        <v>Philonthus fumarius</v>
      </c>
      <c r="B1038" s="66">
        <f>IF(SUM('Actual species'!B1037:E1037)&gt;=1,1,IF(SUM('Actual species'!B1037:E1037)="X",1,0))</f>
        <v>0</v>
      </c>
      <c r="C1038" s="2">
        <f>IF(SUM('Actual species'!F1037)&gt;=1,1,IF(SUM('Actual species'!F1037)="X",1,0))</f>
        <v>0</v>
      </c>
      <c r="D1038" s="2">
        <f>IF(SUM('Actual species'!G1037)&gt;=1,1,IF(SUM('Actual species'!G1037)="X",1,0))</f>
        <v>0</v>
      </c>
      <c r="E1038" s="2">
        <f>IF(SUM('Actual species'!H1037)&gt;=1,1,IF(SUM('Actual species'!H1037)="X",1,0))</f>
        <v>0</v>
      </c>
      <c r="F1038" s="2">
        <f>IF(SUM('Actual species'!I1037)&gt;=1,1,IF(SUM('Actual species'!I1037)="X",1,0))</f>
        <v>0</v>
      </c>
      <c r="G1038" s="2">
        <f>IF(SUM('Actual species'!J1037)&gt;=1,1,IF(SUM('Actual species'!J1037)="X",1,0))</f>
        <v>0</v>
      </c>
      <c r="H1038" s="2">
        <f>IF(SUM('Actual species'!K1037)&gt;=1,1,IF(SUM('Actual species'!K1037)="X",1,0))</f>
        <v>0</v>
      </c>
      <c r="I1038" s="2">
        <f>IF(SUM('Actual species'!L1037)&gt;=1,1,IF(SUM('Actual species'!L1037)="X",1,0))</f>
        <v>0</v>
      </c>
      <c r="J1038" s="2">
        <f>IF(SUM('Actual species'!M1037)&gt;=1,1,IF(SUM('Actual species'!M1037)="X",1,0))</f>
        <v>0</v>
      </c>
      <c r="K1038" s="2">
        <f>IF(SUM('Actual species'!N1037)&gt;=1,1,IF(SUM('Actual species'!N1037)="X",1,0))</f>
        <v>0</v>
      </c>
      <c r="L1038" s="2">
        <f>IF(SUM('Actual species'!O1037)&gt;=1,1,IF(SUM('Actual species'!O1037)="X",1,0))</f>
        <v>0</v>
      </c>
      <c r="M1038" s="2">
        <f>IF(SUM('Actual species'!P1037)&gt;=1,1,IF(SUM('Actual species'!P1037)="X",1,0))</f>
        <v>0</v>
      </c>
      <c r="N1038" s="2">
        <f>IF(SUM('Actual species'!Q1037)&gt;=1,1,IF(SUM('Actual species'!Q1037)="X",1,0))</f>
        <v>1</v>
      </c>
      <c r="O1038" s="2">
        <f>IF(SUM('Actual species'!R1037)&gt;=1,1,IF(SUM('Actual species'!R1037)="X",1,0))</f>
        <v>0</v>
      </c>
      <c r="P1038" s="2">
        <f>IF(SUM('Actual species'!S1037)&gt;=1,1,IF(SUM('Actual species'!S1037)="X",1,0))</f>
        <v>0</v>
      </c>
      <c r="Q1038" s="2">
        <f>IF(SUM('Actual species'!T1037)&gt;=1,1,IF(SUM('Actual species'!T1037)="X",1,0))</f>
        <v>0</v>
      </c>
      <c r="R1038" s="2">
        <f>IF(SUM('Actual species'!U1037)&gt;=1,1,IF(SUM('Actual species'!U1037)="X",1,0))</f>
        <v>0</v>
      </c>
    </row>
    <row r="1039" spans="1:18" x14ac:dyDescent="0.3">
      <c r="A1039" s="113" t="str">
        <f>'Actual species'!A1038</f>
        <v>Philonthus heterodoxus</v>
      </c>
      <c r="B1039" s="66">
        <f>IF(SUM('Actual species'!B1038:E1038)&gt;=1,1,IF(SUM('Actual species'!B1038:E1038)="X",1,0))</f>
        <v>0</v>
      </c>
      <c r="C1039" s="2">
        <f>IF(SUM('Actual species'!F1038)&gt;=1,1,IF(SUM('Actual species'!F1038)="X",1,0))</f>
        <v>0</v>
      </c>
      <c r="D1039" s="2">
        <f>IF(SUM('Actual species'!G1038)&gt;=1,1,IF(SUM('Actual species'!G1038)="X",1,0))</f>
        <v>0</v>
      </c>
      <c r="E1039" s="2">
        <f>IF(SUM('Actual species'!H1038)&gt;=1,1,IF(SUM('Actual species'!H1038)="X",1,0))</f>
        <v>0</v>
      </c>
      <c r="F1039" s="2">
        <f>IF(SUM('Actual species'!I1038)&gt;=1,1,IF(SUM('Actual species'!I1038)="X",1,0))</f>
        <v>0</v>
      </c>
      <c r="G1039" s="2">
        <f>IF(SUM('Actual species'!J1038)&gt;=1,1,IF(SUM('Actual species'!J1038)="X",1,0))</f>
        <v>0</v>
      </c>
      <c r="H1039" s="2">
        <f>IF(SUM('Actual species'!K1038)&gt;=1,1,IF(SUM('Actual species'!K1038)="X",1,0))</f>
        <v>0</v>
      </c>
      <c r="I1039" s="2">
        <f>IF(SUM('Actual species'!L1038)&gt;=1,1,IF(SUM('Actual species'!L1038)="X",1,0))</f>
        <v>0</v>
      </c>
      <c r="J1039" s="2">
        <f>IF(SUM('Actual species'!M1038)&gt;=1,1,IF(SUM('Actual species'!M1038)="X",1,0))</f>
        <v>0</v>
      </c>
      <c r="K1039" s="2">
        <f>IF(SUM('Actual species'!N1038)&gt;=1,1,IF(SUM('Actual species'!N1038)="X",1,0))</f>
        <v>0</v>
      </c>
      <c r="L1039" s="2">
        <f>IF(SUM('Actual species'!O1038)&gt;=1,1,IF(SUM('Actual species'!O1038)="X",1,0))</f>
        <v>0</v>
      </c>
      <c r="M1039" s="2">
        <f>IF(SUM('Actual species'!P1038)&gt;=1,1,IF(SUM('Actual species'!P1038)="X",1,0))</f>
        <v>0</v>
      </c>
      <c r="N1039" s="2">
        <f>IF(SUM('Actual species'!Q1038)&gt;=1,1,IF(SUM('Actual species'!Q1038)="X",1,0))</f>
        <v>0</v>
      </c>
      <c r="O1039" s="2">
        <f>IF(SUM('Actual species'!R1038)&gt;=1,1,IF(SUM('Actual species'!R1038)="X",1,0))</f>
        <v>0</v>
      </c>
      <c r="P1039" s="2">
        <f>IF(SUM('Actual species'!S1038)&gt;=1,1,IF(SUM('Actual species'!S1038)="X",1,0))</f>
        <v>0</v>
      </c>
      <c r="Q1039" s="2">
        <f>IF(SUM('Actual species'!T1038)&gt;=1,1,IF(SUM('Actual species'!T1038)="X",1,0))</f>
        <v>0</v>
      </c>
      <c r="R1039" s="2">
        <f>IF(SUM('Actual species'!U1038)&gt;=1,1,IF(SUM('Actual species'!U1038)="X",1,0))</f>
        <v>0</v>
      </c>
    </row>
    <row r="1040" spans="1:18" x14ac:dyDescent="0.3">
      <c r="A1040" s="113" t="str">
        <f>'Actual species'!A1039</f>
        <v>Philonthus intermedius</v>
      </c>
      <c r="B1040" s="66">
        <f>IF(SUM('Actual species'!B1039:E1039)&gt;=1,1,IF(SUM('Actual species'!B1039:E1039)="X",1,0))</f>
        <v>1</v>
      </c>
      <c r="C1040" s="2">
        <f>IF(SUM('Actual species'!F1039)&gt;=1,1,IF(SUM('Actual species'!F1039)="X",1,0))</f>
        <v>0</v>
      </c>
      <c r="D1040" s="2">
        <f>IF(SUM('Actual species'!G1039)&gt;=1,1,IF(SUM('Actual species'!G1039)="X",1,0))</f>
        <v>0</v>
      </c>
      <c r="E1040" s="2">
        <f>IF(SUM('Actual species'!H1039)&gt;=1,1,IF(SUM('Actual species'!H1039)="X",1,0))</f>
        <v>0</v>
      </c>
      <c r="F1040" s="2">
        <f>IF(SUM('Actual species'!I1039)&gt;=1,1,IF(SUM('Actual species'!I1039)="X",1,0))</f>
        <v>0</v>
      </c>
      <c r="G1040" s="2">
        <f>IF(SUM('Actual species'!J1039)&gt;=1,1,IF(SUM('Actual species'!J1039)="X",1,0))</f>
        <v>1</v>
      </c>
      <c r="H1040" s="2">
        <f>IF(SUM('Actual species'!K1039)&gt;=1,1,IF(SUM('Actual species'!K1039)="X",1,0))</f>
        <v>0</v>
      </c>
      <c r="I1040" s="2">
        <f>IF(SUM('Actual species'!L1039)&gt;=1,1,IF(SUM('Actual species'!L1039)="X",1,0))</f>
        <v>0</v>
      </c>
      <c r="J1040" s="2">
        <f>IF(SUM('Actual species'!M1039)&gt;=1,1,IF(SUM('Actual species'!M1039)="X",1,0))</f>
        <v>1</v>
      </c>
      <c r="K1040" s="2">
        <f>IF(SUM('Actual species'!N1039)&gt;=1,1,IF(SUM('Actual species'!N1039)="X",1,0))</f>
        <v>0</v>
      </c>
      <c r="L1040" s="2">
        <f>IF(SUM('Actual species'!O1039)&gt;=1,1,IF(SUM('Actual species'!O1039)="X",1,0))</f>
        <v>0</v>
      </c>
      <c r="M1040" s="2">
        <f>IF(SUM('Actual species'!P1039)&gt;=1,1,IF(SUM('Actual species'!P1039)="X",1,0))</f>
        <v>0</v>
      </c>
      <c r="N1040" s="2">
        <f>IF(SUM('Actual species'!Q1039)&gt;=1,1,IF(SUM('Actual species'!Q1039)="X",1,0))</f>
        <v>0</v>
      </c>
      <c r="O1040" s="2">
        <f>IF(SUM('Actual species'!R1039)&gt;=1,1,IF(SUM('Actual species'!R1039)="X",1,0))</f>
        <v>0</v>
      </c>
      <c r="P1040" s="2">
        <f>IF(SUM('Actual species'!S1039)&gt;=1,1,IF(SUM('Actual species'!S1039)="X",1,0))</f>
        <v>0</v>
      </c>
      <c r="Q1040" s="2">
        <f>IF(SUM('Actual species'!T1039)&gt;=1,1,IF(SUM('Actual species'!T1039)="X",1,0))</f>
        <v>0</v>
      </c>
      <c r="R1040" s="2">
        <f>IF(SUM('Actual species'!U1039)&gt;=1,1,IF(SUM('Actual species'!U1039)="X",1,0))</f>
        <v>0</v>
      </c>
    </row>
    <row r="1041" spans="1:18" x14ac:dyDescent="0.3">
      <c r="A1041" s="113" t="str">
        <f>'Actual species'!A1040</f>
        <v>Philonthus juvenilis</v>
      </c>
      <c r="B1041" s="66">
        <f>IF(SUM('Actual species'!B1040:E1040)&gt;=1,1,IF(SUM('Actual species'!B1040:E1040)="X",1,0))</f>
        <v>0</v>
      </c>
      <c r="C1041" s="2">
        <f>IF(SUM('Actual species'!F1040)&gt;=1,1,IF(SUM('Actual species'!F1040)="X",1,0))</f>
        <v>0</v>
      </c>
      <c r="D1041" s="2">
        <f>IF(SUM('Actual species'!G1040)&gt;=1,1,IF(SUM('Actual species'!G1040)="X",1,0))</f>
        <v>1</v>
      </c>
      <c r="E1041" s="2">
        <f>IF(SUM('Actual species'!H1040)&gt;=1,1,IF(SUM('Actual species'!H1040)="X",1,0))</f>
        <v>0</v>
      </c>
      <c r="F1041" s="2">
        <f>IF(SUM('Actual species'!I1040)&gt;=1,1,IF(SUM('Actual species'!I1040)="X",1,0))</f>
        <v>0</v>
      </c>
      <c r="G1041" s="2">
        <f>IF(SUM('Actual species'!J1040)&gt;=1,1,IF(SUM('Actual species'!J1040)="X",1,0))</f>
        <v>0</v>
      </c>
      <c r="H1041" s="2">
        <f>IF(SUM('Actual species'!K1040)&gt;=1,1,IF(SUM('Actual species'!K1040)="X",1,0))</f>
        <v>0</v>
      </c>
      <c r="I1041" s="2">
        <f>IF(SUM('Actual species'!L1040)&gt;=1,1,IF(SUM('Actual species'!L1040)="X",1,0))</f>
        <v>0</v>
      </c>
      <c r="J1041" s="2">
        <f>IF(SUM('Actual species'!M1040)&gt;=1,1,IF(SUM('Actual species'!M1040)="X",1,0))</f>
        <v>0</v>
      </c>
      <c r="K1041" s="2">
        <f>IF(SUM('Actual species'!N1040)&gt;=1,1,IF(SUM('Actual species'!N1040)="X",1,0))</f>
        <v>0</v>
      </c>
      <c r="L1041" s="2">
        <f>IF(SUM('Actual species'!O1040)&gt;=1,1,IF(SUM('Actual species'!O1040)="X",1,0))</f>
        <v>0</v>
      </c>
      <c r="M1041" s="2">
        <f>IF(SUM('Actual species'!P1040)&gt;=1,1,IF(SUM('Actual species'!P1040)="X",1,0))</f>
        <v>0</v>
      </c>
      <c r="N1041" s="2">
        <f>IF(SUM('Actual species'!Q1040)&gt;=1,1,IF(SUM('Actual species'!Q1040)="X",1,0))</f>
        <v>0</v>
      </c>
      <c r="O1041" s="2">
        <f>IF(SUM('Actual species'!R1040)&gt;=1,1,IF(SUM('Actual species'!R1040)="X",1,0))</f>
        <v>0</v>
      </c>
      <c r="P1041" s="2">
        <f>IF(SUM('Actual species'!S1040)&gt;=1,1,IF(SUM('Actual species'!S1040)="X",1,0))</f>
        <v>0</v>
      </c>
      <c r="Q1041" s="2">
        <f>IF(SUM('Actual species'!T1040)&gt;=1,1,IF(SUM('Actual species'!T1040)="X",1,0))</f>
        <v>0</v>
      </c>
      <c r="R1041" s="2">
        <f>IF(SUM('Actual species'!U1040)&gt;=1,1,IF(SUM('Actual species'!U1040)="X",1,0))</f>
        <v>0</v>
      </c>
    </row>
    <row r="1042" spans="1:18" x14ac:dyDescent="0.3">
      <c r="A1042" s="113" t="str">
        <f>'Actual species'!A1041</f>
        <v>Philonthus mannerheimi</v>
      </c>
      <c r="B1042" s="66">
        <f>IF(SUM('Actual species'!B1041:E1041)&gt;=1,1,IF(SUM('Actual species'!B1041:E1041)="X",1,0))</f>
        <v>0</v>
      </c>
      <c r="C1042" s="2">
        <f>IF(SUM('Actual species'!F1041)&gt;=1,1,IF(SUM('Actual species'!F1041)="X",1,0))</f>
        <v>0</v>
      </c>
      <c r="D1042" s="2">
        <f>IF(SUM('Actual species'!G1041)&gt;=1,1,IF(SUM('Actual species'!G1041)="X",1,0))</f>
        <v>0</v>
      </c>
      <c r="E1042" s="2">
        <f>IF(SUM('Actual species'!H1041)&gt;=1,1,IF(SUM('Actual species'!H1041)="X",1,0))</f>
        <v>0</v>
      </c>
      <c r="F1042" s="2">
        <f>IF(SUM('Actual species'!I1041)&gt;=1,1,IF(SUM('Actual species'!I1041)="X",1,0))</f>
        <v>0</v>
      </c>
      <c r="G1042" s="2">
        <f>IF(SUM('Actual species'!J1041)&gt;=1,1,IF(SUM('Actual species'!J1041)="X",1,0))</f>
        <v>0</v>
      </c>
      <c r="H1042" s="2">
        <f>IF(SUM('Actual species'!K1041)&gt;=1,1,IF(SUM('Actual species'!K1041)="X",1,0))</f>
        <v>0</v>
      </c>
      <c r="I1042" s="2">
        <f>IF(SUM('Actual species'!L1041)&gt;=1,1,IF(SUM('Actual species'!L1041)="X",1,0))</f>
        <v>0</v>
      </c>
      <c r="J1042" s="2">
        <f>IF(SUM('Actual species'!M1041)&gt;=1,1,IF(SUM('Actual species'!M1041)="X",1,0))</f>
        <v>0</v>
      </c>
      <c r="K1042" s="2">
        <f>IF(SUM('Actual species'!N1041)&gt;=1,1,IF(SUM('Actual species'!N1041)="X",1,0))</f>
        <v>0</v>
      </c>
      <c r="L1042" s="2">
        <f>IF(SUM('Actual species'!O1041)&gt;=1,1,IF(SUM('Actual species'!O1041)="X",1,0))</f>
        <v>0</v>
      </c>
      <c r="M1042" s="2">
        <f>IF(SUM('Actual species'!P1041)&gt;=1,1,IF(SUM('Actual species'!P1041)="X",1,0))</f>
        <v>0</v>
      </c>
      <c r="N1042" s="2">
        <f>IF(SUM('Actual species'!Q1041)&gt;=1,1,IF(SUM('Actual species'!Q1041)="X",1,0))</f>
        <v>0</v>
      </c>
      <c r="O1042" s="2">
        <f>IF(SUM('Actual species'!R1041)&gt;=1,1,IF(SUM('Actual species'!R1041)="X",1,0))</f>
        <v>0</v>
      </c>
      <c r="P1042" s="2">
        <f>IF(SUM('Actual species'!S1041)&gt;=1,1,IF(SUM('Actual species'!S1041)="X",1,0))</f>
        <v>1</v>
      </c>
      <c r="Q1042" s="2">
        <f>IF(SUM('Actual species'!T1041)&gt;=1,1,IF(SUM('Actual species'!T1041)="X",1,0))</f>
        <v>0</v>
      </c>
      <c r="R1042" s="2">
        <f>IF(SUM('Actual species'!U1041)&gt;=1,1,IF(SUM('Actual species'!U1041)="X",1,0))</f>
        <v>0</v>
      </c>
    </row>
    <row r="1043" spans="1:18" x14ac:dyDescent="0.3">
      <c r="A1043" s="113" t="str">
        <f>'Actual species'!A1042</f>
        <v>Philonthus micans</v>
      </c>
      <c r="B1043" s="66">
        <f>IF(SUM('Actual species'!B1042:E1042)&gt;=1,1,IF(SUM('Actual species'!B1042:E1042)="X",1,0))</f>
        <v>0</v>
      </c>
      <c r="C1043" s="2">
        <f>IF(SUM('Actual species'!F1042)&gt;=1,1,IF(SUM('Actual species'!F1042)="X",1,0))</f>
        <v>0</v>
      </c>
      <c r="D1043" s="2">
        <f>IF(SUM('Actual species'!G1042)&gt;=1,1,IF(SUM('Actual species'!G1042)="X",1,0))</f>
        <v>0</v>
      </c>
      <c r="E1043" s="2">
        <f>IF(SUM('Actual species'!H1042)&gt;=1,1,IF(SUM('Actual species'!H1042)="X",1,0))</f>
        <v>0</v>
      </c>
      <c r="F1043" s="2">
        <f>IF(SUM('Actual species'!I1042)&gt;=1,1,IF(SUM('Actual species'!I1042)="X",1,0))</f>
        <v>1</v>
      </c>
      <c r="G1043" s="2">
        <f>IF(SUM('Actual species'!J1042)&gt;=1,1,IF(SUM('Actual species'!J1042)="X",1,0))</f>
        <v>0</v>
      </c>
      <c r="H1043" s="2">
        <f>IF(SUM('Actual species'!K1042)&gt;=1,1,IF(SUM('Actual species'!K1042)="X",1,0))</f>
        <v>0</v>
      </c>
      <c r="I1043" s="2">
        <f>IF(SUM('Actual species'!L1042)&gt;=1,1,IF(SUM('Actual species'!L1042)="X",1,0))</f>
        <v>0</v>
      </c>
      <c r="J1043" s="2">
        <f>IF(SUM('Actual species'!M1042)&gt;=1,1,IF(SUM('Actual species'!M1042)="X",1,0))</f>
        <v>1</v>
      </c>
      <c r="K1043" s="2">
        <f>IF(SUM('Actual species'!N1042)&gt;=1,1,IF(SUM('Actual species'!N1042)="X",1,0))</f>
        <v>0</v>
      </c>
      <c r="L1043" s="2">
        <f>IF(SUM('Actual species'!O1042)&gt;=1,1,IF(SUM('Actual species'!O1042)="X",1,0))</f>
        <v>0</v>
      </c>
      <c r="M1043" s="2">
        <f>IF(SUM('Actual species'!P1042)&gt;=1,1,IF(SUM('Actual species'!P1042)="X",1,0))</f>
        <v>0</v>
      </c>
      <c r="N1043" s="2">
        <f>IF(SUM('Actual species'!Q1042)&gt;=1,1,IF(SUM('Actual species'!Q1042)="X",1,0))</f>
        <v>0</v>
      </c>
      <c r="O1043" s="2">
        <f>IF(SUM('Actual species'!R1042)&gt;=1,1,IF(SUM('Actual species'!R1042)="X",1,0))</f>
        <v>0</v>
      </c>
      <c r="P1043" s="2">
        <f>IF(SUM('Actual species'!S1042)&gt;=1,1,IF(SUM('Actual species'!S1042)="X",1,0))</f>
        <v>0</v>
      </c>
      <c r="Q1043" s="2">
        <f>IF(SUM('Actual species'!T1042)&gt;=1,1,IF(SUM('Actual species'!T1042)="X",1,0))</f>
        <v>0</v>
      </c>
      <c r="R1043" s="2">
        <f>IF(SUM('Actual species'!U1042)&gt;=1,1,IF(SUM('Actual species'!U1042)="X",1,0))</f>
        <v>0</v>
      </c>
    </row>
    <row r="1044" spans="1:18" x14ac:dyDescent="0.3">
      <c r="A1044" s="113" t="str">
        <f>'Actual species'!A1043</f>
        <v>Philonthus mimus</v>
      </c>
      <c r="B1044" s="66">
        <f>IF(SUM('Actual species'!B1043:E1043)&gt;=1,1,IF(SUM('Actual species'!B1043:E1043)="X",1,0))</f>
        <v>0</v>
      </c>
      <c r="C1044" s="2">
        <f>IF(SUM('Actual species'!F1043)&gt;=1,1,IF(SUM('Actual species'!F1043)="X",1,0))</f>
        <v>0</v>
      </c>
      <c r="D1044" s="2">
        <f>IF(SUM('Actual species'!G1043)&gt;=1,1,IF(SUM('Actual species'!G1043)="X",1,0))</f>
        <v>0</v>
      </c>
      <c r="E1044" s="2">
        <f>IF(SUM('Actual species'!H1043)&gt;=1,1,IF(SUM('Actual species'!H1043)="X",1,0))</f>
        <v>0</v>
      </c>
      <c r="F1044" s="2">
        <f>IF(SUM('Actual species'!I1043)&gt;=1,1,IF(SUM('Actual species'!I1043)="X",1,0))</f>
        <v>0</v>
      </c>
      <c r="G1044" s="2">
        <f>IF(SUM('Actual species'!J1043)&gt;=1,1,IF(SUM('Actual species'!J1043)="X",1,0))</f>
        <v>0</v>
      </c>
      <c r="H1044" s="2">
        <f>IF(SUM('Actual species'!K1043)&gt;=1,1,IF(SUM('Actual species'!K1043)="X",1,0))</f>
        <v>0</v>
      </c>
      <c r="I1044" s="2">
        <f>IF(SUM('Actual species'!L1043)&gt;=1,1,IF(SUM('Actual species'!L1043)="X",1,0))</f>
        <v>0</v>
      </c>
      <c r="J1044" s="2">
        <f>IF(SUM('Actual species'!M1043)&gt;=1,1,IF(SUM('Actual species'!M1043)="X",1,0))</f>
        <v>0</v>
      </c>
      <c r="K1044" s="2">
        <f>IF(SUM('Actual species'!N1043)&gt;=1,1,IF(SUM('Actual species'!N1043)="X",1,0))</f>
        <v>0</v>
      </c>
      <c r="L1044" s="2">
        <f>IF(SUM('Actual species'!O1043)&gt;=1,1,IF(SUM('Actual species'!O1043)="X",1,0))</f>
        <v>0</v>
      </c>
      <c r="M1044" s="2">
        <f>IF(SUM('Actual species'!P1043)&gt;=1,1,IF(SUM('Actual species'!P1043)="X",1,0))</f>
        <v>0</v>
      </c>
      <c r="N1044" s="2">
        <f>IF(SUM('Actual species'!Q1043)&gt;=1,1,IF(SUM('Actual species'!Q1043)="X",1,0))</f>
        <v>0</v>
      </c>
      <c r="O1044" s="2">
        <f>IF(SUM('Actual species'!R1043)&gt;=1,1,IF(SUM('Actual species'!R1043)="X",1,0))</f>
        <v>0</v>
      </c>
      <c r="P1044" s="2">
        <f>IF(SUM('Actual species'!S1043)&gt;=1,1,IF(SUM('Actual species'!S1043)="X",1,0))</f>
        <v>0</v>
      </c>
      <c r="Q1044" s="2">
        <f>IF(SUM('Actual species'!T1043)&gt;=1,1,IF(SUM('Actual species'!T1043)="X",1,0))</f>
        <v>0</v>
      </c>
      <c r="R1044" s="2">
        <f>IF(SUM('Actual species'!U1043)&gt;=1,1,IF(SUM('Actual species'!U1043)="X",1,0))</f>
        <v>0</v>
      </c>
    </row>
    <row r="1045" spans="1:18" x14ac:dyDescent="0.3">
      <c r="A1045" s="113" t="str">
        <f>'Actual species'!A1044</f>
        <v>Philonthus nitidicollis</v>
      </c>
      <c r="B1045" s="66">
        <f>IF(SUM('Actual species'!B1044:E1044)&gt;=1,1,IF(SUM('Actual species'!B1044:E1044)="X",1,0))</f>
        <v>1</v>
      </c>
      <c r="C1045" s="2">
        <f>IF(SUM('Actual species'!F1044)&gt;=1,1,IF(SUM('Actual species'!F1044)="X",1,0))</f>
        <v>0</v>
      </c>
      <c r="D1045" s="2">
        <f>IF(SUM('Actual species'!G1044)&gt;=1,1,IF(SUM('Actual species'!G1044)="X",1,0))</f>
        <v>0</v>
      </c>
      <c r="E1045" s="2">
        <f>IF(SUM('Actual species'!H1044)&gt;=1,1,IF(SUM('Actual species'!H1044)="X",1,0))</f>
        <v>0</v>
      </c>
      <c r="F1045" s="2">
        <f>IF(SUM('Actual species'!I1044)&gt;=1,1,IF(SUM('Actual species'!I1044)="X",1,0))</f>
        <v>1</v>
      </c>
      <c r="G1045" s="2">
        <f>IF(SUM('Actual species'!J1044)&gt;=1,1,IF(SUM('Actual species'!J1044)="X",1,0))</f>
        <v>1</v>
      </c>
      <c r="H1045" s="2">
        <f>IF(SUM('Actual species'!K1044)&gt;=1,1,IF(SUM('Actual species'!K1044)="X",1,0))</f>
        <v>0</v>
      </c>
      <c r="I1045" s="2">
        <f>IF(SUM('Actual species'!L1044)&gt;=1,1,IF(SUM('Actual species'!L1044)="X",1,0))</f>
        <v>0</v>
      </c>
      <c r="J1045" s="2">
        <f>IF(SUM('Actual species'!M1044)&gt;=1,1,IF(SUM('Actual species'!M1044)="X",1,0))</f>
        <v>0</v>
      </c>
      <c r="K1045" s="2">
        <f>IF(SUM('Actual species'!N1044)&gt;=1,1,IF(SUM('Actual species'!N1044)="X",1,0))</f>
        <v>0</v>
      </c>
      <c r="L1045" s="2">
        <f>IF(SUM('Actual species'!O1044)&gt;=1,1,IF(SUM('Actual species'!O1044)="X",1,0))</f>
        <v>0</v>
      </c>
      <c r="M1045" s="2">
        <f>IF(SUM('Actual species'!P1044)&gt;=1,1,IF(SUM('Actual species'!P1044)="X",1,0))</f>
        <v>0</v>
      </c>
      <c r="N1045" s="2">
        <f>IF(SUM('Actual species'!Q1044)&gt;=1,1,IF(SUM('Actual species'!Q1044)="X",1,0))</f>
        <v>0</v>
      </c>
      <c r="O1045" s="2">
        <f>IF(SUM('Actual species'!R1044)&gt;=1,1,IF(SUM('Actual species'!R1044)="X",1,0))</f>
        <v>0</v>
      </c>
      <c r="P1045" s="2">
        <f>IF(SUM('Actual species'!S1044)&gt;=1,1,IF(SUM('Actual species'!S1044)="X",1,0))</f>
        <v>0</v>
      </c>
      <c r="Q1045" s="2">
        <f>IF(SUM('Actual species'!T1044)&gt;=1,1,IF(SUM('Actual species'!T1044)="X",1,0))</f>
        <v>0</v>
      </c>
      <c r="R1045" s="2">
        <f>IF(SUM('Actual species'!U1044)&gt;=1,1,IF(SUM('Actual species'!U1044)="X",1,0))</f>
        <v>0</v>
      </c>
    </row>
    <row r="1046" spans="1:18" x14ac:dyDescent="0.3">
      <c r="A1046" s="113" t="str">
        <f>'Actual species'!A1045</f>
        <v>Philonthus oblitus</v>
      </c>
      <c r="B1046" s="66">
        <f>IF(SUM('Actual species'!B1045:E1045)&gt;=1,1,IF(SUM('Actual species'!B1045:E1045)="X",1,0))</f>
        <v>0</v>
      </c>
      <c r="C1046" s="2">
        <f>IF(SUM('Actual species'!F1045)&gt;=1,1,IF(SUM('Actual species'!F1045)="X",1,0))</f>
        <v>0</v>
      </c>
      <c r="D1046" s="2">
        <f>IF(SUM('Actual species'!G1045)&gt;=1,1,IF(SUM('Actual species'!G1045)="X",1,0))</f>
        <v>0</v>
      </c>
      <c r="E1046" s="2">
        <f>IF(SUM('Actual species'!H1045)&gt;=1,1,IF(SUM('Actual species'!H1045)="X",1,0))</f>
        <v>0</v>
      </c>
      <c r="F1046" s="2">
        <f>IF(SUM('Actual species'!I1045)&gt;=1,1,IF(SUM('Actual species'!I1045)="X",1,0))</f>
        <v>0</v>
      </c>
      <c r="G1046" s="2">
        <f>IF(SUM('Actual species'!J1045)&gt;=1,1,IF(SUM('Actual species'!J1045)="X",1,0))</f>
        <v>0</v>
      </c>
      <c r="H1046" s="2">
        <f>IF(SUM('Actual species'!K1045)&gt;=1,1,IF(SUM('Actual species'!K1045)="X",1,0))</f>
        <v>0</v>
      </c>
      <c r="I1046" s="2">
        <f>IF(SUM('Actual species'!L1045)&gt;=1,1,IF(SUM('Actual species'!L1045)="X",1,0))</f>
        <v>0</v>
      </c>
      <c r="J1046" s="2">
        <f>IF(SUM('Actual species'!M1045)&gt;=1,1,IF(SUM('Actual species'!M1045)="X",1,0))</f>
        <v>0</v>
      </c>
      <c r="K1046" s="2">
        <f>IF(SUM('Actual species'!N1045)&gt;=1,1,IF(SUM('Actual species'!N1045)="X",1,0))</f>
        <v>0</v>
      </c>
      <c r="L1046" s="2">
        <f>IF(SUM('Actual species'!O1045)&gt;=1,1,IF(SUM('Actual species'!O1045)="X",1,0))</f>
        <v>0</v>
      </c>
      <c r="M1046" s="2">
        <f>IF(SUM('Actual species'!P1045)&gt;=1,1,IF(SUM('Actual species'!P1045)="X",1,0))</f>
        <v>0</v>
      </c>
      <c r="N1046" s="2">
        <f>IF(SUM('Actual species'!Q1045)&gt;=1,1,IF(SUM('Actual species'!Q1045)="X",1,0))</f>
        <v>0</v>
      </c>
      <c r="O1046" s="2">
        <f>IF(SUM('Actual species'!R1045)&gt;=1,1,IF(SUM('Actual species'!R1045)="X",1,0))</f>
        <v>0</v>
      </c>
      <c r="P1046" s="2">
        <f>IF(SUM('Actual species'!S1045)&gt;=1,1,IF(SUM('Actual species'!S1045)="X",1,0))</f>
        <v>0</v>
      </c>
      <c r="Q1046" s="2">
        <f>IF(SUM('Actual species'!T1045)&gt;=1,1,IF(SUM('Actual species'!T1045)="X",1,0))</f>
        <v>0</v>
      </c>
      <c r="R1046" s="2">
        <f>IF(SUM('Actual species'!U1045)&gt;=1,1,IF(SUM('Actual species'!U1045)="X",1,0))</f>
        <v>0</v>
      </c>
    </row>
    <row r="1047" spans="1:18" x14ac:dyDescent="0.3">
      <c r="A1047" s="113" t="str">
        <f>'Actual species'!A1046</f>
        <v>Philonthus parvicornis</v>
      </c>
      <c r="B1047" s="66">
        <f>IF(SUM('Actual species'!B1046:E1046)&gt;=1,1,IF(SUM('Actual species'!B1046:E1046)="X",1,0))</f>
        <v>0</v>
      </c>
      <c r="C1047" s="2">
        <f>IF(SUM('Actual species'!F1046)&gt;=1,1,IF(SUM('Actual species'!F1046)="X",1,0))</f>
        <v>0</v>
      </c>
      <c r="D1047" s="2">
        <f>IF(SUM('Actual species'!G1046)&gt;=1,1,IF(SUM('Actual species'!G1046)="X",1,0))</f>
        <v>0</v>
      </c>
      <c r="E1047" s="2">
        <f>IF(SUM('Actual species'!H1046)&gt;=1,1,IF(SUM('Actual species'!H1046)="X",1,0))</f>
        <v>0</v>
      </c>
      <c r="F1047" s="2">
        <f>IF(SUM('Actual species'!I1046)&gt;=1,1,IF(SUM('Actual species'!I1046)="X",1,0))</f>
        <v>0</v>
      </c>
      <c r="G1047" s="2">
        <f>IF(SUM('Actual species'!J1046)&gt;=1,1,IF(SUM('Actual species'!J1046)="X",1,0))</f>
        <v>0</v>
      </c>
      <c r="H1047" s="2">
        <f>IF(SUM('Actual species'!K1046)&gt;=1,1,IF(SUM('Actual species'!K1046)="X",1,0))</f>
        <v>0</v>
      </c>
      <c r="I1047" s="2">
        <f>IF(SUM('Actual species'!L1046)&gt;=1,1,IF(SUM('Actual species'!L1046)="X",1,0))</f>
        <v>0</v>
      </c>
      <c r="J1047" s="2">
        <f>IF(SUM('Actual species'!M1046)&gt;=1,1,IF(SUM('Actual species'!M1046)="X",1,0))</f>
        <v>0</v>
      </c>
      <c r="K1047" s="2">
        <f>IF(SUM('Actual species'!N1046)&gt;=1,1,IF(SUM('Actual species'!N1046)="X",1,0))</f>
        <v>0</v>
      </c>
      <c r="L1047" s="2">
        <f>IF(SUM('Actual species'!O1046)&gt;=1,1,IF(SUM('Actual species'!O1046)="X",1,0))</f>
        <v>0</v>
      </c>
      <c r="M1047" s="2">
        <f>IF(SUM('Actual species'!P1046)&gt;=1,1,IF(SUM('Actual species'!P1046)="X",1,0))</f>
        <v>0</v>
      </c>
      <c r="N1047" s="2">
        <f>IF(SUM('Actual species'!Q1046)&gt;=1,1,IF(SUM('Actual species'!Q1046)="X",1,0))</f>
        <v>0</v>
      </c>
      <c r="O1047" s="2">
        <f>IF(SUM('Actual species'!R1046)&gt;=1,1,IF(SUM('Actual species'!R1046)="X",1,0))</f>
        <v>0</v>
      </c>
      <c r="P1047" s="2">
        <f>IF(SUM('Actual species'!S1046)&gt;=1,1,IF(SUM('Actual species'!S1046)="X",1,0))</f>
        <v>0</v>
      </c>
      <c r="Q1047" s="2">
        <f>IF(SUM('Actual species'!T1046)&gt;=1,1,IF(SUM('Actual species'!T1046)="X",1,0))</f>
        <v>0</v>
      </c>
      <c r="R1047" s="2">
        <f>IF(SUM('Actual species'!U1046)&gt;=1,1,IF(SUM('Actual species'!U1046)="X",1,0))</f>
        <v>0</v>
      </c>
    </row>
    <row r="1048" spans="1:18" x14ac:dyDescent="0.3">
      <c r="A1048" s="113" t="str">
        <f>'Actual species'!A1047</f>
        <v>Philonthus pseudovarians</v>
      </c>
      <c r="B1048" s="66">
        <f>IF(SUM('Actual species'!B1047:E1047)&gt;=1,1,IF(SUM('Actual species'!B1047:E1047)="X",1,0))</f>
        <v>0</v>
      </c>
      <c r="C1048" s="2">
        <f>IF(SUM('Actual species'!F1047)&gt;=1,1,IF(SUM('Actual species'!F1047)="X",1,0))</f>
        <v>0</v>
      </c>
      <c r="D1048" s="2">
        <f>IF(SUM('Actual species'!G1047)&gt;=1,1,IF(SUM('Actual species'!G1047)="X",1,0))</f>
        <v>0</v>
      </c>
      <c r="E1048" s="2">
        <f>IF(SUM('Actual species'!H1047)&gt;=1,1,IF(SUM('Actual species'!H1047)="X",1,0))</f>
        <v>0</v>
      </c>
      <c r="F1048" s="2">
        <f>IF(SUM('Actual species'!I1047)&gt;=1,1,IF(SUM('Actual species'!I1047)="X",1,0))</f>
        <v>0</v>
      </c>
      <c r="G1048" s="2">
        <f>IF(SUM('Actual species'!J1047)&gt;=1,1,IF(SUM('Actual species'!J1047)="X",1,0))</f>
        <v>0</v>
      </c>
      <c r="H1048" s="2">
        <f>IF(SUM('Actual species'!K1047)&gt;=1,1,IF(SUM('Actual species'!K1047)="X",1,0))</f>
        <v>0</v>
      </c>
      <c r="I1048" s="2">
        <f>IF(SUM('Actual species'!L1047)&gt;=1,1,IF(SUM('Actual species'!L1047)="X",1,0))</f>
        <v>0</v>
      </c>
      <c r="J1048" s="2">
        <f>IF(SUM('Actual species'!M1047)&gt;=1,1,IF(SUM('Actual species'!M1047)="X",1,0))</f>
        <v>0</v>
      </c>
      <c r="K1048" s="2">
        <f>IF(SUM('Actual species'!N1047)&gt;=1,1,IF(SUM('Actual species'!N1047)="X",1,0))</f>
        <v>0</v>
      </c>
      <c r="L1048" s="2">
        <f>IF(SUM('Actual species'!O1047)&gt;=1,1,IF(SUM('Actual species'!O1047)="X",1,0))</f>
        <v>0</v>
      </c>
      <c r="M1048" s="2">
        <f>IF(SUM('Actual species'!P1047)&gt;=1,1,IF(SUM('Actual species'!P1047)="X",1,0))</f>
        <v>0</v>
      </c>
      <c r="N1048" s="2">
        <f>IF(SUM('Actual species'!Q1047)&gt;=1,1,IF(SUM('Actual species'!Q1047)="X",1,0))</f>
        <v>0</v>
      </c>
      <c r="O1048" s="2">
        <f>IF(SUM('Actual species'!R1047)&gt;=1,1,IF(SUM('Actual species'!R1047)="X",1,0))</f>
        <v>0</v>
      </c>
      <c r="P1048" s="2">
        <f>IF(SUM('Actual species'!S1047)&gt;=1,1,IF(SUM('Actual species'!S1047)="X",1,0))</f>
        <v>0</v>
      </c>
      <c r="Q1048" s="2">
        <f>IF(SUM('Actual species'!T1047)&gt;=1,1,IF(SUM('Actual species'!T1047)="X",1,0))</f>
        <v>0</v>
      </c>
      <c r="R1048" s="2">
        <f>IF(SUM('Actual species'!U1047)&gt;=1,1,IF(SUM('Actual species'!U1047)="X",1,0))</f>
        <v>0</v>
      </c>
    </row>
    <row r="1049" spans="1:18" x14ac:dyDescent="0.3">
      <c r="A1049" s="113" t="str">
        <f>'Actual species'!A1048</f>
        <v>Philonthus quisquilarius</v>
      </c>
      <c r="B1049" s="66">
        <f>IF(SUM('Actual species'!B1048:E1048)&gt;=1,1,IF(SUM('Actual species'!B1048:E1048)="X",1,0))</f>
        <v>0</v>
      </c>
      <c r="C1049" s="2">
        <f>IF(SUM('Actual species'!F1048)&gt;=1,1,IF(SUM('Actual species'!F1048)="X",1,0))</f>
        <v>0</v>
      </c>
      <c r="D1049" s="2">
        <f>IF(SUM('Actual species'!G1048)&gt;=1,1,IF(SUM('Actual species'!G1048)="X",1,0))</f>
        <v>0</v>
      </c>
      <c r="E1049" s="2">
        <f>IF(SUM('Actual species'!H1048)&gt;=1,1,IF(SUM('Actual species'!H1048)="X",1,0))</f>
        <v>1</v>
      </c>
      <c r="F1049" s="2">
        <f>IF(SUM('Actual species'!I1048)&gt;=1,1,IF(SUM('Actual species'!I1048)="X",1,0))</f>
        <v>0</v>
      </c>
      <c r="G1049" s="2">
        <f>IF(SUM('Actual species'!J1048)&gt;=1,1,IF(SUM('Actual species'!J1048)="X",1,0))</f>
        <v>1</v>
      </c>
      <c r="H1049" s="2">
        <f>IF(SUM('Actual species'!K1048)&gt;=1,1,IF(SUM('Actual species'!K1048)="X",1,0))</f>
        <v>0</v>
      </c>
      <c r="I1049" s="2">
        <f>IF(SUM('Actual species'!L1048)&gt;=1,1,IF(SUM('Actual species'!L1048)="X",1,0))</f>
        <v>0</v>
      </c>
      <c r="J1049" s="2">
        <f>IF(SUM('Actual species'!M1048)&gt;=1,1,IF(SUM('Actual species'!M1048)="X",1,0))</f>
        <v>0</v>
      </c>
      <c r="K1049" s="2">
        <f>IF(SUM('Actual species'!N1048)&gt;=1,1,IF(SUM('Actual species'!N1048)="X",1,0))</f>
        <v>0</v>
      </c>
      <c r="L1049" s="2">
        <f>IF(SUM('Actual species'!O1048)&gt;=1,1,IF(SUM('Actual species'!O1048)="X",1,0))</f>
        <v>0</v>
      </c>
      <c r="M1049" s="2">
        <f>IF(SUM('Actual species'!P1048)&gt;=1,1,IF(SUM('Actual species'!P1048)="X",1,0))</f>
        <v>0</v>
      </c>
      <c r="N1049" s="2">
        <f>IF(SUM('Actual species'!Q1048)&gt;=1,1,IF(SUM('Actual species'!Q1048)="X",1,0))</f>
        <v>1</v>
      </c>
      <c r="O1049" s="2">
        <f>IF(SUM('Actual species'!R1048)&gt;=1,1,IF(SUM('Actual species'!R1048)="X",1,0))</f>
        <v>0</v>
      </c>
      <c r="P1049" s="2">
        <f>IF(SUM('Actual species'!S1048)&gt;=1,1,IF(SUM('Actual species'!S1048)="X",1,0))</f>
        <v>0</v>
      </c>
      <c r="Q1049" s="2">
        <f>IF(SUM('Actual species'!T1048)&gt;=1,1,IF(SUM('Actual species'!T1048)="X",1,0))</f>
        <v>0</v>
      </c>
      <c r="R1049" s="2">
        <f>IF(SUM('Actual species'!U1048)&gt;=1,1,IF(SUM('Actual species'!U1048)="X",1,0))</f>
        <v>0</v>
      </c>
    </row>
    <row r="1050" spans="1:18" x14ac:dyDescent="0.3">
      <c r="A1050" s="113" t="str">
        <f>'Actual species'!A1049</f>
        <v>Philonthus rubripennis</v>
      </c>
      <c r="B1050" s="66">
        <f>IF(SUM('Actual species'!B1049:E1049)&gt;=1,1,IF(SUM('Actual species'!B1049:E1049)="X",1,0))</f>
        <v>0</v>
      </c>
      <c r="C1050" s="2">
        <f>IF(SUM('Actual species'!F1049)&gt;=1,1,IF(SUM('Actual species'!F1049)="X",1,0))</f>
        <v>0</v>
      </c>
      <c r="D1050" s="2">
        <f>IF(SUM('Actual species'!G1049)&gt;=1,1,IF(SUM('Actual species'!G1049)="X",1,0))</f>
        <v>0</v>
      </c>
      <c r="E1050" s="2">
        <f>IF(SUM('Actual species'!H1049)&gt;=1,1,IF(SUM('Actual species'!H1049)="X",1,0))</f>
        <v>0</v>
      </c>
      <c r="F1050" s="2">
        <f>IF(SUM('Actual species'!I1049)&gt;=1,1,IF(SUM('Actual species'!I1049)="X",1,0))</f>
        <v>0</v>
      </c>
      <c r="G1050" s="2">
        <f>IF(SUM('Actual species'!J1049)&gt;=1,1,IF(SUM('Actual species'!J1049)="X",1,0))</f>
        <v>0</v>
      </c>
      <c r="H1050" s="2">
        <f>IF(SUM('Actual species'!K1049)&gt;=1,1,IF(SUM('Actual species'!K1049)="X",1,0))</f>
        <v>0</v>
      </c>
      <c r="I1050" s="2">
        <f>IF(SUM('Actual species'!L1049)&gt;=1,1,IF(SUM('Actual species'!L1049)="X",1,0))</f>
        <v>0</v>
      </c>
      <c r="J1050" s="2">
        <f>IF(SUM('Actual species'!M1049)&gt;=1,1,IF(SUM('Actual species'!M1049)="X",1,0))</f>
        <v>0</v>
      </c>
      <c r="K1050" s="2">
        <f>IF(SUM('Actual species'!N1049)&gt;=1,1,IF(SUM('Actual species'!N1049)="X",1,0))</f>
        <v>0</v>
      </c>
      <c r="L1050" s="2">
        <f>IF(SUM('Actual species'!O1049)&gt;=1,1,IF(SUM('Actual species'!O1049)="X",1,0))</f>
        <v>0</v>
      </c>
      <c r="M1050" s="2">
        <f>IF(SUM('Actual species'!P1049)&gt;=1,1,IF(SUM('Actual species'!P1049)="X",1,0))</f>
        <v>0</v>
      </c>
      <c r="N1050" s="2">
        <f>IF(SUM('Actual species'!Q1049)&gt;=1,1,IF(SUM('Actual species'!Q1049)="X",1,0))</f>
        <v>1</v>
      </c>
      <c r="O1050" s="2">
        <f>IF(SUM('Actual species'!R1049)&gt;=1,1,IF(SUM('Actual species'!R1049)="X",1,0))</f>
        <v>0</v>
      </c>
      <c r="P1050" s="2">
        <f>IF(SUM('Actual species'!S1049)&gt;=1,1,IF(SUM('Actual species'!S1049)="X",1,0))</f>
        <v>0</v>
      </c>
      <c r="Q1050" s="2">
        <f>IF(SUM('Actual species'!T1049)&gt;=1,1,IF(SUM('Actual species'!T1049)="X",1,0))</f>
        <v>0</v>
      </c>
      <c r="R1050" s="2">
        <f>IF(SUM('Actual species'!U1049)&gt;=1,1,IF(SUM('Actual species'!U1049)="X",1,0))</f>
        <v>0</v>
      </c>
    </row>
    <row r="1051" spans="1:18" x14ac:dyDescent="0.3">
      <c r="A1051" s="113" t="str">
        <f>'Actual species'!A1050</f>
        <v>Philonthus rufimanus</v>
      </c>
      <c r="B1051" s="66">
        <f>IF(SUM('Actual species'!B1050:E1050)&gt;=1,1,IF(SUM('Actual species'!B1050:E1050)="X",1,0))</f>
        <v>0</v>
      </c>
      <c r="C1051" s="2">
        <f>IF(SUM('Actual species'!F1050)&gt;=1,1,IF(SUM('Actual species'!F1050)="X",1,0))</f>
        <v>0</v>
      </c>
      <c r="D1051" s="2">
        <f>IF(SUM('Actual species'!G1050)&gt;=1,1,IF(SUM('Actual species'!G1050)="X",1,0))</f>
        <v>0</v>
      </c>
      <c r="E1051" s="2">
        <f>IF(SUM('Actual species'!H1050)&gt;=1,1,IF(SUM('Actual species'!H1050)="X",1,0))</f>
        <v>0</v>
      </c>
      <c r="F1051" s="2">
        <f>IF(SUM('Actual species'!I1050)&gt;=1,1,IF(SUM('Actual species'!I1050)="X",1,0))</f>
        <v>1</v>
      </c>
      <c r="G1051" s="2">
        <f>IF(SUM('Actual species'!J1050)&gt;=1,1,IF(SUM('Actual species'!J1050)="X",1,0))</f>
        <v>1</v>
      </c>
      <c r="H1051" s="2">
        <f>IF(SUM('Actual species'!K1050)&gt;=1,1,IF(SUM('Actual species'!K1050)="X",1,0))</f>
        <v>0</v>
      </c>
      <c r="I1051" s="2">
        <f>IF(SUM('Actual species'!L1050)&gt;=1,1,IF(SUM('Actual species'!L1050)="X",1,0))</f>
        <v>0</v>
      </c>
      <c r="J1051" s="2">
        <f>IF(SUM('Actual species'!M1050)&gt;=1,1,IF(SUM('Actual species'!M1050)="X",1,0))</f>
        <v>0</v>
      </c>
      <c r="K1051" s="2">
        <f>IF(SUM('Actual species'!N1050)&gt;=1,1,IF(SUM('Actual species'!N1050)="X",1,0))</f>
        <v>0</v>
      </c>
      <c r="L1051" s="2">
        <f>IF(SUM('Actual species'!O1050)&gt;=1,1,IF(SUM('Actual species'!O1050)="X",1,0))</f>
        <v>0</v>
      </c>
      <c r="M1051" s="2">
        <f>IF(SUM('Actual species'!P1050)&gt;=1,1,IF(SUM('Actual species'!P1050)="X",1,0))</f>
        <v>0</v>
      </c>
      <c r="N1051" s="2">
        <f>IF(SUM('Actual species'!Q1050)&gt;=1,1,IF(SUM('Actual species'!Q1050)="X",1,0))</f>
        <v>1</v>
      </c>
      <c r="O1051" s="2">
        <f>IF(SUM('Actual species'!R1050)&gt;=1,1,IF(SUM('Actual species'!R1050)="X",1,0))</f>
        <v>0</v>
      </c>
      <c r="P1051" s="2">
        <f>IF(SUM('Actual species'!S1050)&gt;=1,1,IF(SUM('Actual species'!S1050)="X",1,0))</f>
        <v>0</v>
      </c>
      <c r="Q1051" s="2">
        <f>IF(SUM('Actual species'!T1050)&gt;=1,1,IF(SUM('Actual species'!T1050)="X",1,0))</f>
        <v>0</v>
      </c>
      <c r="R1051" s="2">
        <f>IF(SUM('Actual species'!U1050)&gt;=1,1,IF(SUM('Actual species'!U1050)="X",1,0))</f>
        <v>0</v>
      </c>
    </row>
    <row r="1052" spans="1:18" x14ac:dyDescent="0.3">
      <c r="A1052" s="113" t="str">
        <f>'Actual species'!A1051</f>
        <v>Philonthus salinus</v>
      </c>
      <c r="B1052" s="66">
        <f>IF(SUM('Actual species'!B1051:E1051)&gt;=1,1,IF(SUM('Actual species'!B1051:E1051)="X",1,0))</f>
        <v>0</v>
      </c>
      <c r="C1052" s="2">
        <f>IF(SUM('Actual species'!F1051)&gt;=1,1,IF(SUM('Actual species'!F1051)="X",1,0))</f>
        <v>0</v>
      </c>
      <c r="D1052" s="2">
        <f>IF(SUM('Actual species'!G1051)&gt;=1,1,IF(SUM('Actual species'!G1051)="X",1,0))</f>
        <v>0</v>
      </c>
      <c r="E1052" s="2">
        <f>IF(SUM('Actual species'!H1051)&gt;=1,1,IF(SUM('Actual species'!H1051)="X",1,0))</f>
        <v>0</v>
      </c>
      <c r="F1052" s="2">
        <f>IF(SUM('Actual species'!I1051)&gt;=1,1,IF(SUM('Actual species'!I1051)="X",1,0))</f>
        <v>1</v>
      </c>
      <c r="G1052" s="2">
        <f>IF(SUM('Actual species'!J1051)&gt;=1,1,IF(SUM('Actual species'!J1051)="X",1,0))</f>
        <v>0</v>
      </c>
      <c r="H1052" s="2">
        <f>IF(SUM('Actual species'!K1051)&gt;=1,1,IF(SUM('Actual species'!K1051)="X",1,0))</f>
        <v>0</v>
      </c>
      <c r="I1052" s="2">
        <f>IF(SUM('Actual species'!L1051)&gt;=1,1,IF(SUM('Actual species'!L1051)="X",1,0))</f>
        <v>0</v>
      </c>
      <c r="J1052" s="2">
        <f>IF(SUM('Actual species'!M1051)&gt;=1,1,IF(SUM('Actual species'!M1051)="X",1,0))</f>
        <v>0</v>
      </c>
      <c r="K1052" s="2">
        <f>IF(SUM('Actual species'!N1051)&gt;=1,1,IF(SUM('Actual species'!N1051)="X",1,0))</f>
        <v>0</v>
      </c>
      <c r="L1052" s="2">
        <f>IF(SUM('Actual species'!O1051)&gt;=1,1,IF(SUM('Actual species'!O1051)="X",1,0))</f>
        <v>0</v>
      </c>
      <c r="M1052" s="2">
        <f>IF(SUM('Actual species'!P1051)&gt;=1,1,IF(SUM('Actual species'!P1051)="X",1,0))</f>
        <v>0</v>
      </c>
      <c r="N1052" s="2">
        <f>IF(SUM('Actual species'!Q1051)&gt;=1,1,IF(SUM('Actual species'!Q1051)="X",1,0))</f>
        <v>0</v>
      </c>
      <c r="O1052" s="2">
        <f>IF(SUM('Actual species'!R1051)&gt;=1,1,IF(SUM('Actual species'!R1051)="X",1,0))</f>
        <v>0</v>
      </c>
      <c r="P1052" s="2">
        <f>IF(SUM('Actual species'!S1051)&gt;=1,1,IF(SUM('Actual species'!S1051)="X",1,0))</f>
        <v>0</v>
      </c>
      <c r="Q1052" s="2">
        <f>IF(SUM('Actual species'!T1051)&gt;=1,1,IF(SUM('Actual species'!T1051)="X",1,0))</f>
        <v>0</v>
      </c>
      <c r="R1052" s="2">
        <f>IF(SUM('Actual species'!U1051)&gt;=1,1,IF(SUM('Actual species'!U1051)="X",1,0))</f>
        <v>0</v>
      </c>
    </row>
    <row r="1053" spans="1:18" x14ac:dyDescent="0.3">
      <c r="A1053" s="113" t="str">
        <f>'Actual species'!A1052</f>
        <v>Philonthus umbratilis</v>
      </c>
      <c r="B1053" s="66">
        <f>IF(SUM('Actual species'!B1052:E1052)&gt;=1,1,IF(SUM('Actual species'!B1052:E1052)="X",1,0))</f>
        <v>0</v>
      </c>
      <c r="C1053" s="2">
        <f>IF(SUM('Actual species'!F1052)&gt;=1,1,IF(SUM('Actual species'!F1052)="X",1,0))</f>
        <v>0</v>
      </c>
      <c r="D1053" s="2">
        <f>IF(SUM('Actual species'!G1052)&gt;=1,1,IF(SUM('Actual species'!G1052)="X",1,0))</f>
        <v>0</v>
      </c>
      <c r="E1053" s="2">
        <f>IF(SUM('Actual species'!H1052)&gt;=1,1,IF(SUM('Actual species'!H1052)="X",1,0))</f>
        <v>0</v>
      </c>
      <c r="F1053" s="2">
        <f>IF(SUM('Actual species'!I1052)&gt;=1,1,IF(SUM('Actual species'!I1052)="X",1,0))</f>
        <v>0</v>
      </c>
      <c r="G1053" s="2">
        <f>IF(SUM('Actual species'!J1052)&gt;=1,1,IF(SUM('Actual species'!J1052)="X",1,0))</f>
        <v>0</v>
      </c>
      <c r="H1053" s="2">
        <f>IF(SUM('Actual species'!K1052)&gt;=1,1,IF(SUM('Actual species'!K1052)="X",1,0))</f>
        <v>0</v>
      </c>
      <c r="I1053" s="2">
        <f>IF(SUM('Actual species'!L1052)&gt;=1,1,IF(SUM('Actual species'!L1052)="X",1,0))</f>
        <v>0</v>
      </c>
      <c r="J1053" s="2">
        <f>IF(SUM('Actual species'!M1052)&gt;=1,1,IF(SUM('Actual species'!M1052)="X",1,0))</f>
        <v>0</v>
      </c>
      <c r="K1053" s="2">
        <f>IF(SUM('Actual species'!N1052)&gt;=1,1,IF(SUM('Actual species'!N1052)="X",1,0))</f>
        <v>0</v>
      </c>
      <c r="L1053" s="2">
        <f>IF(SUM('Actual species'!O1052)&gt;=1,1,IF(SUM('Actual species'!O1052)="X",1,0))</f>
        <v>0</v>
      </c>
      <c r="M1053" s="2">
        <f>IF(SUM('Actual species'!P1052)&gt;=1,1,IF(SUM('Actual species'!P1052)="X",1,0))</f>
        <v>0</v>
      </c>
      <c r="N1053" s="2">
        <f>IF(SUM('Actual species'!Q1052)&gt;=1,1,IF(SUM('Actual species'!Q1052)="X",1,0))</f>
        <v>0</v>
      </c>
      <c r="O1053" s="2">
        <f>IF(SUM('Actual species'!R1052)&gt;=1,1,IF(SUM('Actual species'!R1052)="X",1,0))</f>
        <v>0</v>
      </c>
      <c r="P1053" s="2">
        <f>IF(SUM('Actual species'!S1052)&gt;=1,1,IF(SUM('Actual species'!S1052)="X",1,0))</f>
        <v>0</v>
      </c>
      <c r="Q1053" s="2">
        <f>IF(SUM('Actual species'!T1052)&gt;=1,1,IF(SUM('Actual species'!T1052)="X",1,0))</f>
        <v>0</v>
      </c>
      <c r="R1053" s="2">
        <f>IF(SUM('Actual species'!U1052)&gt;=1,1,IF(SUM('Actual species'!U1052)="X",1,0))</f>
        <v>0</v>
      </c>
    </row>
    <row r="1054" spans="1:18" x14ac:dyDescent="0.3">
      <c r="A1054" s="113" t="str">
        <f>'Actual species'!A1053</f>
        <v>Platyprosopus hierochonticus</v>
      </c>
      <c r="B1054" s="66">
        <f>IF(SUM('Actual species'!B1053:E1053)&gt;=1,1,IF(SUM('Actual species'!B1053:E1053)="X",1,0))</f>
        <v>1</v>
      </c>
      <c r="C1054" s="2">
        <f>IF(SUM('Actual species'!F1053)&gt;=1,1,IF(SUM('Actual species'!F1053)="X",1,0))</f>
        <v>0</v>
      </c>
      <c r="D1054" s="2">
        <f>IF(SUM('Actual species'!G1053)&gt;=1,1,IF(SUM('Actual species'!G1053)="X",1,0))</f>
        <v>0</v>
      </c>
      <c r="E1054" s="2">
        <f>IF(SUM('Actual species'!H1053)&gt;=1,1,IF(SUM('Actual species'!H1053)="X",1,0))</f>
        <v>0</v>
      </c>
      <c r="F1054" s="2">
        <f>IF(SUM('Actual species'!I1053)&gt;=1,1,IF(SUM('Actual species'!I1053)="X",1,0))</f>
        <v>0</v>
      </c>
      <c r="G1054" s="2">
        <f>IF(SUM('Actual species'!J1053)&gt;=1,1,IF(SUM('Actual species'!J1053)="X",1,0))</f>
        <v>0</v>
      </c>
      <c r="H1054" s="2">
        <f>IF(SUM('Actual species'!K1053)&gt;=1,1,IF(SUM('Actual species'!K1053)="X",1,0))</f>
        <v>0</v>
      </c>
      <c r="I1054" s="2">
        <f>IF(SUM('Actual species'!L1053)&gt;=1,1,IF(SUM('Actual species'!L1053)="X",1,0))</f>
        <v>0</v>
      </c>
      <c r="J1054" s="2">
        <f>IF(SUM('Actual species'!M1053)&gt;=1,1,IF(SUM('Actual species'!M1053)="X",1,0))</f>
        <v>0</v>
      </c>
      <c r="K1054" s="2">
        <f>IF(SUM('Actual species'!N1053)&gt;=1,1,IF(SUM('Actual species'!N1053)="X",1,0))</f>
        <v>0</v>
      </c>
      <c r="L1054" s="2">
        <f>IF(SUM('Actual species'!O1053)&gt;=1,1,IF(SUM('Actual species'!O1053)="X",1,0))</f>
        <v>0</v>
      </c>
      <c r="M1054" s="2">
        <f>IF(SUM('Actual species'!P1053)&gt;=1,1,IF(SUM('Actual species'!P1053)="X",1,0))</f>
        <v>0</v>
      </c>
      <c r="N1054" s="2">
        <f>IF(SUM('Actual species'!Q1053)&gt;=1,1,IF(SUM('Actual species'!Q1053)="X",1,0))</f>
        <v>0</v>
      </c>
      <c r="O1054" s="2">
        <f>IF(SUM('Actual species'!R1053)&gt;=1,1,IF(SUM('Actual species'!R1053)="X",1,0))</f>
        <v>0</v>
      </c>
      <c r="P1054" s="2">
        <f>IF(SUM('Actual species'!S1053)&gt;=1,1,IF(SUM('Actual species'!S1053)="X",1,0))</f>
        <v>0</v>
      </c>
      <c r="Q1054" s="2">
        <f>IF(SUM('Actual species'!T1053)&gt;=1,1,IF(SUM('Actual species'!T1053)="X",1,0))</f>
        <v>0</v>
      </c>
      <c r="R1054" s="2">
        <f>IF(SUM('Actual species'!U1053)&gt;=1,1,IF(SUM('Actual species'!U1053)="X",1,0))</f>
        <v>0</v>
      </c>
    </row>
    <row r="1055" spans="1:18" x14ac:dyDescent="0.3">
      <c r="A1055" s="113" t="str">
        <f>'Actual species'!A1054</f>
        <v>Quedius acuminatus phenicus</v>
      </c>
      <c r="B1055" s="66">
        <f>IF(SUM('Actual species'!B1054:E1054)&gt;=1,1,IF(SUM('Actual species'!B1054:E1054)="X",1,0))</f>
        <v>0</v>
      </c>
      <c r="C1055" s="2">
        <f>IF(SUM('Actual species'!F1054)&gt;=1,1,IF(SUM('Actual species'!F1054)="X",1,0))</f>
        <v>0</v>
      </c>
      <c r="D1055" s="2">
        <f>IF(SUM('Actual species'!G1054)&gt;=1,1,IF(SUM('Actual species'!G1054)="X",1,0))</f>
        <v>0</v>
      </c>
      <c r="E1055" s="2">
        <f>IF(SUM('Actual species'!H1054)&gt;=1,1,IF(SUM('Actual species'!H1054)="X",1,0))</f>
        <v>0</v>
      </c>
      <c r="F1055" s="2">
        <f>IF(SUM('Actual species'!I1054)&gt;=1,1,IF(SUM('Actual species'!I1054)="X",1,0))</f>
        <v>0</v>
      </c>
      <c r="G1055" s="2">
        <f>IF(SUM('Actual species'!J1054)&gt;=1,1,IF(SUM('Actual species'!J1054)="X",1,0))</f>
        <v>0</v>
      </c>
      <c r="H1055" s="2">
        <f>IF(SUM('Actual species'!K1054)&gt;=1,1,IF(SUM('Actual species'!K1054)="X",1,0))</f>
        <v>0</v>
      </c>
      <c r="I1055" s="2">
        <f>IF(SUM('Actual species'!L1054)&gt;=1,1,IF(SUM('Actual species'!L1054)="X",1,0))</f>
        <v>0</v>
      </c>
      <c r="J1055" s="2">
        <f>IF(SUM('Actual species'!M1054)&gt;=1,1,IF(SUM('Actual species'!M1054)="X",1,0))</f>
        <v>0</v>
      </c>
      <c r="K1055" s="2">
        <f>IF(SUM('Actual species'!N1054)&gt;=1,1,IF(SUM('Actual species'!N1054)="X",1,0))</f>
        <v>0</v>
      </c>
      <c r="L1055" s="2">
        <f>IF(SUM('Actual species'!O1054)&gt;=1,1,IF(SUM('Actual species'!O1054)="X",1,0))</f>
        <v>0</v>
      </c>
      <c r="M1055" s="2">
        <f>IF(SUM('Actual species'!P1054)&gt;=1,1,IF(SUM('Actual species'!P1054)="X",1,0))</f>
        <v>0</v>
      </c>
      <c r="N1055" s="2">
        <f>IF(SUM('Actual species'!Q1054)&gt;=1,1,IF(SUM('Actual species'!Q1054)="X",1,0))</f>
        <v>0</v>
      </c>
      <c r="O1055" s="2">
        <f>IF(SUM('Actual species'!R1054)&gt;=1,1,IF(SUM('Actual species'!R1054)="X",1,0))</f>
        <v>0</v>
      </c>
      <c r="P1055" s="2">
        <f>IF(SUM('Actual species'!S1054)&gt;=1,1,IF(SUM('Actual species'!S1054)="X",1,0))</f>
        <v>0</v>
      </c>
      <c r="Q1055" s="2">
        <f>IF(SUM('Actual species'!T1054)&gt;=1,1,IF(SUM('Actual species'!T1054)="X",1,0))</f>
        <v>0</v>
      </c>
      <c r="R1055" s="2">
        <f>IF(SUM('Actual species'!U1054)&gt;=1,1,IF(SUM('Actual species'!U1054)="X",1,0))</f>
        <v>0</v>
      </c>
    </row>
    <row r="1056" spans="1:18" x14ac:dyDescent="0.3">
      <c r="A1056" s="113" t="str">
        <f>'Actual species'!A1055</f>
        <v>Quedius abietum</v>
      </c>
      <c r="B1056" s="66">
        <f>IF(SUM('Actual species'!B1055:E1055)&gt;=1,1,IF(SUM('Actual species'!B1055:E1055)="X",1,0))</f>
        <v>0</v>
      </c>
      <c r="C1056" s="2">
        <f>IF(SUM('Actual species'!F1055)&gt;=1,1,IF(SUM('Actual species'!F1055)="X",1,0))</f>
        <v>0</v>
      </c>
      <c r="D1056" s="2">
        <f>IF(SUM('Actual species'!G1055)&gt;=1,1,IF(SUM('Actual species'!G1055)="X",1,0))</f>
        <v>0</v>
      </c>
      <c r="E1056" s="2">
        <f>IF(SUM('Actual species'!H1055)&gt;=1,1,IF(SUM('Actual species'!H1055)="X",1,0))</f>
        <v>0</v>
      </c>
      <c r="F1056" s="2">
        <f>IF(SUM('Actual species'!I1055)&gt;=1,1,IF(SUM('Actual species'!I1055)="X",1,0))</f>
        <v>0</v>
      </c>
      <c r="G1056" s="2">
        <f>IF(SUM('Actual species'!J1055)&gt;=1,1,IF(SUM('Actual species'!J1055)="X",1,0))</f>
        <v>0</v>
      </c>
      <c r="H1056" s="2">
        <f>IF(SUM('Actual species'!K1055)&gt;=1,1,IF(SUM('Actual species'!K1055)="X",1,0))</f>
        <v>0</v>
      </c>
      <c r="I1056" s="2">
        <f>IF(SUM('Actual species'!L1055)&gt;=1,1,IF(SUM('Actual species'!L1055)="X",1,0))</f>
        <v>0</v>
      </c>
      <c r="J1056" s="2">
        <f>IF(SUM('Actual species'!M1055)&gt;=1,1,IF(SUM('Actual species'!M1055)="X",1,0))</f>
        <v>0</v>
      </c>
      <c r="K1056" s="2">
        <f>IF(SUM('Actual species'!N1055)&gt;=1,1,IF(SUM('Actual species'!N1055)="X",1,0))</f>
        <v>0</v>
      </c>
      <c r="L1056" s="2">
        <f>IF(SUM('Actual species'!O1055)&gt;=1,1,IF(SUM('Actual species'!O1055)="X",1,0))</f>
        <v>0</v>
      </c>
      <c r="M1056" s="2">
        <f>IF(SUM('Actual species'!P1055)&gt;=1,1,IF(SUM('Actual species'!P1055)="X",1,0))</f>
        <v>0</v>
      </c>
      <c r="N1056" s="2">
        <f>IF(SUM('Actual species'!Q1055)&gt;=1,1,IF(SUM('Actual species'!Q1055)="X",1,0))</f>
        <v>0</v>
      </c>
      <c r="O1056" s="2">
        <f>IF(SUM('Actual species'!R1055)&gt;=1,1,IF(SUM('Actual species'!R1055)="X",1,0))</f>
        <v>0</v>
      </c>
      <c r="P1056" s="2">
        <f>IF(SUM('Actual species'!S1055)&gt;=1,1,IF(SUM('Actual species'!S1055)="X",1,0))</f>
        <v>0</v>
      </c>
      <c r="Q1056" s="2">
        <f>IF(SUM('Actual species'!T1055)&gt;=1,1,IF(SUM('Actual species'!T1055)="X",1,0))</f>
        <v>0</v>
      </c>
      <c r="R1056" s="2">
        <f>IF(SUM('Actual species'!U1055)&gt;=1,1,IF(SUM('Actual species'!U1055)="X",1,0))</f>
        <v>0</v>
      </c>
    </row>
    <row r="1057" spans="1:18" x14ac:dyDescent="0.3">
      <c r="A1057" s="113" t="str">
        <f>'Actual species'!A1056</f>
        <v>Quedius bernhaueri</v>
      </c>
      <c r="B1057" s="66">
        <f>IF(SUM('Actual species'!B1056:E1056)&gt;=1,1,IF(SUM('Actual species'!B1056:E1056)="X",1,0))</f>
        <v>0</v>
      </c>
      <c r="C1057" s="2">
        <f>IF(SUM('Actual species'!F1056)&gt;=1,1,IF(SUM('Actual species'!F1056)="X",1,0))</f>
        <v>0</v>
      </c>
      <c r="D1057" s="2">
        <f>IF(SUM('Actual species'!G1056)&gt;=1,1,IF(SUM('Actual species'!G1056)="X",1,0))</f>
        <v>0</v>
      </c>
      <c r="E1057" s="2">
        <f>IF(SUM('Actual species'!H1056)&gt;=1,1,IF(SUM('Actual species'!H1056)="X",1,0))</f>
        <v>0</v>
      </c>
      <c r="F1057" s="2">
        <f>IF(SUM('Actual species'!I1056)&gt;=1,1,IF(SUM('Actual species'!I1056)="X",1,0))</f>
        <v>0</v>
      </c>
      <c r="G1057" s="2">
        <f>IF(SUM('Actual species'!J1056)&gt;=1,1,IF(SUM('Actual species'!J1056)="X",1,0))</f>
        <v>0</v>
      </c>
      <c r="H1057" s="2">
        <f>IF(SUM('Actual species'!K1056)&gt;=1,1,IF(SUM('Actual species'!K1056)="X",1,0))</f>
        <v>0</v>
      </c>
      <c r="I1057" s="2">
        <f>IF(SUM('Actual species'!L1056)&gt;=1,1,IF(SUM('Actual species'!L1056)="X",1,0))</f>
        <v>0</v>
      </c>
      <c r="J1057" s="2">
        <f>IF(SUM('Actual species'!M1056)&gt;=1,1,IF(SUM('Actual species'!M1056)="X",1,0))</f>
        <v>0</v>
      </c>
      <c r="K1057" s="2">
        <f>IF(SUM('Actual species'!N1056)&gt;=1,1,IF(SUM('Actual species'!N1056)="X",1,0))</f>
        <v>0</v>
      </c>
      <c r="L1057" s="2">
        <f>IF(SUM('Actual species'!O1056)&gt;=1,1,IF(SUM('Actual species'!O1056)="X",1,0))</f>
        <v>0</v>
      </c>
      <c r="M1057" s="2">
        <f>IF(SUM('Actual species'!P1056)&gt;=1,1,IF(SUM('Actual species'!P1056)="X",1,0))</f>
        <v>0</v>
      </c>
      <c r="N1057" s="2">
        <f>IF(SUM('Actual species'!Q1056)&gt;=1,1,IF(SUM('Actual species'!Q1056)="X",1,0))</f>
        <v>0</v>
      </c>
      <c r="O1057" s="2">
        <f>IF(SUM('Actual species'!R1056)&gt;=1,1,IF(SUM('Actual species'!R1056)="X",1,0))</f>
        <v>0</v>
      </c>
      <c r="P1057" s="2">
        <f>IF(SUM('Actual species'!S1056)&gt;=1,1,IF(SUM('Actual species'!S1056)="X",1,0))</f>
        <v>1</v>
      </c>
      <c r="Q1057" s="2">
        <f>IF(SUM('Actual species'!T1056)&gt;=1,1,IF(SUM('Actual species'!T1056)="X",1,0))</f>
        <v>0</v>
      </c>
      <c r="R1057" s="2">
        <f>IF(SUM('Actual species'!U1056)&gt;=1,1,IF(SUM('Actual species'!U1056)="X",1,0))</f>
        <v>0</v>
      </c>
    </row>
    <row r="1058" spans="1:18" x14ac:dyDescent="0.3">
      <c r="A1058" s="113" t="str">
        <f>'Actual species'!A1057</f>
        <v>Quedius boops</v>
      </c>
      <c r="B1058" s="66">
        <f>IF(SUM('Actual species'!B1057:E1057)&gt;=1,1,IF(SUM('Actual species'!B1057:E1057)="X",1,0))</f>
        <v>0</v>
      </c>
      <c r="C1058" s="2">
        <f>IF(SUM('Actual species'!F1057)&gt;=1,1,IF(SUM('Actual species'!F1057)="X",1,0))</f>
        <v>0</v>
      </c>
      <c r="D1058" s="2">
        <f>IF(SUM('Actual species'!G1057)&gt;=1,1,IF(SUM('Actual species'!G1057)="X",1,0))</f>
        <v>0</v>
      </c>
      <c r="E1058" s="2">
        <f>IF(SUM('Actual species'!H1057)&gt;=1,1,IF(SUM('Actual species'!H1057)="X",1,0))</f>
        <v>0</v>
      </c>
      <c r="F1058" s="2">
        <f>IF(SUM('Actual species'!I1057)&gt;=1,1,IF(SUM('Actual species'!I1057)="X",1,0))</f>
        <v>0</v>
      </c>
      <c r="G1058" s="2">
        <f>IF(SUM('Actual species'!J1057)&gt;=1,1,IF(SUM('Actual species'!J1057)="X",1,0))</f>
        <v>0</v>
      </c>
      <c r="H1058" s="2">
        <f>IF(SUM('Actual species'!K1057)&gt;=1,1,IF(SUM('Actual species'!K1057)="X",1,0))</f>
        <v>0</v>
      </c>
      <c r="I1058" s="2">
        <f>IF(SUM('Actual species'!L1057)&gt;=1,1,IF(SUM('Actual species'!L1057)="X",1,0))</f>
        <v>0</v>
      </c>
      <c r="J1058" s="2">
        <f>IF(SUM('Actual species'!M1057)&gt;=1,1,IF(SUM('Actual species'!M1057)="X",1,0))</f>
        <v>1</v>
      </c>
      <c r="K1058" s="2">
        <f>IF(SUM('Actual species'!N1057)&gt;=1,1,IF(SUM('Actual species'!N1057)="X",1,0))</f>
        <v>0</v>
      </c>
      <c r="L1058" s="2">
        <f>IF(SUM('Actual species'!O1057)&gt;=1,1,IF(SUM('Actual species'!O1057)="X",1,0))</f>
        <v>0</v>
      </c>
      <c r="M1058" s="2">
        <f>IF(SUM('Actual species'!P1057)&gt;=1,1,IF(SUM('Actual species'!P1057)="X",1,0))</f>
        <v>0</v>
      </c>
      <c r="N1058" s="2">
        <f>IF(SUM('Actual species'!Q1057)&gt;=1,1,IF(SUM('Actual species'!Q1057)="X",1,0))</f>
        <v>0</v>
      </c>
      <c r="O1058" s="2">
        <f>IF(SUM('Actual species'!R1057)&gt;=1,1,IF(SUM('Actual species'!R1057)="X",1,0))</f>
        <v>0</v>
      </c>
      <c r="P1058" s="2">
        <f>IF(SUM('Actual species'!S1057)&gt;=1,1,IF(SUM('Actual species'!S1057)="X",1,0))</f>
        <v>1</v>
      </c>
      <c r="Q1058" s="2">
        <f>IF(SUM('Actual species'!T1057)&gt;=1,1,IF(SUM('Actual species'!T1057)="X",1,0))</f>
        <v>0</v>
      </c>
      <c r="R1058" s="2">
        <f>IF(SUM('Actual species'!U1057)&gt;=1,1,IF(SUM('Actual species'!U1057)="X",1,0))</f>
        <v>0</v>
      </c>
    </row>
    <row r="1059" spans="1:18" x14ac:dyDescent="0.3">
      <c r="A1059" s="113" t="str">
        <f>'Actual species'!A1058</f>
        <v>Quedius cf. hellenicus</v>
      </c>
      <c r="B1059" s="66">
        <f>IF(SUM('Actual species'!B1058:E1058)&gt;=1,1,IF(SUM('Actual species'!B1058:E1058)="X",1,0))</f>
        <v>0</v>
      </c>
      <c r="C1059" s="2">
        <f>IF(SUM('Actual species'!F1058)&gt;=1,1,IF(SUM('Actual species'!F1058)="X",1,0))</f>
        <v>0</v>
      </c>
      <c r="D1059" s="2">
        <f>IF(SUM('Actual species'!G1058)&gt;=1,1,IF(SUM('Actual species'!G1058)="X",1,0))</f>
        <v>0</v>
      </c>
      <c r="E1059" s="2">
        <f>IF(SUM('Actual species'!H1058)&gt;=1,1,IF(SUM('Actual species'!H1058)="X",1,0))</f>
        <v>1</v>
      </c>
      <c r="F1059" s="2">
        <f>IF(SUM('Actual species'!I1058)&gt;=1,1,IF(SUM('Actual species'!I1058)="X",1,0))</f>
        <v>0</v>
      </c>
      <c r="G1059" s="2">
        <f>IF(SUM('Actual species'!J1058)&gt;=1,1,IF(SUM('Actual species'!J1058)="X",1,0))</f>
        <v>0</v>
      </c>
      <c r="H1059" s="2">
        <f>IF(SUM('Actual species'!K1058)&gt;=1,1,IF(SUM('Actual species'!K1058)="X",1,0))</f>
        <v>0</v>
      </c>
      <c r="I1059" s="2">
        <f>IF(SUM('Actual species'!L1058)&gt;=1,1,IF(SUM('Actual species'!L1058)="X",1,0))</f>
        <v>0</v>
      </c>
      <c r="J1059" s="2">
        <f>IF(SUM('Actual species'!M1058)&gt;=1,1,IF(SUM('Actual species'!M1058)="X",1,0))</f>
        <v>0</v>
      </c>
      <c r="K1059" s="2">
        <f>IF(SUM('Actual species'!N1058)&gt;=1,1,IF(SUM('Actual species'!N1058)="X",1,0))</f>
        <v>0</v>
      </c>
      <c r="L1059" s="2">
        <f>IF(SUM('Actual species'!O1058)&gt;=1,1,IF(SUM('Actual species'!O1058)="X",1,0))</f>
        <v>0</v>
      </c>
      <c r="M1059" s="2">
        <f>IF(SUM('Actual species'!P1058)&gt;=1,1,IF(SUM('Actual species'!P1058)="X",1,0))</f>
        <v>0</v>
      </c>
      <c r="N1059" s="2">
        <f>IF(SUM('Actual species'!Q1058)&gt;=1,1,IF(SUM('Actual species'!Q1058)="X",1,0))</f>
        <v>0</v>
      </c>
      <c r="O1059" s="2">
        <f>IF(SUM('Actual species'!R1058)&gt;=1,1,IF(SUM('Actual species'!R1058)="X",1,0))</f>
        <v>0</v>
      </c>
      <c r="P1059" s="2">
        <f>IF(SUM('Actual species'!S1058)&gt;=1,1,IF(SUM('Actual species'!S1058)="X",1,0))</f>
        <v>0</v>
      </c>
      <c r="Q1059" s="2">
        <f>IF(SUM('Actual species'!T1058)&gt;=1,1,IF(SUM('Actual species'!T1058)="X",1,0))</f>
        <v>0</v>
      </c>
      <c r="R1059" s="2">
        <f>IF(SUM('Actual species'!U1058)&gt;=1,1,IF(SUM('Actual species'!U1058)="X",1,0))</f>
        <v>0</v>
      </c>
    </row>
    <row r="1060" spans="1:18" x14ac:dyDescent="0.3">
      <c r="A1060" s="113" t="str">
        <f>'Actual species'!A1059</f>
        <v>Quedius cf. Paganettii</v>
      </c>
      <c r="B1060" s="66">
        <f>IF(SUM('Actual species'!B1059:E1059)&gt;=1,1,IF(SUM('Actual species'!B1059:E1059)="X",1,0))</f>
        <v>0</v>
      </c>
      <c r="C1060" s="2">
        <f>IF(SUM('Actual species'!F1059)&gt;=1,1,IF(SUM('Actual species'!F1059)="X",1,0))</f>
        <v>0</v>
      </c>
      <c r="D1060" s="2">
        <f>IF(SUM('Actual species'!G1059)&gt;=1,1,IF(SUM('Actual species'!G1059)="X",1,0))</f>
        <v>0</v>
      </c>
      <c r="E1060" s="2">
        <f>IF(SUM('Actual species'!H1059)&gt;=1,1,IF(SUM('Actual species'!H1059)="X",1,0))</f>
        <v>0</v>
      </c>
      <c r="F1060" s="2">
        <f>IF(SUM('Actual species'!I1059)&gt;=1,1,IF(SUM('Actual species'!I1059)="X",1,0))</f>
        <v>0</v>
      </c>
      <c r="G1060" s="2">
        <f>IF(SUM('Actual species'!J1059)&gt;=1,1,IF(SUM('Actual species'!J1059)="X",1,0))</f>
        <v>0</v>
      </c>
      <c r="H1060" s="2">
        <f>IF(SUM('Actual species'!K1059)&gt;=1,1,IF(SUM('Actual species'!K1059)="X",1,0))</f>
        <v>0</v>
      </c>
      <c r="I1060" s="2">
        <f>IF(SUM('Actual species'!L1059)&gt;=1,1,IF(SUM('Actual species'!L1059)="X",1,0))</f>
        <v>0</v>
      </c>
      <c r="J1060" s="2">
        <f>IF(SUM('Actual species'!M1059)&gt;=1,1,IF(SUM('Actual species'!M1059)="X",1,0))</f>
        <v>0</v>
      </c>
      <c r="K1060" s="2">
        <f>IF(SUM('Actual species'!N1059)&gt;=1,1,IF(SUM('Actual species'!N1059)="X",1,0))</f>
        <v>0</v>
      </c>
      <c r="L1060" s="2">
        <f>IF(SUM('Actual species'!O1059)&gt;=1,1,IF(SUM('Actual species'!O1059)="X",1,0))</f>
        <v>0</v>
      </c>
      <c r="M1060" s="2">
        <f>IF(SUM('Actual species'!P1059)&gt;=1,1,IF(SUM('Actual species'!P1059)="X",1,0))</f>
        <v>1</v>
      </c>
      <c r="N1060" s="2">
        <f>IF(SUM('Actual species'!Q1059)&gt;=1,1,IF(SUM('Actual species'!Q1059)="X",1,0))</f>
        <v>0</v>
      </c>
      <c r="O1060" s="2">
        <f>IF(SUM('Actual species'!R1059)&gt;=1,1,IF(SUM('Actual species'!R1059)="X",1,0))</f>
        <v>0</v>
      </c>
      <c r="P1060" s="2">
        <f>IF(SUM('Actual species'!S1059)&gt;=1,1,IF(SUM('Actual species'!S1059)="X",1,0))</f>
        <v>0</v>
      </c>
      <c r="Q1060" s="2">
        <f>IF(SUM('Actual species'!T1059)&gt;=1,1,IF(SUM('Actual species'!T1059)="X",1,0))</f>
        <v>0</v>
      </c>
      <c r="R1060" s="2">
        <f>IF(SUM('Actual species'!U1059)&gt;=1,1,IF(SUM('Actual species'!U1059)="X",1,0))</f>
        <v>0</v>
      </c>
    </row>
    <row r="1061" spans="1:18" x14ac:dyDescent="0.3">
      <c r="A1061" s="113" t="str">
        <f>'Actual species'!A1060</f>
        <v>Quedius cinctus</v>
      </c>
      <c r="B1061" s="66">
        <f>IF(SUM('Actual species'!B1060:E1060)&gt;=1,1,IF(SUM('Actual species'!B1060:E1060)="X",1,0))</f>
        <v>1</v>
      </c>
      <c r="C1061" s="2">
        <f>IF(SUM('Actual species'!F1060)&gt;=1,1,IF(SUM('Actual species'!F1060)="X",1,0))</f>
        <v>0</v>
      </c>
      <c r="D1061" s="2">
        <f>IF(SUM('Actual species'!G1060)&gt;=1,1,IF(SUM('Actual species'!G1060)="X",1,0))</f>
        <v>0</v>
      </c>
      <c r="E1061" s="2">
        <f>IF(SUM('Actual species'!H1060)&gt;=1,1,IF(SUM('Actual species'!H1060)="X",1,0))</f>
        <v>0</v>
      </c>
      <c r="F1061" s="2">
        <f>IF(SUM('Actual species'!I1060)&gt;=1,1,IF(SUM('Actual species'!I1060)="X",1,0))</f>
        <v>0</v>
      </c>
      <c r="G1061" s="2">
        <f>IF(SUM('Actual species'!J1060)&gt;=1,1,IF(SUM('Actual species'!J1060)="X",1,0))</f>
        <v>1</v>
      </c>
      <c r="H1061" s="2">
        <f>IF(SUM('Actual species'!K1060)&gt;=1,1,IF(SUM('Actual species'!K1060)="X",1,0))</f>
        <v>1</v>
      </c>
      <c r="I1061" s="2">
        <f>IF(SUM('Actual species'!L1060)&gt;=1,1,IF(SUM('Actual species'!L1060)="X",1,0))</f>
        <v>0</v>
      </c>
      <c r="J1061" s="2">
        <f>IF(SUM('Actual species'!M1060)&gt;=1,1,IF(SUM('Actual species'!M1060)="X",1,0))</f>
        <v>0</v>
      </c>
      <c r="K1061" s="2">
        <f>IF(SUM('Actual species'!N1060)&gt;=1,1,IF(SUM('Actual species'!N1060)="X",1,0))</f>
        <v>0</v>
      </c>
      <c r="L1061" s="2">
        <f>IF(SUM('Actual species'!O1060)&gt;=1,1,IF(SUM('Actual species'!O1060)="X",1,0))</f>
        <v>0</v>
      </c>
      <c r="M1061" s="2">
        <f>IF(SUM('Actual species'!P1060)&gt;=1,1,IF(SUM('Actual species'!P1060)="X",1,0))</f>
        <v>0</v>
      </c>
      <c r="N1061" s="2">
        <f>IF(SUM('Actual species'!Q1060)&gt;=1,1,IF(SUM('Actual species'!Q1060)="X",1,0))</f>
        <v>0</v>
      </c>
      <c r="O1061" s="2">
        <f>IF(SUM('Actual species'!R1060)&gt;=1,1,IF(SUM('Actual species'!R1060)="X",1,0))</f>
        <v>0</v>
      </c>
      <c r="P1061" s="2">
        <f>IF(SUM('Actual species'!S1060)&gt;=1,1,IF(SUM('Actual species'!S1060)="X",1,0))</f>
        <v>1</v>
      </c>
      <c r="Q1061" s="2">
        <f>IF(SUM('Actual species'!T1060)&gt;=1,1,IF(SUM('Actual species'!T1060)="X",1,0))</f>
        <v>0</v>
      </c>
      <c r="R1061" s="2">
        <f>IF(SUM('Actual species'!U1060)&gt;=1,1,IF(SUM('Actual species'!U1060)="X",1,0))</f>
        <v>0</v>
      </c>
    </row>
    <row r="1062" spans="1:18" x14ac:dyDescent="0.3">
      <c r="A1062" s="113" t="str">
        <f>'Actual species'!A1061</f>
        <v>Quedius coloratus</v>
      </c>
      <c r="B1062" s="66">
        <f>IF(SUM('Actual species'!B1061:E1061)&gt;=1,1,IF(SUM('Actual species'!B1061:E1061)="X",1,0))</f>
        <v>0</v>
      </c>
      <c r="C1062" s="2">
        <f>IF(SUM('Actual species'!F1061)&gt;=1,1,IF(SUM('Actual species'!F1061)="X",1,0))</f>
        <v>0</v>
      </c>
      <c r="D1062" s="2">
        <f>IF(SUM('Actual species'!G1061)&gt;=1,1,IF(SUM('Actual species'!G1061)="X",1,0))</f>
        <v>0</v>
      </c>
      <c r="E1062" s="2">
        <f>IF(SUM('Actual species'!H1061)&gt;=1,1,IF(SUM('Actual species'!H1061)="X",1,0))</f>
        <v>0</v>
      </c>
      <c r="F1062" s="2">
        <f>IF(SUM('Actual species'!I1061)&gt;=1,1,IF(SUM('Actual species'!I1061)="X",1,0))</f>
        <v>1</v>
      </c>
      <c r="G1062" s="2">
        <f>IF(SUM('Actual species'!J1061)&gt;=1,1,IF(SUM('Actual species'!J1061)="X",1,0))</f>
        <v>0</v>
      </c>
      <c r="H1062" s="2">
        <f>IF(SUM('Actual species'!K1061)&gt;=1,1,IF(SUM('Actual species'!K1061)="X",1,0))</f>
        <v>0</v>
      </c>
      <c r="I1062" s="2">
        <f>IF(SUM('Actual species'!L1061)&gt;=1,1,IF(SUM('Actual species'!L1061)="X",1,0))</f>
        <v>0</v>
      </c>
      <c r="J1062" s="2">
        <f>IF(SUM('Actual species'!M1061)&gt;=1,1,IF(SUM('Actual species'!M1061)="X",1,0))</f>
        <v>0</v>
      </c>
      <c r="K1062" s="2">
        <f>IF(SUM('Actual species'!N1061)&gt;=1,1,IF(SUM('Actual species'!N1061)="X",1,0))</f>
        <v>0</v>
      </c>
      <c r="L1062" s="2">
        <f>IF(SUM('Actual species'!O1061)&gt;=1,1,IF(SUM('Actual species'!O1061)="X",1,0))</f>
        <v>1</v>
      </c>
      <c r="M1062" s="2">
        <f>IF(SUM('Actual species'!P1061)&gt;=1,1,IF(SUM('Actual species'!P1061)="X",1,0))</f>
        <v>0</v>
      </c>
      <c r="N1062" s="2">
        <f>IF(SUM('Actual species'!Q1061)&gt;=1,1,IF(SUM('Actual species'!Q1061)="X",1,0))</f>
        <v>0</v>
      </c>
      <c r="O1062" s="2">
        <f>IF(SUM('Actual species'!R1061)&gt;=1,1,IF(SUM('Actual species'!R1061)="X",1,0))</f>
        <v>0</v>
      </c>
      <c r="P1062" s="2">
        <f>IF(SUM('Actual species'!S1061)&gt;=1,1,IF(SUM('Actual species'!S1061)="X",1,0))</f>
        <v>0</v>
      </c>
      <c r="Q1062" s="2">
        <f>IF(SUM('Actual species'!T1061)&gt;=1,1,IF(SUM('Actual species'!T1061)="X",1,0))</f>
        <v>0</v>
      </c>
      <c r="R1062" s="2">
        <f>IF(SUM('Actual species'!U1061)&gt;=1,1,IF(SUM('Actual species'!U1061)="X",1,0))</f>
        <v>0</v>
      </c>
    </row>
    <row r="1063" spans="1:18" x14ac:dyDescent="0.3">
      <c r="A1063" s="113" t="str">
        <f>'Actual species'!A1062</f>
        <v>Quedius coxalis</v>
      </c>
      <c r="B1063" s="66">
        <f>IF(SUM('Actual species'!B1062:E1062)&gt;=1,1,IF(SUM('Actual species'!B1062:E1062)="X",1,0))</f>
        <v>1</v>
      </c>
      <c r="C1063" s="2">
        <f>IF(SUM('Actual species'!F1062)&gt;=1,1,IF(SUM('Actual species'!F1062)="X",1,0))</f>
        <v>0</v>
      </c>
      <c r="D1063" s="2">
        <f>IF(SUM('Actual species'!G1062)&gt;=1,1,IF(SUM('Actual species'!G1062)="X",1,0))</f>
        <v>0</v>
      </c>
      <c r="E1063" s="2">
        <f>IF(SUM('Actual species'!H1062)&gt;=1,1,IF(SUM('Actual species'!H1062)="X",1,0))</f>
        <v>0</v>
      </c>
      <c r="F1063" s="2">
        <f>IF(SUM('Actual species'!I1062)&gt;=1,1,IF(SUM('Actual species'!I1062)="X",1,0))</f>
        <v>0</v>
      </c>
      <c r="G1063" s="2">
        <f>IF(SUM('Actual species'!J1062)&gt;=1,1,IF(SUM('Actual species'!J1062)="X",1,0))</f>
        <v>0</v>
      </c>
      <c r="H1063" s="2">
        <f>IF(SUM('Actual species'!K1062)&gt;=1,1,IF(SUM('Actual species'!K1062)="X",1,0))</f>
        <v>0</v>
      </c>
      <c r="I1063" s="2">
        <f>IF(SUM('Actual species'!L1062)&gt;=1,1,IF(SUM('Actual species'!L1062)="X",1,0))</f>
        <v>0</v>
      </c>
      <c r="J1063" s="2">
        <f>IF(SUM('Actual species'!M1062)&gt;=1,1,IF(SUM('Actual species'!M1062)="X",1,0))</f>
        <v>0</v>
      </c>
      <c r="K1063" s="2">
        <f>IF(SUM('Actual species'!N1062)&gt;=1,1,IF(SUM('Actual species'!N1062)="X",1,0))</f>
        <v>0</v>
      </c>
      <c r="L1063" s="2">
        <f>IF(SUM('Actual species'!O1062)&gt;=1,1,IF(SUM('Actual species'!O1062)="X",1,0))</f>
        <v>0</v>
      </c>
      <c r="M1063" s="2">
        <f>IF(SUM('Actual species'!P1062)&gt;=1,1,IF(SUM('Actual species'!P1062)="X",1,0))</f>
        <v>0</v>
      </c>
      <c r="N1063" s="2">
        <f>IF(SUM('Actual species'!Q1062)&gt;=1,1,IF(SUM('Actual species'!Q1062)="X",1,0))</f>
        <v>0</v>
      </c>
      <c r="O1063" s="2">
        <f>IF(SUM('Actual species'!R1062)&gt;=1,1,IF(SUM('Actual species'!R1062)="X",1,0))</f>
        <v>0</v>
      </c>
      <c r="P1063" s="2">
        <f>IF(SUM('Actual species'!S1062)&gt;=1,1,IF(SUM('Actual species'!S1062)="X",1,0))</f>
        <v>0</v>
      </c>
      <c r="Q1063" s="2">
        <f>IF(SUM('Actual species'!T1062)&gt;=1,1,IF(SUM('Actual species'!T1062)="X",1,0))</f>
        <v>0</v>
      </c>
      <c r="R1063" s="2">
        <f>IF(SUM('Actual species'!U1062)&gt;=1,1,IF(SUM('Actual species'!U1062)="X",1,0))</f>
        <v>0</v>
      </c>
    </row>
    <row r="1064" spans="1:18" x14ac:dyDescent="0.3">
      <c r="A1064" s="113" t="str">
        <f>'Actual species'!A1063</f>
        <v>Quedius curtidens</v>
      </c>
      <c r="B1064" s="66">
        <f>IF(SUM('Actual species'!B1063:E1063)&gt;=1,1,IF(SUM('Actual species'!B1063:E1063)="X",1,0))</f>
        <v>0</v>
      </c>
      <c r="C1064" s="2">
        <f>IF(SUM('Actual species'!F1063)&gt;=1,1,IF(SUM('Actual species'!F1063)="X",1,0))</f>
        <v>0</v>
      </c>
      <c r="D1064" s="2">
        <f>IF(SUM('Actual species'!G1063)&gt;=1,1,IF(SUM('Actual species'!G1063)="X",1,0))</f>
        <v>0</v>
      </c>
      <c r="E1064" s="2">
        <f>IF(SUM('Actual species'!H1063)&gt;=1,1,IF(SUM('Actual species'!H1063)="X",1,0))</f>
        <v>1</v>
      </c>
      <c r="F1064" s="2">
        <f>IF(SUM('Actual species'!I1063)&gt;=1,1,IF(SUM('Actual species'!I1063)="X",1,0))</f>
        <v>0</v>
      </c>
      <c r="G1064" s="2">
        <f>IF(SUM('Actual species'!J1063)&gt;=1,1,IF(SUM('Actual species'!J1063)="X",1,0))</f>
        <v>0</v>
      </c>
      <c r="H1064" s="2">
        <f>IF(SUM('Actual species'!K1063)&gt;=1,1,IF(SUM('Actual species'!K1063)="X",1,0))</f>
        <v>0</v>
      </c>
      <c r="I1064" s="2">
        <f>IF(SUM('Actual species'!L1063)&gt;=1,1,IF(SUM('Actual species'!L1063)="X",1,0))</f>
        <v>0</v>
      </c>
      <c r="J1064" s="2">
        <f>IF(SUM('Actual species'!M1063)&gt;=1,1,IF(SUM('Actual species'!M1063)="X",1,0))</f>
        <v>0</v>
      </c>
      <c r="K1064" s="2">
        <f>IF(SUM('Actual species'!N1063)&gt;=1,1,IF(SUM('Actual species'!N1063)="X",1,0))</f>
        <v>1</v>
      </c>
      <c r="L1064" s="2">
        <f>IF(SUM('Actual species'!O1063)&gt;=1,1,IF(SUM('Actual species'!O1063)="X",1,0))</f>
        <v>0</v>
      </c>
      <c r="M1064" s="2">
        <f>IF(SUM('Actual species'!P1063)&gt;=1,1,IF(SUM('Actual species'!P1063)="X",1,0))</f>
        <v>0</v>
      </c>
      <c r="N1064" s="2">
        <f>IF(SUM('Actual species'!Q1063)&gt;=1,1,IF(SUM('Actual species'!Q1063)="X",1,0))</f>
        <v>0</v>
      </c>
      <c r="O1064" s="2">
        <f>IF(SUM('Actual species'!R1063)&gt;=1,1,IF(SUM('Actual species'!R1063)="X",1,0))</f>
        <v>0</v>
      </c>
      <c r="P1064" s="2">
        <f>IF(SUM('Actual species'!S1063)&gt;=1,1,IF(SUM('Actual species'!S1063)="X",1,0))</f>
        <v>0</v>
      </c>
      <c r="Q1064" s="2">
        <f>IF(SUM('Actual species'!T1063)&gt;=1,1,IF(SUM('Actual species'!T1063)="X",1,0))</f>
        <v>0</v>
      </c>
      <c r="R1064" s="2">
        <f>IF(SUM('Actual species'!U1063)&gt;=1,1,IF(SUM('Actual species'!U1063)="X",1,0))</f>
        <v>0</v>
      </c>
    </row>
    <row r="1065" spans="1:18" x14ac:dyDescent="0.3">
      <c r="A1065" s="113" t="str">
        <f>'Actual species'!A1064</f>
        <v>Quedius cyprusensis</v>
      </c>
      <c r="B1065" s="66">
        <f>IF(SUM('Actual species'!B1064:E1064)&gt;=1,1,IF(SUM('Actual species'!B1064:E1064)="X",1,0))</f>
        <v>1</v>
      </c>
      <c r="C1065" s="2">
        <f>IF(SUM('Actual species'!F1064)&gt;=1,1,IF(SUM('Actual species'!F1064)="X",1,0))</f>
        <v>0</v>
      </c>
      <c r="D1065" s="2">
        <f>IF(SUM('Actual species'!G1064)&gt;=1,1,IF(SUM('Actual species'!G1064)="X",1,0))</f>
        <v>0</v>
      </c>
      <c r="E1065" s="2">
        <f>IF(SUM('Actual species'!H1064)&gt;=1,1,IF(SUM('Actual species'!H1064)="X",1,0))</f>
        <v>0</v>
      </c>
      <c r="F1065" s="2">
        <f>IF(SUM('Actual species'!I1064)&gt;=1,1,IF(SUM('Actual species'!I1064)="X",1,0))</f>
        <v>0</v>
      </c>
      <c r="G1065" s="2">
        <f>IF(SUM('Actual species'!J1064)&gt;=1,1,IF(SUM('Actual species'!J1064)="X",1,0))</f>
        <v>0</v>
      </c>
      <c r="H1065" s="2">
        <f>IF(SUM('Actual species'!K1064)&gt;=1,1,IF(SUM('Actual species'!K1064)="X",1,0))</f>
        <v>0</v>
      </c>
      <c r="I1065" s="2">
        <f>IF(SUM('Actual species'!L1064)&gt;=1,1,IF(SUM('Actual species'!L1064)="X",1,0))</f>
        <v>0</v>
      </c>
      <c r="J1065" s="2">
        <f>IF(SUM('Actual species'!M1064)&gt;=1,1,IF(SUM('Actual species'!M1064)="X",1,0))</f>
        <v>0</v>
      </c>
      <c r="K1065" s="2">
        <f>IF(SUM('Actual species'!N1064)&gt;=1,1,IF(SUM('Actual species'!N1064)="X",1,0))</f>
        <v>0</v>
      </c>
      <c r="L1065" s="2">
        <f>IF(SUM('Actual species'!O1064)&gt;=1,1,IF(SUM('Actual species'!O1064)="X",1,0))</f>
        <v>0</v>
      </c>
      <c r="M1065" s="2">
        <f>IF(SUM('Actual species'!P1064)&gt;=1,1,IF(SUM('Actual species'!P1064)="X",1,0))</f>
        <v>0</v>
      </c>
      <c r="N1065" s="2">
        <f>IF(SUM('Actual species'!Q1064)&gt;=1,1,IF(SUM('Actual species'!Q1064)="X",1,0))</f>
        <v>0</v>
      </c>
      <c r="O1065" s="2">
        <f>IF(SUM('Actual species'!R1064)&gt;=1,1,IF(SUM('Actual species'!R1064)="X",1,0))</f>
        <v>0</v>
      </c>
      <c r="P1065" s="2">
        <f>IF(SUM('Actual species'!S1064)&gt;=1,1,IF(SUM('Actual species'!S1064)="X",1,0))</f>
        <v>0</v>
      </c>
      <c r="Q1065" s="2">
        <f>IF(SUM('Actual species'!T1064)&gt;=1,1,IF(SUM('Actual species'!T1064)="X",1,0))</f>
        <v>0</v>
      </c>
      <c r="R1065" s="2">
        <f>IF(SUM('Actual species'!U1064)&gt;=1,1,IF(SUM('Actual species'!U1064)="X",1,0))</f>
        <v>0</v>
      </c>
    </row>
    <row r="1066" spans="1:18" x14ac:dyDescent="0.3">
      <c r="A1066" s="113" t="str">
        <f>'Actual species'!A1065</f>
        <v>Quedius erinci</v>
      </c>
      <c r="B1066" s="66">
        <f>IF(SUM('Actual species'!B1065:E1065)&gt;=1,1,IF(SUM('Actual species'!B1065:E1065)="X",1,0))</f>
        <v>0</v>
      </c>
      <c r="C1066" s="2">
        <f>IF(SUM('Actual species'!F1065)&gt;=1,1,IF(SUM('Actual species'!F1065)="X",1,0))</f>
        <v>0</v>
      </c>
      <c r="D1066" s="2">
        <f>IF(SUM('Actual species'!G1065)&gt;=1,1,IF(SUM('Actual species'!G1065)="X",1,0))</f>
        <v>0</v>
      </c>
      <c r="E1066" s="2">
        <f>IF(SUM('Actual species'!H1065)&gt;=1,1,IF(SUM('Actual species'!H1065)="X",1,0))</f>
        <v>0</v>
      </c>
      <c r="F1066" s="2">
        <f>IF(SUM('Actual species'!I1065)&gt;=1,1,IF(SUM('Actual species'!I1065)="X",1,0))</f>
        <v>0</v>
      </c>
      <c r="G1066" s="2">
        <f>IF(SUM('Actual species'!J1065)&gt;=1,1,IF(SUM('Actual species'!J1065)="X",1,0))</f>
        <v>0</v>
      </c>
      <c r="H1066" s="2">
        <f>IF(SUM('Actual species'!K1065)&gt;=1,1,IF(SUM('Actual species'!K1065)="X",1,0))</f>
        <v>0</v>
      </c>
      <c r="I1066" s="2">
        <f>IF(SUM('Actual species'!L1065)&gt;=1,1,IF(SUM('Actual species'!L1065)="X",1,0))</f>
        <v>0</v>
      </c>
      <c r="J1066" s="2">
        <f>IF(SUM('Actual species'!M1065)&gt;=1,1,IF(SUM('Actual species'!M1065)="X",1,0))</f>
        <v>0</v>
      </c>
      <c r="K1066" s="2">
        <f>IF(SUM('Actual species'!N1065)&gt;=1,1,IF(SUM('Actual species'!N1065)="X",1,0))</f>
        <v>0</v>
      </c>
      <c r="L1066" s="2">
        <f>IF(SUM('Actual species'!O1065)&gt;=1,1,IF(SUM('Actual species'!O1065)="X",1,0))</f>
        <v>0</v>
      </c>
      <c r="M1066" s="2">
        <f>IF(SUM('Actual species'!P1065)&gt;=1,1,IF(SUM('Actual species'!P1065)="X",1,0))</f>
        <v>0</v>
      </c>
      <c r="N1066" s="2">
        <f>IF(SUM('Actual species'!Q1065)&gt;=1,1,IF(SUM('Actual species'!Q1065)="X",1,0))</f>
        <v>0</v>
      </c>
      <c r="O1066" s="2">
        <f>IF(SUM('Actual species'!R1065)&gt;=1,1,IF(SUM('Actual species'!R1065)="X",1,0))</f>
        <v>1</v>
      </c>
      <c r="P1066" s="2">
        <f>IF(SUM('Actual species'!S1065)&gt;=1,1,IF(SUM('Actual species'!S1065)="X",1,0))</f>
        <v>1</v>
      </c>
      <c r="Q1066" s="2">
        <f>IF(SUM('Actual species'!T1065)&gt;=1,1,IF(SUM('Actual species'!T1065)="X",1,0))</f>
        <v>0</v>
      </c>
      <c r="R1066" s="2">
        <f>IF(SUM('Actual species'!U1065)&gt;=1,1,IF(SUM('Actual species'!U1065)="X",1,0))</f>
        <v>0</v>
      </c>
    </row>
    <row r="1067" spans="1:18" x14ac:dyDescent="0.3">
      <c r="A1067" s="113" t="str">
        <f>'Actual species'!A1066</f>
        <v>Quedius fissus</v>
      </c>
      <c r="B1067" s="66">
        <f>IF(SUM('Actual species'!B1066:E1066)&gt;=1,1,IF(SUM('Actual species'!B1066:E1066)="X",1,0))</f>
        <v>0</v>
      </c>
      <c r="C1067" s="2">
        <f>IF(SUM('Actual species'!F1066)&gt;=1,1,IF(SUM('Actual species'!F1066)="X",1,0))</f>
        <v>0</v>
      </c>
      <c r="D1067" s="2">
        <f>IF(SUM('Actual species'!G1066)&gt;=1,1,IF(SUM('Actual species'!G1066)="X",1,0))</f>
        <v>1</v>
      </c>
      <c r="E1067" s="2">
        <f>IF(SUM('Actual species'!H1066)&gt;=1,1,IF(SUM('Actual species'!H1066)="X",1,0))</f>
        <v>0</v>
      </c>
      <c r="F1067" s="2">
        <f>IF(SUM('Actual species'!I1066)&gt;=1,1,IF(SUM('Actual species'!I1066)="X",1,0))</f>
        <v>1</v>
      </c>
      <c r="G1067" s="2">
        <f>IF(SUM('Actual species'!J1066)&gt;=1,1,IF(SUM('Actual species'!J1066)="X",1,0))</f>
        <v>0</v>
      </c>
      <c r="H1067" s="2">
        <f>IF(SUM('Actual species'!K1066)&gt;=1,1,IF(SUM('Actual species'!K1066)="X",1,0))</f>
        <v>1</v>
      </c>
      <c r="I1067" s="2">
        <f>IF(SUM('Actual species'!L1066)&gt;=1,1,IF(SUM('Actual species'!L1066)="X",1,0))</f>
        <v>0</v>
      </c>
      <c r="J1067" s="2">
        <f>IF(SUM('Actual species'!M1066)&gt;=1,1,IF(SUM('Actual species'!M1066)="X",1,0))</f>
        <v>0</v>
      </c>
      <c r="K1067" s="2">
        <f>IF(SUM('Actual species'!N1066)&gt;=1,1,IF(SUM('Actual species'!N1066)="X",1,0))</f>
        <v>0</v>
      </c>
      <c r="L1067" s="2">
        <f>IF(SUM('Actual species'!O1066)&gt;=1,1,IF(SUM('Actual species'!O1066)="X",1,0))</f>
        <v>0</v>
      </c>
      <c r="M1067" s="2">
        <f>IF(SUM('Actual species'!P1066)&gt;=1,1,IF(SUM('Actual species'!P1066)="X",1,0))</f>
        <v>0</v>
      </c>
      <c r="N1067" s="2">
        <f>IF(SUM('Actual species'!Q1066)&gt;=1,1,IF(SUM('Actual species'!Q1066)="X",1,0))</f>
        <v>0</v>
      </c>
      <c r="O1067" s="2">
        <f>IF(SUM('Actual species'!R1066)&gt;=1,1,IF(SUM('Actual species'!R1066)="X",1,0))</f>
        <v>0</v>
      </c>
      <c r="P1067" s="2">
        <f>IF(SUM('Actual species'!S1066)&gt;=1,1,IF(SUM('Actual species'!S1066)="X",1,0))</f>
        <v>0</v>
      </c>
      <c r="Q1067" s="2">
        <f>IF(SUM('Actual species'!T1066)&gt;=1,1,IF(SUM('Actual species'!T1066)="X",1,0))</f>
        <v>0</v>
      </c>
      <c r="R1067" s="2">
        <f>IF(SUM('Actual species'!U1066)&gt;=1,1,IF(SUM('Actual species'!U1066)="X",1,0))</f>
        <v>0</v>
      </c>
    </row>
    <row r="1068" spans="1:18" x14ac:dyDescent="0.3">
      <c r="A1068" s="113" t="str">
        <f>'Actual species'!A1067</f>
        <v xml:space="preserve">Quedius fulgidus creticus (E) </v>
      </c>
      <c r="B1068" s="66">
        <f>IF(SUM('Actual species'!B1067:E1067)&gt;=1,1,IF(SUM('Actual species'!B1067:E1067)="X",1,0))</f>
        <v>0</v>
      </c>
      <c r="C1068" s="2">
        <f>IF(SUM('Actual species'!F1067)&gt;=1,1,IF(SUM('Actual species'!F1067)="X",1,0))</f>
        <v>0</v>
      </c>
      <c r="D1068" s="2">
        <f>IF(SUM('Actual species'!G1067)&gt;=1,1,IF(SUM('Actual species'!G1067)="X",1,0))</f>
        <v>0</v>
      </c>
      <c r="E1068" s="2">
        <f>IF(SUM('Actual species'!H1067)&gt;=1,1,IF(SUM('Actual species'!H1067)="X",1,0))</f>
        <v>0</v>
      </c>
      <c r="F1068" s="2">
        <f>IF(SUM('Actual species'!I1067)&gt;=1,1,IF(SUM('Actual species'!I1067)="X",1,0))</f>
        <v>0</v>
      </c>
      <c r="G1068" s="2">
        <f>IF(SUM('Actual species'!J1067)&gt;=1,1,IF(SUM('Actual species'!J1067)="X",1,0))</f>
        <v>0</v>
      </c>
      <c r="H1068" s="2">
        <f>IF(SUM('Actual species'!K1067)&gt;=1,1,IF(SUM('Actual species'!K1067)="X",1,0))</f>
        <v>0</v>
      </c>
      <c r="I1068" s="2">
        <f>IF(SUM('Actual species'!L1067)&gt;=1,1,IF(SUM('Actual species'!L1067)="X",1,0))</f>
        <v>0</v>
      </c>
      <c r="J1068" s="2">
        <f>IF(SUM('Actual species'!M1067)&gt;=1,1,IF(SUM('Actual species'!M1067)="X",1,0))</f>
        <v>0</v>
      </c>
      <c r="K1068" s="2">
        <f>IF(SUM('Actual species'!N1067)&gt;=1,1,IF(SUM('Actual species'!N1067)="X",1,0))</f>
        <v>0</v>
      </c>
      <c r="L1068" s="2">
        <f>IF(SUM('Actual species'!O1067)&gt;=1,1,IF(SUM('Actual species'!O1067)="X",1,0))</f>
        <v>0</v>
      </c>
      <c r="M1068" s="2">
        <f>IF(SUM('Actual species'!P1067)&gt;=1,1,IF(SUM('Actual species'!P1067)="X",1,0))</f>
        <v>0</v>
      </c>
      <c r="N1068" s="2">
        <f>IF(SUM('Actual species'!Q1067)&gt;=1,1,IF(SUM('Actual species'!Q1067)="X",1,0))</f>
        <v>0</v>
      </c>
      <c r="O1068" s="2">
        <f>IF(SUM('Actual species'!R1067)&gt;=1,1,IF(SUM('Actual species'!R1067)="X",1,0))</f>
        <v>0</v>
      </c>
      <c r="P1068" s="2">
        <f>IF(SUM('Actual species'!S1067)&gt;=1,1,IF(SUM('Actual species'!S1067)="X",1,0))</f>
        <v>0</v>
      </c>
      <c r="Q1068" s="2">
        <f>IF(SUM('Actual species'!T1067)&gt;=1,1,IF(SUM('Actual species'!T1067)="X",1,0))</f>
        <v>0</v>
      </c>
      <c r="R1068" s="2">
        <f>IF(SUM('Actual species'!U1067)&gt;=1,1,IF(SUM('Actual species'!U1067)="X",1,0))</f>
        <v>0</v>
      </c>
    </row>
    <row r="1069" spans="1:18" x14ac:dyDescent="0.3">
      <c r="A1069" s="113" t="str">
        <f>'Actual species'!A1068</f>
        <v>Quedius hellenicus (More at location)</v>
      </c>
      <c r="B1069" s="66">
        <f>IF(SUM('Actual species'!B1068:E1068)&gt;=1,1,IF(SUM('Actual species'!B1068:E1068)="X",1,0))</f>
        <v>0</v>
      </c>
      <c r="C1069" s="2">
        <f>IF(SUM('Actual species'!F1068)&gt;=1,1,IF(SUM('Actual species'!F1068)="X",1,0))</f>
        <v>0</v>
      </c>
      <c r="D1069" s="2">
        <f>IF(SUM('Actual species'!G1068)&gt;=1,1,IF(SUM('Actual species'!G1068)="X",1,0))</f>
        <v>0</v>
      </c>
      <c r="E1069" s="2">
        <f>IF(SUM('Actual species'!H1068)&gt;=1,1,IF(SUM('Actual species'!H1068)="X",1,0))</f>
        <v>0</v>
      </c>
      <c r="F1069" s="2">
        <f>IF(SUM('Actual species'!I1068)&gt;=1,1,IF(SUM('Actual species'!I1068)="X",1,0))</f>
        <v>0</v>
      </c>
      <c r="G1069" s="2">
        <f>IF(SUM('Actual species'!J1068)&gt;=1,1,IF(SUM('Actual species'!J1068)="X",1,0))</f>
        <v>0</v>
      </c>
      <c r="H1069" s="2">
        <f>IF(SUM('Actual species'!K1068)&gt;=1,1,IF(SUM('Actual species'!K1068)="X",1,0))</f>
        <v>0</v>
      </c>
      <c r="I1069" s="2">
        <f>IF(SUM('Actual species'!L1068)&gt;=1,1,IF(SUM('Actual species'!L1068)="X",1,0))</f>
        <v>0</v>
      </c>
      <c r="J1069" s="2">
        <f>IF(SUM('Actual species'!M1068)&gt;=1,1,IF(SUM('Actual species'!M1068)="X",1,0))</f>
        <v>1</v>
      </c>
      <c r="K1069" s="2">
        <f>IF(SUM('Actual species'!N1068)&gt;=1,1,IF(SUM('Actual species'!N1068)="X",1,0))</f>
        <v>0</v>
      </c>
      <c r="L1069" s="2">
        <f>IF(SUM('Actual species'!O1068)&gt;=1,1,IF(SUM('Actual species'!O1068)="X",1,0))</f>
        <v>0</v>
      </c>
      <c r="M1069" s="2">
        <f>IF(SUM('Actual species'!P1068)&gt;=1,1,IF(SUM('Actual species'!P1068)="X",1,0))</f>
        <v>0</v>
      </c>
      <c r="N1069" s="2">
        <f>IF(SUM('Actual species'!Q1068)&gt;=1,1,IF(SUM('Actual species'!Q1068)="X",1,0))</f>
        <v>0</v>
      </c>
      <c r="O1069" s="2">
        <f>IF(SUM('Actual species'!R1068)&gt;=1,1,IF(SUM('Actual species'!R1068)="X",1,0))</f>
        <v>0</v>
      </c>
      <c r="P1069" s="2">
        <f>IF(SUM('Actual species'!S1068)&gt;=1,1,IF(SUM('Actual species'!S1068)="X",1,0))</f>
        <v>0</v>
      </c>
      <c r="Q1069" s="2">
        <f>IF(SUM('Actual species'!T1068)&gt;=1,1,IF(SUM('Actual species'!T1068)="X",1,0))</f>
        <v>0</v>
      </c>
      <c r="R1069" s="2">
        <f>IF(SUM('Actual species'!U1068)&gt;=1,1,IF(SUM('Actual species'!U1068)="X",1,0))</f>
        <v>0</v>
      </c>
    </row>
    <row r="1070" spans="1:18" x14ac:dyDescent="0.3">
      <c r="A1070" s="113" t="str">
        <f>'Actual species'!A1069</f>
        <v>Quedius humeralis</v>
      </c>
      <c r="B1070" s="66">
        <f>IF(SUM('Actual species'!B1069:E1069)&gt;=1,1,IF(SUM('Actual species'!B1069:E1069)="X",1,0))</f>
        <v>0</v>
      </c>
      <c r="C1070" s="2">
        <f>IF(SUM('Actual species'!F1069)&gt;=1,1,IF(SUM('Actual species'!F1069)="X",1,0))</f>
        <v>1</v>
      </c>
      <c r="D1070" s="2">
        <f>IF(SUM('Actual species'!G1069)&gt;=1,1,IF(SUM('Actual species'!G1069)="X",1,0))</f>
        <v>0</v>
      </c>
      <c r="E1070" s="2">
        <f>IF(SUM('Actual species'!H1069)&gt;=1,1,IF(SUM('Actual species'!H1069)="X",1,0))</f>
        <v>0</v>
      </c>
      <c r="F1070" s="2">
        <f>IF(SUM('Actual species'!I1069)&gt;=1,1,IF(SUM('Actual species'!I1069)="X",1,0))</f>
        <v>1</v>
      </c>
      <c r="G1070" s="2">
        <f>IF(SUM('Actual species'!J1069)&gt;=1,1,IF(SUM('Actual species'!J1069)="X",1,0))</f>
        <v>1</v>
      </c>
      <c r="H1070" s="2">
        <f>IF(SUM('Actual species'!K1069)&gt;=1,1,IF(SUM('Actual species'!K1069)="X",1,0))</f>
        <v>1</v>
      </c>
      <c r="I1070" s="2">
        <f>IF(SUM('Actual species'!L1069)&gt;=1,1,IF(SUM('Actual species'!L1069)="X",1,0))</f>
        <v>0</v>
      </c>
      <c r="J1070" s="2">
        <f>IF(SUM('Actual species'!M1069)&gt;=1,1,IF(SUM('Actual species'!M1069)="X",1,0))</f>
        <v>0</v>
      </c>
      <c r="K1070" s="2">
        <f>IF(SUM('Actual species'!N1069)&gt;=1,1,IF(SUM('Actual species'!N1069)="X",1,0))</f>
        <v>1</v>
      </c>
      <c r="L1070" s="2">
        <f>IF(SUM('Actual species'!O1069)&gt;=1,1,IF(SUM('Actual species'!O1069)="X",1,0))</f>
        <v>1</v>
      </c>
      <c r="M1070" s="2">
        <f>IF(SUM('Actual species'!P1069)&gt;=1,1,IF(SUM('Actual species'!P1069)="X",1,0))</f>
        <v>0</v>
      </c>
      <c r="N1070" s="2">
        <f>IF(SUM('Actual species'!Q1069)&gt;=1,1,IF(SUM('Actual species'!Q1069)="X",1,0))</f>
        <v>0</v>
      </c>
      <c r="O1070" s="2">
        <f>IF(SUM('Actual species'!R1069)&gt;=1,1,IF(SUM('Actual species'!R1069)="X",1,0))</f>
        <v>0</v>
      </c>
      <c r="P1070" s="2">
        <f>IF(SUM('Actual species'!S1069)&gt;=1,1,IF(SUM('Actual species'!S1069)="X",1,0))</f>
        <v>0</v>
      </c>
      <c r="Q1070" s="2">
        <f>IF(SUM('Actual species'!T1069)&gt;=1,1,IF(SUM('Actual species'!T1069)="X",1,0))</f>
        <v>0</v>
      </c>
      <c r="R1070" s="2">
        <f>IF(SUM('Actual species'!U1069)&gt;=1,1,IF(SUM('Actual species'!U1069)="X",1,0))</f>
        <v>0</v>
      </c>
    </row>
    <row r="1071" spans="1:18" x14ac:dyDescent="0.3">
      <c r="A1071" s="113" t="str">
        <f>'Actual species'!A1070</f>
        <v>Quedius incensus</v>
      </c>
      <c r="B1071" s="66">
        <f>IF(SUM('Actual species'!B1070:E1070)&gt;=1,1,IF(SUM('Actual species'!B1070:E1070)="X",1,0))</f>
        <v>0</v>
      </c>
      <c r="C1071" s="2">
        <f>IF(SUM('Actual species'!F1070)&gt;=1,1,IF(SUM('Actual species'!F1070)="X",1,0))</f>
        <v>0</v>
      </c>
      <c r="D1071" s="2">
        <f>IF(SUM('Actual species'!G1070)&gt;=1,1,IF(SUM('Actual species'!G1070)="X",1,0))</f>
        <v>0</v>
      </c>
      <c r="E1071" s="2">
        <f>IF(SUM('Actual species'!H1070)&gt;=1,1,IF(SUM('Actual species'!H1070)="X",1,0))</f>
        <v>0</v>
      </c>
      <c r="F1071" s="2">
        <f>IF(SUM('Actual species'!I1070)&gt;=1,1,IF(SUM('Actual species'!I1070)="X",1,0))</f>
        <v>0</v>
      </c>
      <c r="G1071" s="2">
        <f>IF(SUM('Actual species'!J1070)&gt;=1,1,IF(SUM('Actual species'!J1070)="X",1,0))</f>
        <v>0</v>
      </c>
      <c r="H1071" s="2">
        <f>IF(SUM('Actual species'!K1070)&gt;=1,1,IF(SUM('Actual species'!K1070)="X",1,0))</f>
        <v>0</v>
      </c>
      <c r="I1071" s="2">
        <f>IF(SUM('Actual species'!L1070)&gt;=1,1,IF(SUM('Actual species'!L1070)="X",1,0))</f>
        <v>0</v>
      </c>
      <c r="J1071" s="2">
        <f>IF(SUM('Actual species'!M1070)&gt;=1,1,IF(SUM('Actual species'!M1070)="X",1,0))</f>
        <v>1</v>
      </c>
      <c r="K1071" s="2">
        <f>IF(SUM('Actual species'!N1070)&gt;=1,1,IF(SUM('Actual species'!N1070)="X",1,0))</f>
        <v>0</v>
      </c>
      <c r="L1071" s="2">
        <f>IF(SUM('Actual species'!O1070)&gt;=1,1,IF(SUM('Actual species'!O1070)="X",1,0))</f>
        <v>0</v>
      </c>
      <c r="M1071" s="2">
        <f>IF(SUM('Actual species'!P1070)&gt;=1,1,IF(SUM('Actual species'!P1070)="X",1,0))</f>
        <v>0</v>
      </c>
      <c r="N1071" s="2">
        <f>IF(SUM('Actual species'!Q1070)&gt;=1,1,IF(SUM('Actual species'!Q1070)="X",1,0))</f>
        <v>0</v>
      </c>
      <c r="O1071" s="2">
        <f>IF(SUM('Actual species'!R1070)&gt;=1,1,IF(SUM('Actual species'!R1070)="X",1,0))</f>
        <v>0</v>
      </c>
      <c r="P1071" s="2">
        <f>IF(SUM('Actual species'!S1070)&gt;=1,1,IF(SUM('Actual species'!S1070)="X",1,0))</f>
        <v>0</v>
      </c>
      <c r="Q1071" s="2">
        <f>IF(SUM('Actual species'!T1070)&gt;=1,1,IF(SUM('Actual species'!T1070)="X",1,0))</f>
        <v>0</v>
      </c>
      <c r="R1071" s="2">
        <f>IF(SUM('Actual species'!U1070)&gt;=1,1,IF(SUM('Actual species'!U1070)="X",1,0))</f>
        <v>0</v>
      </c>
    </row>
    <row r="1072" spans="1:18" x14ac:dyDescent="0.3">
      <c r="A1072" s="113" t="str">
        <f>'Actual species'!A1071</f>
        <v>Quedius job</v>
      </c>
      <c r="B1072" s="66">
        <f>IF(SUM('Actual species'!B1071:E1071)&gt;=1,1,IF(SUM('Actual species'!B1071:E1071)="X",1,0))</f>
        <v>0</v>
      </c>
      <c r="C1072" s="2">
        <f>IF(SUM('Actual species'!F1071)&gt;=1,1,IF(SUM('Actual species'!F1071)="X",1,0))</f>
        <v>0</v>
      </c>
      <c r="D1072" s="2">
        <f>IF(SUM('Actual species'!G1071)&gt;=1,1,IF(SUM('Actual species'!G1071)="X",1,0))</f>
        <v>0</v>
      </c>
      <c r="E1072" s="2">
        <f>IF(SUM('Actual species'!H1071)&gt;=1,1,IF(SUM('Actual species'!H1071)="X",1,0))</f>
        <v>1</v>
      </c>
      <c r="F1072" s="2">
        <f>IF(SUM('Actual species'!I1071)&gt;=1,1,IF(SUM('Actual species'!I1071)="X",1,0))</f>
        <v>1</v>
      </c>
      <c r="G1072" s="2">
        <f>IF(SUM('Actual species'!J1071)&gt;=1,1,IF(SUM('Actual species'!J1071)="X",1,0))</f>
        <v>0</v>
      </c>
      <c r="H1072" s="2">
        <f>IF(SUM('Actual species'!K1071)&gt;=1,1,IF(SUM('Actual species'!K1071)="X",1,0))</f>
        <v>0</v>
      </c>
      <c r="I1072" s="2">
        <f>IF(SUM('Actual species'!L1071)&gt;=1,1,IF(SUM('Actual species'!L1071)="X",1,0))</f>
        <v>0</v>
      </c>
      <c r="J1072" s="2">
        <f>IF(SUM('Actual species'!M1071)&gt;=1,1,IF(SUM('Actual species'!M1071)="X",1,0))</f>
        <v>0</v>
      </c>
      <c r="K1072" s="2">
        <f>IF(SUM('Actual species'!N1071)&gt;=1,1,IF(SUM('Actual species'!N1071)="X",1,0))</f>
        <v>0</v>
      </c>
      <c r="L1072" s="2">
        <f>IF(SUM('Actual species'!O1071)&gt;=1,1,IF(SUM('Actual species'!O1071)="X",1,0))</f>
        <v>1</v>
      </c>
      <c r="M1072" s="2">
        <f>IF(SUM('Actual species'!P1071)&gt;=1,1,IF(SUM('Actual species'!P1071)="X",1,0))</f>
        <v>0</v>
      </c>
      <c r="N1072" s="2">
        <f>IF(SUM('Actual species'!Q1071)&gt;=1,1,IF(SUM('Actual species'!Q1071)="X",1,0))</f>
        <v>0</v>
      </c>
      <c r="O1072" s="2">
        <f>IF(SUM('Actual species'!R1071)&gt;=1,1,IF(SUM('Actual species'!R1071)="X",1,0))</f>
        <v>0</v>
      </c>
      <c r="P1072" s="2">
        <f>IF(SUM('Actual species'!S1071)&gt;=1,1,IF(SUM('Actual species'!S1071)="X",1,0))</f>
        <v>0</v>
      </c>
      <c r="Q1072" s="2">
        <f>IF(SUM('Actual species'!T1071)&gt;=1,1,IF(SUM('Actual species'!T1071)="X",1,0))</f>
        <v>0</v>
      </c>
      <c r="R1072" s="2">
        <f>IF(SUM('Actual species'!U1071)&gt;=1,1,IF(SUM('Actual species'!U1071)="X",1,0))</f>
        <v>0</v>
      </c>
    </row>
    <row r="1073" spans="1:18" x14ac:dyDescent="0.3">
      <c r="A1073" s="113" t="str">
        <f>'Actual species'!A1072</f>
        <v>Quedius lateralis</v>
      </c>
      <c r="B1073" s="66">
        <f>IF(SUM('Actual species'!B1072:E1072)&gt;=1,1,IF(SUM('Actual species'!B1072:E1072)="X",1,0))</f>
        <v>0</v>
      </c>
      <c r="C1073" s="2">
        <f>IF(SUM('Actual species'!F1072)&gt;=1,1,IF(SUM('Actual species'!F1072)="X",1,0))</f>
        <v>0</v>
      </c>
      <c r="D1073" s="2">
        <f>IF(SUM('Actual species'!G1072)&gt;=1,1,IF(SUM('Actual species'!G1072)="X",1,0))</f>
        <v>0</v>
      </c>
      <c r="E1073" s="2">
        <f>IF(SUM('Actual species'!H1072)&gt;=1,1,IF(SUM('Actual species'!H1072)="X",1,0))</f>
        <v>0</v>
      </c>
      <c r="F1073" s="2">
        <f>IF(SUM('Actual species'!I1072)&gt;=1,1,IF(SUM('Actual species'!I1072)="X",1,0))</f>
        <v>0</v>
      </c>
      <c r="G1073" s="2">
        <f>IF(SUM('Actual species'!J1072)&gt;=1,1,IF(SUM('Actual species'!J1072)="X",1,0))</f>
        <v>0</v>
      </c>
      <c r="H1073" s="2">
        <f>IF(SUM('Actual species'!K1072)&gt;=1,1,IF(SUM('Actual species'!K1072)="X",1,0))</f>
        <v>1</v>
      </c>
      <c r="I1073" s="2">
        <f>IF(SUM('Actual species'!L1072)&gt;=1,1,IF(SUM('Actual species'!L1072)="X",1,0))</f>
        <v>0</v>
      </c>
      <c r="J1073" s="2">
        <f>IF(SUM('Actual species'!M1072)&gt;=1,1,IF(SUM('Actual species'!M1072)="X",1,0))</f>
        <v>1</v>
      </c>
      <c r="K1073" s="2">
        <f>IF(SUM('Actual species'!N1072)&gt;=1,1,IF(SUM('Actual species'!N1072)="X",1,0))</f>
        <v>0</v>
      </c>
      <c r="L1073" s="2">
        <f>IF(SUM('Actual species'!O1072)&gt;=1,1,IF(SUM('Actual species'!O1072)="X",1,0))</f>
        <v>0</v>
      </c>
      <c r="M1073" s="2">
        <f>IF(SUM('Actual species'!P1072)&gt;=1,1,IF(SUM('Actual species'!P1072)="X",1,0))</f>
        <v>0</v>
      </c>
      <c r="N1073" s="2">
        <f>IF(SUM('Actual species'!Q1072)&gt;=1,1,IF(SUM('Actual species'!Q1072)="X",1,0))</f>
        <v>1</v>
      </c>
      <c r="O1073" s="2">
        <f>IF(SUM('Actual species'!R1072)&gt;=1,1,IF(SUM('Actual species'!R1072)="X",1,0))</f>
        <v>0</v>
      </c>
      <c r="P1073" s="2">
        <f>IF(SUM('Actual species'!S1072)&gt;=1,1,IF(SUM('Actual species'!S1072)="X",1,0))</f>
        <v>0</v>
      </c>
      <c r="Q1073" s="2">
        <f>IF(SUM('Actual species'!T1072)&gt;=1,1,IF(SUM('Actual species'!T1072)="X",1,0))</f>
        <v>0</v>
      </c>
      <c r="R1073" s="2">
        <f>IF(SUM('Actual species'!U1072)&gt;=1,1,IF(SUM('Actual species'!U1072)="X",1,0))</f>
        <v>0</v>
      </c>
    </row>
    <row r="1074" spans="1:18" x14ac:dyDescent="0.3">
      <c r="A1074" s="113" t="str">
        <f>'Actual species'!A1073</f>
        <v>Quedius levicollis</v>
      </c>
      <c r="B1074" s="66">
        <f>IF(SUM('Actual species'!B1073:E1073)&gt;=1,1,IF(SUM('Actual species'!B1073:E1073)="X",1,0))</f>
        <v>0</v>
      </c>
      <c r="C1074" s="2">
        <f>IF(SUM('Actual species'!F1073)&gt;=1,1,IF(SUM('Actual species'!F1073)="X",1,0))</f>
        <v>0</v>
      </c>
      <c r="D1074" s="2">
        <f>IF(SUM('Actual species'!G1073)&gt;=1,1,IF(SUM('Actual species'!G1073)="X",1,0))</f>
        <v>0</v>
      </c>
      <c r="E1074" s="2">
        <f>IF(SUM('Actual species'!H1073)&gt;=1,1,IF(SUM('Actual species'!H1073)="X",1,0))</f>
        <v>0</v>
      </c>
      <c r="F1074" s="2">
        <f>IF(SUM('Actual species'!I1073)&gt;=1,1,IF(SUM('Actual species'!I1073)="X",1,0))</f>
        <v>1</v>
      </c>
      <c r="G1074" s="2">
        <f>IF(SUM('Actual species'!J1073)&gt;=1,1,IF(SUM('Actual species'!J1073)="X",1,0))</f>
        <v>1</v>
      </c>
      <c r="H1074" s="2">
        <f>IF(SUM('Actual species'!K1073)&gt;=1,1,IF(SUM('Actual species'!K1073)="X",1,0))</f>
        <v>1</v>
      </c>
      <c r="I1074" s="2">
        <f>IF(SUM('Actual species'!L1073)&gt;=1,1,IF(SUM('Actual species'!L1073)="X",1,0))</f>
        <v>0</v>
      </c>
      <c r="J1074" s="2">
        <f>IF(SUM('Actual species'!M1073)&gt;=1,1,IF(SUM('Actual species'!M1073)="X",1,0))</f>
        <v>1</v>
      </c>
      <c r="K1074" s="2">
        <f>IF(SUM('Actual species'!N1073)&gt;=1,1,IF(SUM('Actual species'!N1073)="X",1,0))</f>
        <v>0</v>
      </c>
      <c r="L1074" s="2">
        <f>IF(SUM('Actual species'!O1073)&gt;=1,1,IF(SUM('Actual species'!O1073)="X",1,0))</f>
        <v>1</v>
      </c>
      <c r="M1074" s="2">
        <f>IF(SUM('Actual species'!P1073)&gt;=1,1,IF(SUM('Actual species'!P1073)="X",1,0))</f>
        <v>0</v>
      </c>
      <c r="N1074" s="2">
        <f>IF(SUM('Actual species'!Q1073)&gt;=1,1,IF(SUM('Actual species'!Q1073)="X",1,0))</f>
        <v>0</v>
      </c>
      <c r="O1074" s="2">
        <f>IF(SUM('Actual species'!R1073)&gt;=1,1,IF(SUM('Actual species'!R1073)="X",1,0))</f>
        <v>0</v>
      </c>
      <c r="P1074" s="2">
        <f>IF(SUM('Actual species'!S1073)&gt;=1,1,IF(SUM('Actual species'!S1073)="X",1,0))</f>
        <v>0</v>
      </c>
      <c r="Q1074" s="2">
        <f>IF(SUM('Actual species'!T1073)&gt;=1,1,IF(SUM('Actual species'!T1073)="X",1,0))</f>
        <v>0</v>
      </c>
      <c r="R1074" s="2">
        <f>IF(SUM('Actual species'!U1073)&gt;=1,1,IF(SUM('Actual species'!U1073)="X",1,0))</f>
        <v>0</v>
      </c>
    </row>
    <row r="1075" spans="1:18" x14ac:dyDescent="0.3">
      <c r="A1075" s="113" t="str">
        <f>'Actual species'!A1074</f>
        <v>Quedius limbatus</v>
      </c>
      <c r="B1075" s="66">
        <f>IF(SUM('Actual species'!B1074:E1074)&gt;=1,1,IF(SUM('Actual species'!B1074:E1074)="X",1,0))</f>
        <v>0</v>
      </c>
      <c r="C1075" s="2">
        <f>IF(SUM('Actual species'!F1074)&gt;=1,1,IF(SUM('Actual species'!F1074)="X",1,0))</f>
        <v>0</v>
      </c>
      <c r="D1075" s="2">
        <f>IF(SUM('Actual species'!G1074)&gt;=1,1,IF(SUM('Actual species'!G1074)="X",1,0))</f>
        <v>0</v>
      </c>
      <c r="E1075" s="2">
        <f>IF(SUM('Actual species'!H1074)&gt;=1,1,IF(SUM('Actual species'!H1074)="X",1,0))</f>
        <v>0</v>
      </c>
      <c r="F1075" s="2">
        <f>IF(SUM('Actual species'!I1074)&gt;=1,1,IF(SUM('Actual species'!I1074)="X",1,0))</f>
        <v>0</v>
      </c>
      <c r="G1075" s="2">
        <f>IF(SUM('Actual species'!J1074)&gt;=1,1,IF(SUM('Actual species'!J1074)="X",1,0))</f>
        <v>0</v>
      </c>
      <c r="H1075" s="2">
        <f>IF(SUM('Actual species'!K1074)&gt;=1,1,IF(SUM('Actual species'!K1074)="X",1,0))</f>
        <v>0</v>
      </c>
      <c r="I1075" s="2">
        <f>IF(SUM('Actual species'!L1074)&gt;=1,1,IF(SUM('Actual species'!L1074)="X",1,0))</f>
        <v>0</v>
      </c>
      <c r="J1075" s="2">
        <f>IF(SUM('Actual species'!M1074)&gt;=1,1,IF(SUM('Actual species'!M1074)="X",1,0))</f>
        <v>0</v>
      </c>
      <c r="K1075" s="2">
        <f>IF(SUM('Actual species'!N1074)&gt;=1,1,IF(SUM('Actual species'!N1074)="X",1,0))</f>
        <v>0</v>
      </c>
      <c r="L1075" s="2">
        <f>IF(SUM('Actual species'!O1074)&gt;=1,1,IF(SUM('Actual species'!O1074)="X",1,0))</f>
        <v>0</v>
      </c>
      <c r="M1075" s="2">
        <f>IF(SUM('Actual species'!P1074)&gt;=1,1,IF(SUM('Actual species'!P1074)="X",1,0))</f>
        <v>0</v>
      </c>
      <c r="N1075" s="2">
        <f>IF(SUM('Actual species'!Q1074)&gt;=1,1,IF(SUM('Actual species'!Q1074)="X",1,0))</f>
        <v>0</v>
      </c>
      <c r="O1075" s="2">
        <f>IF(SUM('Actual species'!R1074)&gt;=1,1,IF(SUM('Actual species'!R1074)="X",1,0))</f>
        <v>0</v>
      </c>
      <c r="P1075" s="2">
        <f>IF(SUM('Actual species'!S1074)&gt;=1,1,IF(SUM('Actual species'!S1074)="X",1,0))</f>
        <v>1</v>
      </c>
      <c r="Q1075" s="2">
        <f>IF(SUM('Actual species'!T1074)&gt;=1,1,IF(SUM('Actual species'!T1074)="X",1,0))</f>
        <v>0</v>
      </c>
      <c r="R1075" s="2">
        <f>IF(SUM('Actual species'!U1074)&gt;=1,1,IF(SUM('Actual species'!U1074)="X",1,0))</f>
        <v>0</v>
      </c>
    </row>
    <row r="1076" spans="1:18" x14ac:dyDescent="0.3">
      <c r="A1076" s="113" t="str">
        <f>'Actual species'!A1075</f>
        <v>Quedius meridiocarpathicus</v>
      </c>
      <c r="B1076" s="66">
        <f>IF(SUM('Actual species'!B1075:E1075)&gt;=1,1,IF(SUM('Actual species'!B1075:E1075)="X",1,0))</f>
        <v>0</v>
      </c>
      <c r="C1076" s="2">
        <f>IF(SUM('Actual species'!F1075)&gt;=1,1,IF(SUM('Actual species'!F1075)="X",1,0))</f>
        <v>0</v>
      </c>
      <c r="D1076" s="2">
        <f>IF(SUM('Actual species'!G1075)&gt;=1,1,IF(SUM('Actual species'!G1075)="X",1,0))</f>
        <v>0</v>
      </c>
      <c r="E1076" s="2">
        <f>IF(SUM('Actual species'!H1075)&gt;=1,1,IF(SUM('Actual species'!H1075)="X",1,0))</f>
        <v>0</v>
      </c>
      <c r="F1076" s="2">
        <f>IF(SUM('Actual species'!I1075)&gt;=1,1,IF(SUM('Actual species'!I1075)="X",1,0))</f>
        <v>0</v>
      </c>
      <c r="G1076" s="2">
        <f>IF(SUM('Actual species'!J1075)&gt;=1,1,IF(SUM('Actual species'!J1075)="X",1,0))</f>
        <v>0</v>
      </c>
      <c r="H1076" s="2">
        <f>IF(SUM('Actual species'!K1075)&gt;=1,1,IF(SUM('Actual species'!K1075)="X",1,0))</f>
        <v>0</v>
      </c>
      <c r="I1076" s="2">
        <f>IF(SUM('Actual species'!L1075)&gt;=1,1,IF(SUM('Actual species'!L1075)="X",1,0))</f>
        <v>0</v>
      </c>
      <c r="J1076" s="2">
        <f>IF(SUM('Actual species'!M1075)&gt;=1,1,IF(SUM('Actual species'!M1075)="X",1,0))</f>
        <v>0</v>
      </c>
      <c r="K1076" s="2">
        <f>IF(SUM('Actual species'!N1075)&gt;=1,1,IF(SUM('Actual species'!N1075)="X",1,0))</f>
        <v>0</v>
      </c>
      <c r="L1076" s="2">
        <f>IF(SUM('Actual species'!O1075)&gt;=1,1,IF(SUM('Actual species'!O1075)="X",1,0))</f>
        <v>0</v>
      </c>
      <c r="M1076" s="2">
        <f>IF(SUM('Actual species'!P1075)&gt;=1,1,IF(SUM('Actual species'!P1075)="X",1,0))</f>
        <v>0</v>
      </c>
      <c r="N1076" s="2">
        <f>IF(SUM('Actual species'!Q1075)&gt;=1,1,IF(SUM('Actual species'!Q1075)="X",1,0))</f>
        <v>0</v>
      </c>
      <c r="O1076" s="2">
        <f>IF(SUM('Actual species'!R1075)&gt;=1,1,IF(SUM('Actual species'!R1075)="X",1,0))</f>
        <v>0</v>
      </c>
      <c r="P1076" s="2">
        <f>IF(SUM('Actual species'!S1075)&gt;=1,1,IF(SUM('Actual species'!S1075)="X",1,0))</f>
        <v>0</v>
      </c>
      <c r="Q1076" s="2">
        <f>IF(SUM('Actual species'!T1075)&gt;=1,1,IF(SUM('Actual species'!T1075)="X",1,0))</f>
        <v>0</v>
      </c>
      <c r="R1076" s="2">
        <f>IF(SUM('Actual species'!U1075)&gt;=1,1,IF(SUM('Actual species'!U1075)="X",1,0))</f>
        <v>0</v>
      </c>
    </row>
    <row r="1077" spans="1:18" x14ac:dyDescent="0.3">
      <c r="A1077" s="113" t="str">
        <f>'Actual species'!A1076</f>
        <v>Quedius mesomelinus</v>
      </c>
      <c r="B1077" s="66">
        <f>IF(SUM('Actual species'!B1076:E1076)&gt;=1,1,IF(SUM('Actual species'!B1076:E1076)="X",1,0))</f>
        <v>0</v>
      </c>
      <c r="C1077" s="2">
        <f>IF(SUM('Actual species'!F1076)&gt;=1,1,IF(SUM('Actual species'!F1076)="X",1,0))</f>
        <v>0</v>
      </c>
      <c r="D1077" s="2">
        <f>IF(SUM('Actual species'!G1076)&gt;=1,1,IF(SUM('Actual species'!G1076)="X",1,0))</f>
        <v>0</v>
      </c>
      <c r="E1077" s="2">
        <f>IF(SUM('Actual species'!H1076)&gt;=1,1,IF(SUM('Actual species'!H1076)="X",1,0))</f>
        <v>0</v>
      </c>
      <c r="F1077" s="2">
        <f>IF(SUM('Actual species'!I1076)&gt;=1,1,IF(SUM('Actual species'!I1076)="X",1,0))</f>
        <v>0</v>
      </c>
      <c r="G1077" s="2">
        <f>IF(SUM('Actual species'!J1076)&gt;=1,1,IF(SUM('Actual species'!J1076)="X",1,0))</f>
        <v>0</v>
      </c>
      <c r="H1077" s="2">
        <f>IF(SUM('Actual species'!K1076)&gt;=1,1,IF(SUM('Actual species'!K1076)="X",1,0))</f>
        <v>0</v>
      </c>
      <c r="I1077" s="2">
        <f>IF(SUM('Actual species'!L1076)&gt;=1,1,IF(SUM('Actual species'!L1076)="X",1,0))</f>
        <v>0</v>
      </c>
      <c r="J1077" s="2">
        <f>IF(SUM('Actual species'!M1076)&gt;=1,1,IF(SUM('Actual species'!M1076)="X",1,0))</f>
        <v>0</v>
      </c>
      <c r="K1077" s="2">
        <f>IF(SUM('Actual species'!N1076)&gt;=1,1,IF(SUM('Actual species'!N1076)="X",1,0))</f>
        <v>0</v>
      </c>
      <c r="L1077" s="2">
        <f>IF(SUM('Actual species'!O1076)&gt;=1,1,IF(SUM('Actual species'!O1076)="X",1,0))</f>
        <v>0</v>
      </c>
      <c r="M1077" s="2">
        <f>IF(SUM('Actual species'!P1076)&gt;=1,1,IF(SUM('Actual species'!P1076)="X",1,0))</f>
        <v>0</v>
      </c>
      <c r="N1077" s="2">
        <f>IF(SUM('Actual species'!Q1076)&gt;=1,1,IF(SUM('Actual species'!Q1076)="X",1,0))</f>
        <v>0</v>
      </c>
      <c r="O1077" s="2">
        <f>IF(SUM('Actual species'!R1076)&gt;=1,1,IF(SUM('Actual species'!R1076)="X",1,0))</f>
        <v>0</v>
      </c>
      <c r="P1077" s="2">
        <f>IF(SUM('Actual species'!S1076)&gt;=1,1,IF(SUM('Actual species'!S1076)="X",1,0))</f>
        <v>1</v>
      </c>
      <c r="Q1077" s="2">
        <f>IF(SUM('Actual species'!T1076)&gt;=1,1,IF(SUM('Actual species'!T1076)="X",1,0))</f>
        <v>1</v>
      </c>
      <c r="R1077" s="2">
        <f>IF(SUM('Actual species'!U1076)&gt;=1,1,IF(SUM('Actual species'!U1076)="X",1,0))</f>
        <v>0</v>
      </c>
    </row>
    <row r="1078" spans="1:18" x14ac:dyDescent="0.3">
      <c r="A1078" s="113" t="str">
        <f>'Actual species'!A1077</f>
        <v>Quedius microps</v>
      </c>
      <c r="B1078" s="66">
        <f>IF(SUM('Actual species'!B1077:E1077)&gt;=1,1,IF(SUM('Actual species'!B1077:E1077)="X",1,0))</f>
        <v>0</v>
      </c>
      <c r="C1078" s="2">
        <f>IF(SUM('Actual species'!F1077)&gt;=1,1,IF(SUM('Actual species'!F1077)="X",1,0))</f>
        <v>0</v>
      </c>
      <c r="D1078" s="2">
        <f>IF(SUM('Actual species'!G1077)&gt;=1,1,IF(SUM('Actual species'!G1077)="X",1,0))</f>
        <v>0</v>
      </c>
      <c r="E1078" s="2">
        <f>IF(SUM('Actual species'!H1077)&gt;=1,1,IF(SUM('Actual species'!H1077)="X",1,0))</f>
        <v>0</v>
      </c>
      <c r="F1078" s="2">
        <f>IF(SUM('Actual species'!I1077)&gt;=1,1,IF(SUM('Actual species'!I1077)="X",1,0))</f>
        <v>0</v>
      </c>
      <c r="G1078" s="2">
        <f>IF(SUM('Actual species'!J1077)&gt;=1,1,IF(SUM('Actual species'!J1077)="X",1,0))</f>
        <v>0</v>
      </c>
      <c r="H1078" s="2">
        <f>IF(SUM('Actual species'!K1077)&gt;=1,1,IF(SUM('Actual species'!K1077)="X",1,0))</f>
        <v>0</v>
      </c>
      <c r="I1078" s="2">
        <f>IF(SUM('Actual species'!L1077)&gt;=1,1,IF(SUM('Actual species'!L1077)="X",1,0))</f>
        <v>0</v>
      </c>
      <c r="J1078" s="2">
        <f>IF(SUM('Actual species'!M1077)&gt;=1,1,IF(SUM('Actual species'!M1077)="X",1,0))</f>
        <v>0</v>
      </c>
      <c r="K1078" s="2">
        <f>IF(SUM('Actual species'!N1077)&gt;=1,1,IF(SUM('Actual species'!N1077)="X",1,0))</f>
        <v>0</v>
      </c>
      <c r="L1078" s="2">
        <f>IF(SUM('Actual species'!O1077)&gt;=1,1,IF(SUM('Actual species'!O1077)="X",1,0))</f>
        <v>0</v>
      </c>
      <c r="M1078" s="2">
        <f>IF(SUM('Actual species'!P1077)&gt;=1,1,IF(SUM('Actual species'!P1077)="X",1,0))</f>
        <v>1</v>
      </c>
      <c r="N1078" s="2">
        <f>IF(SUM('Actual species'!Q1077)&gt;=1,1,IF(SUM('Actual species'!Q1077)="X",1,0))</f>
        <v>0</v>
      </c>
      <c r="O1078" s="2">
        <f>IF(SUM('Actual species'!R1077)&gt;=1,1,IF(SUM('Actual species'!R1077)="X",1,0))</f>
        <v>0</v>
      </c>
      <c r="P1078" s="2">
        <f>IF(SUM('Actual species'!S1077)&gt;=1,1,IF(SUM('Actual species'!S1077)="X",1,0))</f>
        <v>0</v>
      </c>
      <c r="Q1078" s="2">
        <f>IF(SUM('Actual species'!T1077)&gt;=1,1,IF(SUM('Actual species'!T1077)="X",1,0))</f>
        <v>0</v>
      </c>
      <c r="R1078" s="2">
        <f>IF(SUM('Actual species'!U1077)&gt;=1,1,IF(SUM('Actual species'!U1077)="X",1,0))</f>
        <v>0</v>
      </c>
    </row>
    <row r="1079" spans="1:18" x14ac:dyDescent="0.3">
      <c r="A1079" s="113" t="str">
        <f>'Actual species'!A1078</f>
        <v>Quedius nemoralis</v>
      </c>
      <c r="B1079" s="66">
        <f>IF(SUM('Actual species'!B1078:E1078)&gt;=1,1,IF(SUM('Actual species'!B1078:E1078)="X",1,0))</f>
        <v>0</v>
      </c>
      <c r="C1079" s="2">
        <f>IF(SUM('Actual species'!F1078)&gt;=1,1,IF(SUM('Actual species'!F1078)="X",1,0))</f>
        <v>0</v>
      </c>
      <c r="D1079" s="2">
        <f>IF(SUM('Actual species'!G1078)&gt;=1,1,IF(SUM('Actual species'!G1078)="X",1,0))</f>
        <v>1</v>
      </c>
      <c r="E1079" s="2">
        <f>IF(SUM('Actual species'!H1078)&gt;=1,1,IF(SUM('Actual species'!H1078)="X",1,0))</f>
        <v>1</v>
      </c>
      <c r="F1079" s="2">
        <f>IF(SUM('Actual species'!I1078)&gt;=1,1,IF(SUM('Actual species'!I1078)="X",1,0))</f>
        <v>1</v>
      </c>
      <c r="G1079" s="2">
        <f>IF(SUM('Actual species'!J1078)&gt;=1,1,IF(SUM('Actual species'!J1078)="X",1,0))</f>
        <v>1</v>
      </c>
      <c r="H1079" s="2">
        <f>IF(SUM('Actual species'!K1078)&gt;=1,1,IF(SUM('Actual species'!K1078)="X",1,0))</f>
        <v>1</v>
      </c>
      <c r="I1079" s="2">
        <f>IF(SUM('Actual species'!L1078)&gt;=1,1,IF(SUM('Actual species'!L1078)="X",1,0))</f>
        <v>1</v>
      </c>
      <c r="J1079" s="2">
        <f>IF(SUM('Actual species'!M1078)&gt;=1,1,IF(SUM('Actual species'!M1078)="X",1,0))</f>
        <v>1</v>
      </c>
      <c r="K1079" s="2">
        <f>IF(SUM('Actual species'!N1078)&gt;=1,1,IF(SUM('Actual species'!N1078)="X",1,0))</f>
        <v>1</v>
      </c>
      <c r="L1079" s="2">
        <f>IF(SUM('Actual species'!O1078)&gt;=1,1,IF(SUM('Actual species'!O1078)="X",1,0))</f>
        <v>1</v>
      </c>
      <c r="M1079" s="2">
        <f>IF(SUM('Actual species'!P1078)&gt;=1,1,IF(SUM('Actual species'!P1078)="X",1,0))</f>
        <v>0</v>
      </c>
      <c r="N1079" s="2">
        <f>IF(SUM('Actual species'!Q1078)&gt;=1,1,IF(SUM('Actual species'!Q1078)="X",1,0))</f>
        <v>0</v>
      </c>
      <c r="O1079" s="2">
        <f>IF(SUM('Actual species'!R1078)&gt;=1,1,IF(SUM('Actual species'!R1078)="X",1,0))</f>
        <v>0</v>
      </c>
      <c r="P1079" s="2">
        <f>IF(SUM('Actual species'!S1078)&gt;=1,1,IF(SUM('Actual species'!S1078)="X",1,0))</f>
        <v>0</v>
      </c>
      <c r="Q1079" s="2">
        <f>IF(SUM('Actual species'!T1078)&gt;=1,1,IF(SUM('Actual species'!T1078)="X",1,0))</f>
        <v>1</v>
      </c>
      <c r="R1079" s="2">
        <f>IF(SUM('Actual species'!U1078)&gt;=1,1,IF(SUM('Actual species'!U1078)="X",1,0))</f>
        <v>1</v>
      </c>
    </row>
    <row r="1080" spans="1:18" x14ac:dyDescent="0.3">
      <c r="A1080" s="113" t="str">
        <f>'Actual species'!A1079</f>
        <v>Quedius nivicola</v>
      </c>
      <c r="B1080" s="66">
        <f>IF(SUM('Actual species'!B1079:E1079)&gt;=1,1,IF(SUM('Actual species'!B1079:E1079)="X",1,0))</f>
        <v>0</v>
      </c>
      <c r="C1080" s="2">
        <f>IF(SUM('Actual species'!F1079)&gt;=1,1,IF(SUM('Actual species'!F1079)="X",1,0))</f>
        <v>1</v>
      </c>
      <c r="D1080" s="2">
        <f>IF(SUM('Actual species'!G1079)&gt;=1,1,IF(SUM('Actual species'!G1079)="X",1,0))</f>
        <v>1</v>
      </c>
      <c r="E1080" s="2">
        <f>IF(SUM('Actual species'!H1079)&gt;=1,1,IF(SUM('Actual species'!H1079)="X",1,0))</f>
        <v>1</v>
      </c>
      <c r="F1080" s="2">
        <f>IF(SUM('Actual species'!I1079)&gt;=1,1,IF(SUM('Actual species'!I1079)="X",1,0))</f>
        <v>0</v>
      </c>
      <c r="G1080" s="2">
        <f>IF(SUM('Actual species'!J1079)&gt;=1,1,IF(SUM('Actual species'!J1079)="X",1,0))</f>
        <v>0</v>
      </c>
      <c r="H1080" s="2">
        <f>IF(SUM('Actual species'!K1079)&gt;=1,1,IF(SUM('Actual species'!K1079)="X",1,0))</f>
        <v>0</v>
      </c>
      <c r="I1080" s="2">
        <f>IF(SUM('Actual species'!L1079)&gt;=1,1,IF(SUM('Actual species'!L1079)="X",1,0))</f>
        <v>0</v>
      </c>
      <c r="J1080" s="2">
        <f>IF(SUM('Actual species'!M1079)&gt;=1,1,IF(SUM('Actual species'!M1079)="X",1,0))</f>
        <v>1</v>
      </c>
      <c r="K1080" s="2">
        <f>IF(SUM('Actual species'!N1079)&gt;=1,1,IF(SUM('Actual species'!N1079)="X",1,0))</f>
        <v>1</v>
      </c>
      <c r="L1080" s="2">
        <f>IF(SUM('Actual species'!O1079)&gt;=1,1,IF(SUM('Actual species'!O1079)="X",1,0))</f>
        <v>0</v>
      </c>
      <c r="M1080" s="2">
        <f>IF(SUM('Actual species'!P1079)&gt;=1,1,IF(SUM('Actual species'!P1079)="X",1,0))</f>
        <v>0</v>
      </c>
      <c r="N1080" s="2">
        <f>IF(SUM('Actual species'!Q1079)&gt;=1,1,IF(SUM('Actual species'!Q1079)="X",1,0))</f>
        <v>0</v>
      </c>
      <c r="O1080" s="2">
        <f>IF(SUM('Actual species'!R1079)&gt;=1,1,IF(SUM('Actual species'!R1079)="X",1,0))</f>
        <v>0</v>
      </c>
      <c r="P1080" s="2">
        <f>IF(SUM('Actual species'!S1079)&gt;=1,1,IF(SUM('Actual species'!S1079)="X",1,0))</f>
        <v>0</v>
      </c>
      <c r="Q1080" s="2">
        <f>IF(SUM('Actual species'!T1079)&gt;=1,1,IF(SUM('Actual species'!T1079)="X",1,0))</f>
        <v>0</v>
      </c>
      <c r="R1080" s="2">
        <f>IF(SUM('Actual species'!U1079)&gt;=1,1,IF(SUM('Actual species'!U1079)="X",1,0))</f>
        <v>0</v>
      </c>
    </row>
    <row r="1081" spans="1:18" x14ac:dyDescent="0.3">
      <c r="A1081" s="113" t="str">
        <f>'Actual species'!A1080</f>
        <v>Quedius paradisianus</v>
      </c>
      <c r="B1081" s="66">
        <f>IF(SUM('Actual species'!B1080:E1080)&gt;=1,1,IF(SUM('Actual species'!B1080:E1080)="X",1,0))</f>
        <v>0</v>
      </c>
      <c r="C1081" s="2">
        <f>IF(SUM('Actual species'!F1080)&gt;=1,1,IF(SUM('Actual species'!F1080)="X",1,0))</f>
        <v>0</v>
      </c>
      <c r="D1081" s="2">
        <f>IF(SUM('Actual species'!G1080)&gt;=1,1,IF(SUM('Actual species'!G1080)="X",1,0))</f>
        <v>0</v>
      </c>
      <c r="E1081" s="2">
        <f>IF(SUM('Actual species'!H1080)&gt;=1,1,IF(SUM('Actual species'!H1080)="X",1,0))</f>
        <v>0</v>
      </c>
      <c r="F1081" s="2">
        <f>IF(SUM('Actual species'!I1080)&gt;=1,1,IF(SUM('Actual species'!I1080)="X",1,0))</f>
        <v>0</v>
      </c>
      <c r="G1081" s="2">
        <f>IF(SUM('Actual species'!J1080)&gt;=1,1,IF(SUM('Actual species'!J1080)="X",1,0))</f>
        <v>0</v>
      </c>
      <c r="H1081" s="2">
        <f>IF(SUM('Actual species'!K1080)&gt;=1,1,IF(SUM('Actual species'!K1080)="X",1,0))</f>
        <v>0</v>
      </c>
      <c r="I1081" s="2">
        <f>IF(SUM('Actual species'!L1080)&gt;=1,1,IF(SUM('Actual species'!L1080)="X",1,0))</f>
        <v>0</v>
      </c>
      <c r="J1081" s="2">
        <f>IF(SUM('Actual species'!M1080)&gt;=1,1,IF(SUM('Actual species'!M1080)="X",1,0))</f>
        <v>0</v>
      </c>
      <c r="K1081" s="2">
        <f>IF(SUM('Actual species'!N1080)&gt;=1,1,IF(SUM('Actual species'!N1080)="X",1,0))</f>
        <v>0</v>
      </c>
      <c r="L1081" s="2">
        <f>IF(SUM('Actual species'!O1080)&gt;=1,1,IF(SUM('Actual species'!O1080)="X",1,0))</f>
        <v>0</v>
      </c>
      <c r="M1081" s="2">
        <f>IF(SUM('Actual species'!P1080)&gt;=1,1,IF(SUM('Actual species'!P1080)="X",1,0))</f>
        <v>0</v>
      </c>
      <c r="N1081" s="2">
        <f>IF(SUM('Actual species'!Q1080)&gt;=1,1,IF(SUM('Actual species'!Q1080)="X",1,0))</f>
        <v>0</v>
      </c>
      <c r="O1081" s="2">
        <f>IF(SUM('Actual species'!R1080)&gt;=1,1,IF(SUM('Actual species'!R1080)="X",1,0))</f>
        <v>0</v>
      </c>
      <c r="P1081" s="2">
        <f>IF(SUM('Actual species'!S1080)&gt;=1,1,IF(SUM('Actual species'!S1080)="X",1,0))</f>
        <v>0</v>
      </c>
      <c r="Q1081" s="2">
        <f>IF(SUM('Actual species'!T1080)&gt;=1,1,IF(SUM('Actual species'!T1080)="X",1,0))</f>
        <v>0</v>
      </c>
      <c r="R1081" s="2">
        <f>IF(SUM('Actual species'!U1080)&gt;=1,1,IF(SUM('Actual species'!U1080)="X",1,0))</f>
        <v>1</v>
      </c>
    </row>
    <row r="1082" spans="1:18" x14ac:dyDescent="0.3">
      <c r="A1082" s="113" t="str">
        <f>'Actual species'!A1081</f>
        <v>Quedius persimilis</v>
      </c>
      <c r="B1082" s="66">
        <f>IF(SUM('Actual species'!B1081:E1081)&gt;=1,1,IF(SUM('Actual species'!B1081:E1081)="X",1,0))</f>
        <v>0</v>
      </c>
      <c r="C1082" s="2">
        <f>IF(SUM('Actual species'!F1081)&gt;=1,1,IF(SUM('Actual species'!F1081)="X",1,0))</f>
        <v>0</v>
      </c>
      <c r="D1082" s="2">
        <f>IF(SUM('Actual species'!G1081)&gt;=1,1,IF(SUM('Actual species'!G1081)="X",1,0))</f>
        <v>0</v>
      </c>
      <c r="E1082" s="2">
        <f>IF(SUM('Actual species'!H1081)&gt;=1,1,IF(SUM('Actual species'!H1081)="X",1,0))</f>
        <v>0</v>
      </c>
      <c r="F1082" s="2">
        <f>IF(SUM('Actual species'!I1081)&gt;=1,1,IF(SUM('Actual species'!I1081)="X",1,0))</f>
        <v>0</v>
      </c>
      <c r="G1082" s="2">
        <f>IF(SUM('Actual species'!J1081)&gt;=1,1,IF(SUM('Actual species'!J1081)="X",1,0))</f>
        <v>0</v>
      </c>
      <c r="H1082" s="2">
        <f>IF(SUM('Actual species'!K1081)&gt;=1,1,IF(SUM('Actual species'!K1081)="X",1,0))</f>
        <v>0</v>
      </c>
      <c r="I1082" s="2">
        <f>IF(SUM('Actual species'!L1081)&gt;=1,1,IF(SUM('Actual species'!L1081)="X",1,0))</f>
        <v>0</v>
      </c>
      <c r="J1082" s="2">
        <f>IF(SUM('Actual species'!M1081)&gt;=1,1,IF(SUM('Actual species'!M1081)="X",1,0))</f>
        <v>0</v>
      </c>
      <c r="K1082" s="2">
        <f>IF(SUM('Actual species'!N1081)&gt;=1,1,IF(SUM('Actual species'!N1081)="X",1,0))</f>
        <v>0</v>
      </c>
      <c r="L1082" s="2">
        <f>IF(SUM('Actual species'!O1081)&gt;=1,1,IF(SUM('Actual species'!O1081)="X",1,0))</f>
        <v>0</v>
      </c>
      <c r="M1082" s="2">
        <f>IF(SUM('Actual species'!P1081)&gt;=1,1,IF(SUM('Actual species'!P1081)="X",1,0))</f>
        <v>0</v>
      </c>
      <c r="N1082" s="2">
        <f>IF(SUM('Actual species'!Q1081)&gt;=1,1,IF(SUM('Actual species'!Q1081)="X",1,0))</f>
        <v>0</v>
      </c>
      <c r="O1082" s="2">
        <f>IF(SUM('Actual species'!R1081)&gt;=1,1,IF(SUM('Actual species'!R1081)="X",1,0))</f>
        <v>0</v>
      </c>
      <c r="P1082" s="2">
        <f>IF(SUM('Actual species'!S1081)&gt;=1,1,IF(SUM('Actual species'!S1081)="X",1,0))</f>
        <v>1</v>
      </c>
      <c r="Q1082" s="2">
        <f>IF(SUM('Actual species'!T1081)&gt;=1,1,IF(SUM('Actual species'!T1081)="X",1,0))</f>
        <v>1</v>
      </c>
      <c r="R1082" s="2">
        <f>IF(SUM('Actual species'!U1081)&gt;=1,1,IF(SUM('Actual species'!U1081)="X",1,0))</f>
        <v>1</v>
      </c>
    </row>
    <row r="1083" spans="1:18" x14ac:dyDescent="0.3">
      <c r="A1083" s="113" t="str">
        <f>'Actual species'!A1082</f>
        <v>Quedius picipes</v>
      </c>
      <c r="B1083" s="66">
        <f>IF(SUM('Actual species'!B1082:E1082)&gt;=1,1,IF(SUM('Actual species'!B1082:E1082)="X",1,0))</f>
        <v>0</v>
      </c>
      <c r="C1083" s="2">
        <f>IF(SUM('Actual species'!F1082)&gt;=1,1,IF(SUM('Actual species'!F1082)="X",1,0))</f>
        <v>0</v>
      </c>
      <c r="D1083" s="2">
        <f>IF(SUM('Actual species'!G1082)&gt;=1,1,IF(SUM('Actual species'!G1082)="X",1,0))</f>
        <v>0</v>
      </c>
      <c r="E1083" s="2">
        <f>IF(SUM('Actual species'!H1082)&gt;=1,1,IF(SUM('Actual species'!H1082)="X",1,0))</f>
        <v>0</v>
      </c>
      <c r="F1083" s="2">
        <f>IF(SUM('Actual species'!I1082)&gt;=1,1,IF(SUM('Actual species'!I1082)="X",1,0))</f>
        <v>0</v>
      </c>
      <c r="G1083" s="2">
        <f>IF(SUM('Actual species'!J1082)&gt;=1,1,IF(SUM('Actual species'!J1082)="X",1,0))</f>
        <v>0</v>
      </c>
      <c r="H1083" s="2">
        <f>IF(SUM('Actual species'!K1082)&gt;=1,1,IF(SUM('Actual species'!K1082)="X",1,0))</f>
        <v>0</v>
      </c>
      <c r="I1083" s="2">
        <f>IF(SUM('Actual species'!L1082)&gt;=1,1,IF(SUM('Actual species'!L1082)="X",1,0))</f>
        <v>0</v>
      </c>
      <c r="J1083" s="2">
        <f>IF(SUM('Actual species'!M1082)&gt;=1,1,IF(SUM('Actual species'!M1082)="X",1,0))</f>
        <v>0</v>
      </c>
      <c r="K1083" s="2">
        <f>IF(SUM('Actual species'!N1082)&gt;=1,1,IF(SUM('Actual species'!N1082)="X",1,0))</f>
        <v>0</v>
      </c>
      <c r="L1083" s="2">
        <f>IF(SUM('Actual species'!O1082)&gt;=1,1,IF(SUM('Actual species'!O1082)="X",1,0))</f>
        <v>0</v>
      </c>
      <c r="M1083" s="2">
        <f>IF(SUM('Actual species'!P1082)&gt;=1,1,IF(SUM('Actual species'!P1082)="X",1,0))</f>
        <v>0</v>
      </c>
      <c r="N1083" s="2">
        <f>IF(SUM('Actual species'!Q1082)&gt;=1,1,IF(SUM('Actual species'!Q1082)="X",1,0))</f>
        <v>0</v>
      </c>
      <c r="O1083" s="2">
        <f>IF(SUM('Actual species'!R1082)&gt;=1,1,IF(SUM('Actual species'!R1082)="X",1,0))</f>
        <v>0</v>
      </c>
      <c r="P1083" s="2">
        <f>IF(SUM('Actual species'!S1082)&gt;=1,1,IF(SUM('Actual species'!S1082)="X",1,0))</f>
        <v>0</v>
      </c>
      <c r="Q1083" s="2">
        <f>IF(SUM('Actual species'!T1082)&gt;=1,1,IF(SUM('Actual species'!T1082)="X",1,0))</f>
        <v>0</v>
      </c>
      <c r="R1083" s="2">
        <f>IF(SUM('Actual species'!U1082)&gt;=1,1,IF(SUM('Actual species'!U1082)="X",1,0))</f>
        <v>0</v>
      </c>
    </row>
    <row r="1084" spans="1:18" x14ac:dyDescent="0.3">
      <c r="A1084" s="113" t="str">
        <f>'Actual species'!A1083</f>
        <v xml:space="preserve">Quedius praecisus (E) </v>
      </c>
      <c r="B1084" s="66">
        <f>IF(SUM('Actual species'!B1083:E1083)&gt;=1,1,IF(SUM('Actual species'!B1083:E1083)="X",1,0))</f>
        <v>0</v>
      </c>
      <c r="C1084" s="2">
        <f>IF(SUM('Actual species'!F1083)&gt;=1,1,IF(SUM('Actual species'!F1083)="X",1,0))</f>
        <v>0</v>
      </c>
      <c r="D1084" s="2">
        <f>IF(SUM('Actual species'!G1083)&gt;=1,1,IF(SUM('Actual species'!G1083)="X",1,0))</f>
        <v>0</v>
      </c>
      <c r="E1084" s="2">
        <f>IF(SUM('Actual species'!H1083)&gt;=1,1,IF(SUM('Actual species'!H1083)="X",1,0))</f>
        <v>0</v>
      </c>
      <c r="F1084" s="2">
        <f>IF(SUM('Actual species'!I1083)&gt;=1,1,IF(SUM('Actual species'!I1083)="X",1,0))</f>
        <v>0</v>
      </c>
      <c r="G1084" s="2">
        <f>IF(SUM('Actual species'!J1083)&gt;=1,1,IF(SUM('Actual species'!J1083)="X",1,0))</f>
        <v>1</v>
      </c>
      <c r="H1084" s="2">
        <f>IF(SUM('Actual species'!K1083)&gt;=1,1,IF(SUM('Actual species'!K1083)="X",1,0))</f>
        <v>0</v>
      </c>
      <c r="I1084" s="2">
        <f>IF(SUM('Actual species'!L1083)&gt;=1,1,IF(SUM('Actual species'!L1083)="X",1,0))</f>
        <v>0</v>
      </c>
      <c r="J1084" s="2">
        <f>IF(SUM('Actual species'!M1083)&gt;=1,1,IF(SUM('Actual species'!M1083)="X",1,0))</f>
        <v>0</v>
      </c>
      <c r="K1084" s="2">
        <f>IF(SUM('Actual species'!N1083)&gt;=1,1,IF(SUM('Actual species'!N1083)="X",1,0))</f>
        <v>0</v>
      </c>
      <c r="L1084" s="2">
        <f>IF(SUM('Actual species'!O1083)&gt;=1,1,IF(SUM('Actual species'!O1083)="X",1,0))</f>
        <v>0</v>
      </c>
      <c r="M1084" s="2">
        <f>IF(SUM('Actual species'!P1083)&gt;=1,1,IF(SUM('Actual species'!P1083)="X",1,0))</f>
        <v>0</v>
      </c>
      <c r="N1084" s="2">
        <f>IF(SUM('Actual species'!Q1083)&gt;=1,1,IF(SUM('Actual species'!Q1083)="X",1,0))</f>
        <v>0</v>
      </c>
      <c r="O1084" s="2">
        <f>IF(SUM('Actual species'!R1083)&gt;=1,1,IF(SUM('Actual species'!R1083)="X",1,0))</f>
        <v>0</v>
      </c>
      <c r="P1084" s="2">
        <f>IF(SUM('Actual species'!S1083)&gt;=1,1,IF(SUM('Actual species'!S1083)="X",1,0))</f>
        <v>0</v>
      </c>
      <c r="Q1084" s="2">
        <f>IF(SUM('Actual species'!T1083)&gt;=1,1,IF(SUM('Actual species'!T1083)="X",1,0))</f>
        <v>0</v>
      </c>
      <c r="R1084" s="2">
        <f>IF(SUM('Actual species'!U1083)&gt;=1,1,IF(SUM('Actual species'!U1083)="X",1,0))</f>
        <v>0</v>
      </c>
    </row>
    <row r="1085" spans="1:18" x14ac:dyDescent="0.3">
      <c r="A1085" s="113" t="str">
        <f>'Actual species'!A1084</f>
        <v>Quedius pseudonigriceps</v>
      </c>
      <c r="B1085" s="66">
        <f>IF(SUM('Actual species'!B1084:E1084)&gt;=1,1,IF(SUM('Actual species'!B1084:E1084)="X",1,0))</f>
        <v>0</v>
      </c>
      <c r="C1085" s="2">
        <f>IF(SUM('Actual species'!F1084)&gt;=1,1,IF(SUM('Actual species'!F1084)="X",1,0))</f>
        <v>0</v>
      </c>
      <c r="D1085" s="2">
        <f>IF(SUM('Actual species'!G1084)&gt;=1,1,IF(SUM('Actual species'!G1084)="X",1,0))</f>
        <v>0</v>
      </c>
      <c r="E1085" s="2">
        <f>IF(SUM('Actual species'!H1084)&gt;=1,1,IF(SUM('Actual species'!H1084)="X",1,0))</f>
        <v>1</v>
      </c>
      <c r="F1085" s="2">
        <f>IF(SUM('Actual species'!I1084)&gt;=1,1,IF(SUM('Actual species'!I1084)="X",1,0))</f>
        <v>0</v>
      </c>
      <c r="G1085" s="2">
        <f>IF(SUM('Actual species'!J1084)&gt;=1,1,IF(SUM('Actual species'!J1084)="X",1,0))</f>
        <v>0</v>
      </c>
      <c r="H1085" s="2">
        <f>IF(SUM('Actual species'!K1084)&gt;=1,1,IF(SUM('Actual species'!K1084)="X",1,0))</f>
        <v>0</v>
      </c>
      <c r="I1085" s="2">
        <f>IF(SUM('Actual species'!L1084)&gt;=1,1,IF(SUM('Actual species'!L1084)="X",1,0))</f>
        <v>0</v>
      </c>
      <c r="J1085" s="2">
        <f>IF(SUM('Actual species'!M1084)&gt;=1,1,IF(SUM('Actual species'!M1084)="X",1,0))</f>
        <v>0</v>
      </c>
      <c r="K1085" s="2">
        <f>IF(SUM('Actual species'!N1084)&gt;=1,1,IF(SUM('Actual species'!N1084)="X",1,0))</f>
        <v>0</v>
      </c>
      <c r="L1085" s="2">
        <f>IF(SUM('Actual species'!O1084)&gt;=1,1,IF(SUM('Actual species'!O1084)="X",1,0))</f>
        <v>0</v>
      </c>
      <c r="M1085" s="2">
        <f>IF(SUM('Actual species'!P1084)&gt;=1,1,IF(SUM('Actual species'!P1084)="X",1,0))</f>
        <v>1</v>
      </c>
      <c r="N1085" s="2">
        <f>IF(SUM('Actual species'!Q1084)&gt;=1,1,IF(SUM('Actual species'!Q1084)="X",1,0))</f>
        <v>1</v>
      </c>
      <c r="O1085" s="2">
        <f>IF(SUM('Actual species'!R1084)&gt;=1,1,IF(SUM('Actual species'!R1084)="X",1,0))</f>
        <v>0</v>
      </c>
      <c r="P1085" s="2">
        <f>IF(SUM('Actual species'!S1084)&gt;=1,1,IF(SUM('Actual species'!S1084)="X",1,0))</f>
        <v>1</v>
      </c>
      <c r="Q1085" s="2">
        <f>IF(SUM('Actual species'!T1084)&gt;=1,1,IF(SUM('Actual species'!T1084)="X",1,0))</f>
        <v>1</v>
      </c>
      <c r="R1085" s="2">
        <f>IF(SUM('Actual species'!U1084)&gt;=1,1,IF(SUM('Actual species'!U1084)="X",1,0))</f>
        <v>0</v>
      </c>
    </row>
    <row r="1086" spans="1:18" x14ac:dyDescent="0.3">
      <c r="A1086" s="113" t="str">
        <f>'Actual species'!A1085</f>
        <v>Quedius pseudopyrenaeus</v>
      </c>
      <c r="B1086" s="66">
        <f>IF(SUM('Actual species'!B1085:E1085)&gt;=1,1,IF(SUM('Actual species'!B1085:E1085)="X",1,0))</f>
        <v>0</v>
      </c>
      <c r="C1086" s="2">
        <f>IF(SUM('Actual species'!F1085)&gt;=1,1,IF(SUM('Actual species'!F1085)="X",1,0))</f>
        <v>0</v>
      </c>
      <c r="D1086" s="2">
        <f>IF(SUM('Actual species'!G1085)&gt;=1,1,IF(SUM('Actual species'!G1085)="X",1,0))</f>
        <v>0</v>
      </c>
      <c r="E1086" s="2">
        <f>IF(SUM('Actual species'!H1085)&gt;=1,1,IF(SUM('Actual species'!H1085)="X",1,0))</f>
        <v>0</v>
      </c>
      <c r="F1086" s="2">
        <f>IF(SUM('Actual species'!I1085)&gt;=1,1,IF(SUM('Actual species'!I1085)="X",1,0))</f>
        <v>0</v>
      </c>
      <c r="G1086" s="2">
        <f>IF(SUM('Actual species'!J1085)&gt;=1,1,IF(SUM('Actual species'!J1085)="X",1,0))</f>
        <v>0</v>
      </c>
      <c r="H1086" s="2">
        <f>IF(SUM('Actual species'!K1085)&gt;=1,1,IF(SUM('Actual species'!K1085)="X",1,0))</f>
        <v>0</v>
      </c>
      <c r="I1086" s="2">
        <f>IF(SUM('Actual species'!L1085)&gt;=1,1,IF(SUM('Actual species'!L1085)="X",1,0))</f>
        <v>0</v>
      </c>
      <c r="J1086" s="2">
        <f>IF(SUM('Actual species'!M1085)&gt;=1,1,IF(SUM('Actual species'!M1085)="X",1,0))</f>
        <v>0</v>
      </c>
      <c r="K1086" s="2">
        <f>IF(SUM('Actual species'!N1085)&gt;=1,1,IF(SUM('Actual species'!N1085)="X",1,0))</f>
        <v>0</v>
      </c>
      <c r="L1086" s="2">
        <f>IF(SUM('Actual species'!O1085)&gt;=1,1,IF(SUM('Actual species'!O1085)="X",1,0))</f>
        <v>0</v>
      </c>
      <c r="M1086" s="2">
        <f>IF(SUM('Actual species'!P1085)&gt;=1,1,IF(SUM('Actual species'!P1085)="X",1,0))</f>
        <v>0</v>
      </c>
      <c r="N1086" s="2">
        <f>IF(SUM('Actual species'!Q1085)&gt;=1,1,IF(SUM('Actual species'!Q1085)="X",1,0))</f>
        <v>0</v>
      </c>
      <c r="O1086" s="2">
        <f>IF(SUM('Actual species'!R1085)&gt;=1,1,IF(SUM('Actual species'!R1085)="X",1,0))</f>
        <v>0</v>
      </c>
      <c r="P1086" s="2">
        <f>IF(SUM('Actual species'!S1085)&gt;=1,1,IF(SUM('Actual species'!S1085)="X",1,0))</f>
        <v>1</v>
      </c>
      <c r="Q1086" s="2">
        <f>IF(SUM('Actual species'!T1085)&gt;=1,1,IF(SUM('Actual species'!T1085)="X",1,0))</f>
        <v>0</v>
      </c>
      <c r="R1086" s="2">
        <f>IF(SUM('Actual species'!U1085)&gt;=1,1,IF(SUM('Actual species'!U1085)="X",1,0))</f>
        <v>1</v>
      </c>
    </row>
    <row r="1087" spans="1:18" x14ac:dyDescent="0.3">
      <c r="A1087" s="113" t="str">
        <f>'Actual species'!A1086</f>
        <v>Quedius rugosipennis</v>
      </c>
      <c r="B1087" s="66">
        <f>IF(SUM('Actual species'!B1086:E1086)&gt;=1,1,IF(SUM('Actual species'!B1086:E1086)="X",1,0))</f>
        <v>1</v>
      </c>
      <c r="C1087" s="2">
        <f>IF(SUM('Actual species'!F1086)&gt;=1,1,IF(SUM('Actual species'!F1086)="X",1,0))</f>
        <v>0</v>
      </c>
      <c r="D1087" s="2">
        <f>IF(SUM('Actual species'!G1086)&gt;=1,1,IF(SUM('Actual species'!G1086)="X",1,0))</f>
        <v>0</v>
      </c>
      <c r="E1087" s="2">
        <f>IF(SUM('Actual species'!H1086)&gt;=1,1,IF(SUM('Actual species'!H1086)="X",1,0))</f>
        <v>1</v>
      </c>
      <c r="F1087" s="2">
        <f>IF(SUM('Actual species'!I1086)&gt;=1,1,IF(SUM('Actual species'!I1086)="X",1,0))</f>
        <v>0</v>
      </c>
      <c r="G1087" s="2">
        <f>IF(SUM('Actual species'!J1086)&gt;=1,1,IF(SUM('Actual species'!J1086)="X",1,0))</f>
        <v>0</v>
      </c>
      <c r="H1087" s="2">
        <f>IF(SUM('Actual species'!K1086)&gt;=1,1,IF(SUM('Actual species'!K1086)="X",1,0))</f>
        <v>0</v>
      </c>
      <c r="I1087" s="2">
        <f>IF(SUM('Actual species'!L1086)&gt;=1,1,IF(SUM('Actual species'!L1086)="X",1,0))</f>
        <v>0</v>
      </c>
      <c r="J1087" s="2">
        <f>IF(SUM('Actual species'!M1086)&gt;=1,1,IF(SUM('Actual species'!M1086)="X",1,0))</f>
        <v>0</v>
      </c>
      <c r="K1087" s="2">
        <f>IF(SUM('Actual species'!N1086)&gt;=1,1,IF(SUM('Actual species'!N1086)="X",1,0))</f>
        <v>0</v>
      </c>
      <c r="L1087" s="2">
        <f>IF(SUM('Actual species'!O1086)&gt;=1,1,IF(SUM('Actual species'!O1086)="X",1,0))</f>
        <v>0</v>
      </c>
      <c r="M1087" s="2">
        <f>IF(SUM('Actual species'!P1086)&gt;=1,1,IF(SUM('Actual species'!P1086)="X",1,0))</f>
        <v>0</v>
      </c>
      <c r="N1087" s="2">
        <f>IF(SUM('Actual species'!Q1086)&gt;=1,1,IF(SUM('Actual species'!Q1086)="X",1,0))</f>
        <v>0</v>
      </c>
      <c r="O1087" s="2">
        <f>IF(SUM('Actual species'!R1086)&gt;=1,1,IF(SUM('Actual species'!R1086)="X",1,0))</f>
        <v>0</v>
      </c>
      <c r="P1087" s="2">
        <f>IF(SUM('Actual species'!S1086)&gt;=1,1,IF(SUM('Actual species'!S1086)="X",1,0))</f>
        <v>0</v>
      </c>
      <c r="Q1087" s="2">
        <f>IF(SUM('Actual species'!T1086)&gt;=1,1,IF(SUM('Actual species'!T1086)="X",1,0))</f>
        <v>0</v>
      </c>
      <c r="R1087" s="2">
        <f>IF(SUM('Actual species'!U1086)&gt;=1,1,IF(SUM('Actual species'!U1086)="X",1,0))</f>
        <v>0</v>
      </c>
    </row>
    <row r="1088" spans="1:18" x14ac:dyDescent="0.3">
      <c r="A1088" s="113" t="str">
        <f>'Actual species'!A1087</f>
        <v>Quedius scintillans</v>
      </c>
      <c r="B1088" s="66">
        <f>IF(SUM('Actual species'!B1087:E1087)&gt;=1,1,IF(SUM('Actual species'!B1087:E1087)="X",1,0))</f>
        <v>1</v>
      </c>
      <c r="C1088" s="2">
        <f>IF(SUM('Actual species'!F1087)&gt;=1,1,IF(SUM('Actual species'!F1087)="X",1,0))</f>
        <v>1</v>
      </c>
      <c r="D1088" s="2">
        <f>IF(SUM('Actual species'!G1087)&gt;=1,1,IF(SUM('Actual species'!G1087)="X",1,0))</f>
        <v>0</v>
      </c>
      <c r="E1088" s="2">
        <f>IF(SUM('Actual species'!H1087)&gt;=1,1,IF(SUM('Actual species'!H1087)="X",1,0))</f>
        <v>1</v>
      </c>
      <c r="F1088" s="2">
        <f>IF(SUM('Actual species'!I1087)&gt;=1,1,IF(SUM('Actual species'!I1087)="X",1,0))</f>
        <v>0</v>
      </c>
      <c r="G1088" s="2">
        <f>IF(SUM('Actual species'!J1087)&gt;=1,1,IF(SUM('Actual species'!J1087)="X",1,0))</f>
        <v>1</v>
      </c>
      <c r="H1088" s="2">
        <f>IF(SUM('Actual species'!K1087)&gt;=1,1,IF(SUM('Actual species'!K1087)="X",1,0))</f>
        <v>1</v>
      </c>
      <c r="I1088" s="2">
        <f>IF(SUM('Actual species'!L1087)&gt;=1,1,IF(SUM('Actual species'!L1087)="X",1,0))</f>
        <v>0</v>
      </c>
      <c r="J1088" s="2">
        <f>IF(SUM('Actual species'!M1087)&gt;=1,1,IF(SUM('Actual species'!M1087)="X",1,0))</f>
        <v>1</v>
      </c>
      <c r="K1088" s="2">
        <f>IF(SUM('Actual species'!N1087)&gt;=1,1,IF(SUM('Actual species'!N1087)="X",1,0))</f>
        <v>1</v>
      </c>
      <c r="L1088" s="2">
        <f>IF(SUM('Actual species'!O1087)&gt;=1,1,IF(SUM('Actual species'!O1087)="X",1,0))</f>
        <v>0</v>
      </c>
      <c r="M1088" s="2">
        <f>IF(SUM('Actual species'!P1087)&gt;=1,1,IF(SUM('Actual species'!P1087)="X",1,0))</f>
        <v>0</v>
      </c>
      <c r="N1088" s="2">
        <f>IF(SUM('Actual species'!Q1087)&gt;=1,1,IF(SUM('Actual species'!Q1087)="X",1,0))</f>
        <v>0</v>
      </c>
      <c r="O1088" s="2">
        <f>IF(SUM('Actual species'!R1087)&gt;=1,1,IF(SUM('Actual species'!R1087)="X",1,0))</f>
        <v>0</v>
      </c>
      <c r="P1088" s="2">
        <f>IF(SUM('Actual species'!S1087)&gt;=1,1,IF(SUM('Actual species'!S1087)="X",1,0))</f>
        <v>0</v>
      </c>
      <c r="Q1088" s="2">
        <f>IF(SUM('Actual species'!T1087)&gt;=1,1,IF(SUM('Actual species'!T1087)="X",1,0))</f>
        <v>0</v>
      </c>
      <c r="R1088" s="2">
        <f>IF(SUM('Actual species'!U1087)&gt;=1,1,IF(SUM('Actual species'!U1087)="X",1,0))</f>
        <v>0</v>
      </c>
    </row>
    <row r="1089" spans="1:18" x14ac:dyDescent="0.3">
      <c r="A1089" s="113" t="str">
        <f>'Actual species'!A1088</f>
        <v xml:space="preserve">*Quedius scheerpeltzi (E) </v>
      </c>
      <c r="B1089" s="66">
        <f>IF(SUM('Actual species'!B1088:E1088)&gt;=1,1,IF(SUM('Actual species'!B1088:E1088)="X",1,0))</f>
        <v>1</v>
      </c>
      <c r="C1089" s="2">
        <f>IF(SUM('Actual species'!F1088)&gt;=1,1,IF(SUM('Actual species'!F1088)="X",1,0))</f>
        <v>0</v>
      </c>
      <c r="D1089" s="2">
        <f>IF(SUM('Actual species'!G1088)&gt;=1,1,IF(SUM('Actual species'!G1088)="X",1,0))</f>
        <v>0</v>
      </c>
      <c r="E1089" s="2">
        <f>IF(SUM('Actual species'!H1088)&gt;=1,1,IF(SUM('Actual species'!H1088)="X",1,0))</f>
        <v>0</v>
      </c>
      <c r="F1089" s="2">
        <f>IF(SUM('Actual species'!I1088)&gt;=1,1,IF(SUM('Actual species'!I1088)="X",1,0))</f>
        <v>0</v>
      </c>
      <c r="G1089" s="2">
        <f>IF(SUM('Actual species'!J1088)&gt;=1,1,IF(SUM('Actual species'!J1088)="X",1,0))</f>
        <v>0</v>
      </c>
      <c r="H1089" s="2">
        <f>IF(SUM('Actual species'!K1088)&gt;=1,1,IF(SUM('Actual species'!K1088)="X",1,0))</f>
        <v>0</v>
      </c>
      <c r="I1089" s="2">
        <f>IF(SUM('Actual species'!L1088)&gt;=1,1,IF(SUM('Actual species'!L1088)="X",1,0))</f>
        <v>0</v>
      </c>
      <c r="J1089" s="2">
        <f>IF(SUM('Actual species'!M1088)&gt;=1,1,IF(SUM('Actual species'!M1088)="X",1,0))</f>
        <v>0</v>
      </c>
      <c r="K1089" s="2">
        <f>IF(SUM('Actual species'!N1088)&gt;=1,1,IF(SUM('Actual species'!N1088)="X",1,0))</f>
        <v>0</v>
      </c>
      <c r="L1089" s="2">
        <f>IF(SUM('Actual species'!O1088)&gt;=1,1,IF(SUM('Actual species'!O1088)="X",1,0))</f>
        <v>0</v>
      </c>
      <c r="M1089" s="2">
        <f>IF(SUM('Actual species'!P1088)&gt;=1,1,IF(SUM('Actual species'!P1088)="X",1,0))</f>
        <v>0</v>
      </c>
      <c r="N1089" s="2">
        <f>IF(SUM('Actual species'!Q1088)&gt;=1,1,IF(SUM('Actual species'!Q1088)="X",1,0))</f>
        <v>0</v>
      </c>
      <c r="O1089" s="2">
        <f>IF(SUM('Actual species'!R1088)&gt;=1,1,IF(SUM('Actual species'!R1088)="X",1,0))</f>
        <v>0</v>
      </c>
      <c r="P1089" s="2">
        <f>IF(SUM('Actual species'!S1088)&gt;=1,1,IF(SUM('Actual species'!S1088)="X",1,0))</f>
        <v>0</v>
      </c>
      <c r="Q1089" s="2">
        <f>IF(SUM('Actual species'!T1088)&gt;=1,1,IF(SUM('Actual species'!T1088)="X",1,0))</f>
        <v>0</v>
      </c>
      <c r="R1089" s="2">
        <f>IF(SUM('Actual species'!U1088)&gt;=1,1,IF(SUM('Actual species'!U1088)="X",1,0))</f>
        <v>0</v>
      </c>
    </row>
    <row r="1090" spans="1:18" x14ac:dyDescent="0.3">
      <c r="A1090" s="113" t="str">
        <f>'Actual species'!A1089</f>
        <v>Quedius semiaeneus</v>
      </c>
      <c r="B1090" s="66">
        <f>IF(SUM('Actual species'!B1089:E1089)&gt;=1,1,IF(SUM('Actual species'!B1089:E1089)="X",1,0))</f>
        <v>1</v>
      </c>
      <c r="C1090" s="2">
        <f>IF(SUM('Actual species'!F1089)&gt;=1,1,IF(SUM('Actual species'!F1089)="X",1,0))</f>
        <v>0</v>
      </c>
      <c r="D1090" s="2">
        <f>IF(SUM('Actual species'!G1089)&gt;=1,1,IF(SUM('Actual species'!G1089)="X",1,0))</f>
        <v>1</v>
      </c>
      <c r="E1090" s="2">
        <f>IF(SUM('Actual species'!H1089)&gt;=1,1,IF(SUM('Actual species'!H1089)="X",1,0))</f>
        <v>1</v>
      </c>
      <c r="F1090" s="2">
        <f>IF(SUM('Actual species'!I1089)&gt;=1,1,IF(SUM('Actual species'!I1089)="X",1,0))</f>
        <v>1</v>
      </c>
      <c r="G1090" s="2">
        <f>IF(SUM('Actual species'!J1089)&gt;=1,1,IF(SUM('Actual species'!J1089)="X",1,0))</f>
        <v>0</v>
      </c>
      <c r="H1090" s="2">
        <f>IF(SUM('Actual species'!K1089)&gt;=1,1,IF(SUM('Actual species'!K1089)="X",1,0))</f>
        <v>0</v>
      </c>
      <c r="I1090" s="2">
        <f>IF(SUM('Actual species'!L1089)&gt;=1,1,IF(SUM('Actual species'!L1089)="X",1,0))</f>
        <v>0</v>
      </c>
      <c r="J1090" s="2">
        <f>IF(SUM('Actual species'!M1089)&gt;=1,1,IF(SUM('Actual species'!M1089)="X",1,0))</f>
        <v>0</v>
      </c>
      <c r="K1090" s="2">
        <f>IF(SUM('Actual species'!N1089)&gt;=1,1,IF(SUM('Actual species'!N1089)="X",1,0))</f>
        <v>0</v>
      </c>
      <c r="L1090" s="2">
        <f>IF(SUM('Actual species'!O1089)&gt;=1,1,IF(SUM('Actual species'!O1089)="X",1,0))</f>
        <v>0</v>
      </c>
      <c r="M1090" s="2">
        <f>IF(SUM('Actual species'!P1089)&gt;=1,1,IF(SUM('Actual species'!P1089)="X",1,0))</f>
        <v>0</v>
      </c>
      <c r="N1090" s="2">
        <f>IF(SUM('Actual species'!Q1089)&gt;=1,1,IF(SUM('Actual species'!Q1089)="X",1,0))</f>
        <v>0</v>
      </c>
      <c r="O1090" s="2">
        <f>IF(SUM('Actual species'!R1089)&gt;=1,1,IF(SUM('Actual species'!R1089)="X",1,0))</f>
        <v>0</v>
      </c>
      <c r="P1090" s="2">
        <f>IF(SUM('Actual species'!S1089)&gt;=1,1,IF(SUM('Actual species'!S1089)="X",1,0))</f>
        <v>0</v>
      </c>
      <c r="Q1090" s="2">
        <f>IF(SUM('Actual species'!T1089)&gt;=1,1,IF(SUM('Actual species'!T1089)="X",1,0))</f>
        <v>0</v>
      </c>
      <c r="R1090" s="2">
        <f>IF(SUM('Actual species'!U1089)&gt;=1,1,IF(SUM('Actual species'!U1089)="X",1,0))</f>
        <v>0</v>
      </c>
    </row>
    <row r="1091" spans="1:18" x14ac:dyDescent="0.3">
      <c r="A1091" s="113" t="str">
        <f>'Actual species'!A1090</f>
        <v>Quedius semiobscurus</v>
      </c>
      <c r="B1091" s="66">
        <f>IF(SUM('Actual species'!B1090:E1090)&gt;=1,1,IF(SUM('Actual species'!B1090:E1090)="X",1,0))</f>
        <v>1</v>
      </c>
      <c r="C1091" s="2">
        <f>IF(SUM('Actual species'!F1090)&gt;=1,1,IF(SUM('Actual species'!F1090)="X",1,0))</f>
        <v>0</v>
      </c>
      <c r="D1091" s="2">
        <f>IF(SUM('Actual species'!G1090)&gt;=1,1,IF(SUM('Actual species'!G1090)="X",1,0))</f>
        <v>0</v>
      </c>
      <c r="E1091" s="2">
        <f>IF(SUM('Actual species'!H1090)&gt;=1,1,IF(SUM('Actual species'!H1090)="X",1,0))</f>
        <v>0</v>
      </c>
      <c r="F1091" s="2">
        <f>IF(SUM('Actual species'!I1090)&gt;=1,1,IF(SUM('Actual species'!I1090)="X",1,0))</f>
        <v>0</v>
      </c>
      <c r="G1091" s="2">
        <f>IF(SUM('Actual species'!J1090)&gt;=1,1,IF(SUM('Actual species'!J1090)="X",1,0))</f>
        <v>1</v>
      </c>
      <c r="H1091" s="2">
        <f>IF(SUM('Actual species'!K1090)&gt;=1,1,IF(SUM('Actual species'!K1090)="X",1,0))</f>
        <v>1</v>
      </c>
      <c r="I1091" s="2">
        <f>IF(SUM('Actual species'!L1090)&gt;=1,1,IF(SUM('Actual species'!L1090)="X",1,0))</f>
        <v>0</v>
      </c>
      <c r="J1091" s="2">
        <f>IF(SUM('Actual species'!M1090)&gt;=1,1,IF(SUM('Actual species'!M1090)="X",1,0))</f>
        <v>1</v>
      </c>
      <c r="K1091" s="2">
        <f>IF(SUM('Actual species'!N1090)&gt;=1,1,IF(SUM('Actual species'!N1090)="X",1,0))</f>
        <v>0</v>
      </c>
      <c r="L1091" s="2">
        <f>IF(SUM('Actual species'!O1090)&gt;=1,1,IF(SUM('Actual species'!O1090)="X",1,0))</f>
        <v>0</v>
      </c>
      <c r="M1091" s="2">
        <f>IF(SUM('Actual species'!P1090)&gt;=1,1,IF(SUM('Actual species'!P1090)="X",1,0))</f>
        <v>0</v>
      </c>
      <c r="N1091" s="2">
        <f>IF(SUM('Actual species'!Q1090)&gt;=1,1,IF(SUM('Actual species'!Q1090)="X",1,0))</f>
        <v>0</v>
      </c>
      <c r="O1091" s="2">
        <f>IF(SUM('Actual species'!R1090)&gt;=1,1,IF(SUM('Actual species'!R1090)="X",1,0))</f>
        <v>0</v>
      </c>
      <c r="P1091" s="2">
        <f>IF(SUM('Actual species'!S1090)&gt;=1,1,IF(SUM('Actual species'!S1090)="X",1,0))</f>
        <v>0</v>
      </c>
      <c r="Q1091" s="2">
        <f>IF(SUM('Actual species'!T1090)&gt;=1,1,IF(SUM('Actual species'!T1090)="X",1,0))</f>
        <v>0</v>
      </c>
      <c r="R1091" s="2">
        <f>IF(SUM('Actual species'!U1090)&gt;=1,1,IF(SUM('Actual species'!U1090)="X",1,0))</f>
        <v>0</v>
      </c>
    </row>
    <row r="1092" spans="1:18" x14ac:dyDescent="0.3">
      <c r="A1092" s="113" t="str">
        <f>'Actual species'!A1091</f>
        <v xml:space="preserve">Quedius sigwalti (E) </v>
      </c>
      <c r="B1092" s="66">
        <f>IF(SUM('Actual species'!B1091:E1091)&gt;=1,1,IF(SUM('Actual species'!B1091:E1091)="X",1,0))</f>
        <v>0</v>
      </c>
      <c r="C1092" s="2">
        <f>IF(SUM('Actual species'!F1091)&gt;=1,1,IF(SUM('Actual species'!F1091)="X",1,0))</f>
        <v>0</v>
      </c>
      <c r="D1092" s="2">
        <f>IF(SUM('Actual species'!G1091)&gt;=1,1,IF(SUM('Actual species'!G1091)="X",1,0))</f>
        <v>0</v>
      </c>
      <c r="E1092" s="2">
        <f>IF(SUM('Actual species'!H1091)&gt;=1,1,IF(SUM('Actual species'!H1091)="X",1,0))</f>
        <v>0</v>
      </c>
      <c r="F1092" s="2">
        <f>IF(SUM('Actual species'!I1091)&gt;=1,1,IF(SUM('Actual species'!I1091)="X",1,0))</f>
        <v>0</v>
      </c>
      <c r="G1092" s="2">
        <f>IF(SUM('Actual species'!J1091)&gt;=1,1,IF(SUM('Actual species'!J1091)="X",1,0))</f>
        <v>1</v>
      </c>
      <c r="H1092" s="2">
        <f>IF(SUM('Actual species'!K1091)&gt;=1,1,IF(SUM('Actual species'!K1091)="X",1,0))</f>
        <v>0</v>
      </c>
      <c r="I1092" s="2">
        <f>IF(SUM('Actual species'!L1091)&gt;=1,1,IF(SUM('Actual species'!L1091)="X",1,0))</f>
        <v>0</v>
      </c>
      <c r="J1092" s="2">
        <f>IF(SUM('Actual species'!M1091)&gt;=1,1,IF(SUM('Actual species'!M1091)="X",1,0))</f>
        <v>0</v>
      </c>
      <c r="K1092" s="2">
        <f>IF(SUM('Actual species'!N1091)&gt;=1,1,IF(SUM('Actual species'!N1091)="X",1,0))</f>
        <v>0</v>
      </c>
      <c r="L1092" s="2">
        <f>IF(SUM('Actual species'!O1091)&gt;=1,1,IF(SUM('Actual species'!O1091)="X",1,0))</f>
        <v>0</v>
      </c>
      <c r="M1092" s="2">
        <f>IF(SUM('Actual species'!P1091)&gt;=1,1,IF(SUM('Actual species'!P1091)="X",1,0))</f>
        <v>0</v>
      </c>
      <c r="N1092" s="2">
        <f>IF(SUM('Actual species'!Q1091)&gt;=1,1,IF(SUM('Actual species'!Q1091)="X",1,0))</f>
        <v>0</v>
      </c>
      <c r="O1092" s="2">
        <f>IF(SUM('Actual species'!R1091)&gt;=1,1,IF(SUM('Actual species'!R1091)="X",1,0))</f>
        <v>0</v>
      </c>
      <c r="P1092" s="2">
        <f>IF(SUM('Actual species'!S1091)&gt;=1,1,IF(SUM('Actual species'!S1091)="X",1,0))</f>
        <v>0</v>
      </c>
      <c r="Q1092" s="2">
        <f>IF(SUM('Actual species'!T1091)&gt;=1,1,IF(SUM('Actual species'!T1091)="X",1,0))</f>
        <v>0</v>
      </c>
      <c r="R1092" s="2">
        <f>IF(SUM('Actual species'!U1091)&gt;=1,1,IF(SUM('Actual species'!U1091)="X",1,0))</f>
        <v>0</v>
      </c>
    </row>
    <row r="1093" spans="1:18" x14ac:dyDescent="0.3">
      <c r="A1093" s="113" t="str">
        <f>'Actual species'!A1092</f>
        <v>Quedius sp. aff. Boops</v>
      </c>
      <c r="B1093" s="66">
        <f>IF(SUM('Actual species'!B1092:E1092)&gt;=1,1,IF(SUM('Actual species'!B1092:E1092)="X",1,0))</f>
        <v>1</v>
      </c>
      <c r="C1093" s="2">
        <f>IF(SUM('Actual species'!F1092)&gt;=1,1,IF(SUM('Actual species'!F1092)="X",1,0))</f>
        <v>0</v>
      </c>
      <c r="D1093" s="2">
        <f>IF(SUM('Actual species'!G1092)&gt;=1,1,IF(SUM('Actual species'!G1092)="X",1,0))</f>
        <v>0</v>
      </c>
      <c r="E1093" s="2">
        <f>IF(SUM('Actual species'!H1092)&gt;=1,1,IF(SUM('Actual species'!H1092)="X",1,0))</f>
        <v>0</v>
      </c>
      <c r="F1093" s="2">
        <f>IF(SUM('Actual species'!I1092)&gt;=1,1,IF(SUM('Actual species'!I1092)="X",1,0))</f>
        <v>0</v>
      </c>
      <c r="G1093" s="2">
        <f>IF(SUM('Actual species'!J1092)&gt;=1,1,IF(SUM('Actual species'!J1092)="X",1,0))</f>
        <v>0</v>
      </c>
      <c r="H1093" s="2">
        <f>IF(SUM('Actual species'!K1092)&gt;=1,1,IF(SUM('Actual species'!K1092)="X",1,0))</f>
        <v>0</v>
      </c>
      <c r="I1093" s="2">
        <f>IF(SUM('Actual species'!L1092)&gt;=1,1,IF(SUM('Actual species'!L1092)="X",1,0))</f>
        <v>0</v>
      </c>
      <c r="J1093" s="2">
        <f>IF(SUM('Actual species'!M1092)&gt;=1,1,IF(SUM('Actual species'!M1092)="X",1,0))</f>
        <v>0</v>
      </c>
      <c r="K1093" s="2">
        <f>IF(SUM('Actual species'!N1092)&gt;=1,1,IF(SUM('Actual species'!N1092)="X",1,0))</f>
        <v>0</v>
      </c>
      <c r="L1093" s="2">
        <f>IF(SUM('Actual species'!O1092)&gt;=1,1,IF(SUM('Actual species'!O1092)="X",1,0))</f>
        <v>0</v>
      </c>
      <c r="M1093" s="2">
        <f>IF(SUM('Actual species'!P1092)&gt;=1,1,IF(SUM('Actual species'!P1092)="X",1,0))</f>
        <v>0</v>
      </c>
      <c r="N1093" s="2">
        <f>IF(SUM('Actual species'!Q1092)&gt;=1,1,IF(SUM('Actual species'!Q1092)="X",1,0))</f>
        <v>0</v>
      </c>
      <c r="O1093" s="2">
        <f>IF(SUM('Actual species'!R1092)&gt;=1,1,IF(SUM('Actual species'!R1092)="X",1,0))</f>
        <v>0</v>
      </c>
      <c r="P1093" s="2">
        <f>IF(SUM('Actual species'!S1092)&gt;=1,1,IF(SUM('Actual species'!S1092)="X",1,0))</f>
        <v>0</v>
      </c>
      <c r="Q1093" s="2">
        <f>IF(SUM('Actual species'!T1092)&gt;=1,1,IF(SUM('Actual species'!T1092)="X",1,0))</f>
        <v>0</v>
      </c>
      <c r="R1093" s="2">
        <f>IF(SUM('Actual species'!U1092)&gt;=1,1,IF(SUM('Actual species'!U1092)="X",1,0))</f>
        <v>0</v>
      </c>
    </row>
    <row r="1094" spans="1:18" x14ac:dyDescent="0.3">
      <c r="A1094" s="113" t="str">
        <f>'Actual species'!A1093</f>
        <v>Quedius spp. (female)</v>
      </c>
      <c r="B1094" s="66">
        <f>IF(SUM('Actual species'!B1093:E1093)&gt;=1,1,IF(SUM('Actual species'!B1093:E1093)="X",1,0))</f>
        <v>0</v>
      </c>
      <c r="C1094" s="2">
        <f>IF(SUM('Actual species'!F1093)&gt;=1,1,IF(SUM('Actual species'!F1093)="X",1,0))</f>
        <v>0</v>
      </c>
      <c r="D1094" s="2">
        <f>IF(SUM('Actual species'!G1093)&gt;=1,1,IF(SUM('Actual species'!G1093)="X",1,0))</f>
        <v>0</v>
      </c>
      <c r="E1094" s="2">
        <f>IF(SUM('Actual species'!H1093)&gt;=1,1,IF(SUM('Actual species'!H1093)="X",1,0))</f>
        <v>0</v>
      </c>
      <c r="F1094" s="2">
        <f>IF(SUM('Actual species'!I1093)&gt;=1,1,IF(SUM('Actual species'!I1093)="X",1,0))</f>
        <v>0</v>
      </c>
      <c r="G1094" s="2">
        <f>IF(SUM('Actual species'!J1093)&gt;=1,1,IF(SUM('Actual species'!J1093)="X",1,0))</f>
        <v>0</v>
      </c>
      <c r="H1094" s="2">
        <f>IF(SUM('Actual species'!K1093)&gt;=1,1,IF(SUM('Actual species'!K1093)="X",1,0))</f>
        <v>0</v>
      </c>
      <c r="I1094" s="2">
        <f>IF(SUM('Actual species'!L1093)&gt;=1,1,IF(SUM('Actual species'!L1093)="X",1,0))</f>
        <v>0</v>
      </c>
      <c r="J1094" s="2">
        <f>IF(SUM('Actual species'!M1093)&gt;=1,1,IF(SUM('Actual species'!M1093)="X",1,0))</f>
        <v>0</v>
      </c>
      <c r="K1094" s="2">
        <f>IF(SUM('Actual species'!N1093)&gt;=1,1,IF(SUM('Actual species'!N1093)="X",1,0))</f>
        <v>0</v>
      </c>
      <c r="L1094" s="2">
        <f>IF(SUM('Actual species'!O1093)&gt;=1,1,IF(SUM('Actual species'!O1093)="X",1,0))</f>
        <v>0</v>
      </c>
      <c r="M1094" s="2">
        <f>IF(SUM('Actual species'!P1093)&gt;=1,1,IF(SUM('Actual species'!P1093)="X",1,0))</f>
        <v>1</v>
      </c>
      <c r="N1094" s="2">
        <f>IF(SUM('Actual species'!Q1093)&gt;=1,1,IF(SUM('Actual species'!Q1093)="X",1,0))</f>
        <v>1</v>
      </c>
      <c r="O1094" s="2">
        <f>IF(SUM('Actual species'!R1093)&gt;=1,1,IF(SUM('Actual species'!R1093)="X",1,0))</f>
        <v>1</v>
      </c>
      <c r="P1094" s="2">
        <f>IF(SUM('Actual species'!S1093)&gt;=1,1,IF(SUM('Actual species'!S1093)="X",1,0))</f>
        <v>1</v>
      </c>
      <c r="Q1094" s="2">
        <f>IF(SUM('Actual species'!T1093)&gt;=1,1,IF(SUM('Actual species'!T1093)="X",1,0))</f>
        <v>0</v>
      </c>
      <c r="R1094" s="2">
        <f>IF(SUM('Actual species'!U1093)&gt;=1,1,IF(SUM('Actual species'!U1093)="X",1,0))</f>
        <v>0</v>
      </c>
    </row>
    <row r="1095" spans="1:18" x14ac:dyDescent="0.3">
      <c r="A1095" s="113" t="str">
        <f>'Actual species'!A1094</f>
        <v xml:space="preserve">Quedius suturalis </v>
      </c>
      <c r="B1095" s="66">
        <f>IF(SUM('Actual species'!B1094:E1094)&gt;=1,1,IF(SUM('Actual species'!B1094:E1094)="X",1,0))</f>
        <v>0</v>
      </c>
      <c r="C1095" s="2">
        <f>IF(SUM('Actual species'!F1094)&gt;=1,1,IF(SUM('Actual species'!F1094)="X",1,0))</f>
        <v>0</v>
      </c>
      <c r="D1095" s="2">
        <f>IF(SUM('Actual species'!G1094)&gt;=1,1,IF(SUM('Actual species'!G1094)="X",1,0))</f>
        <v>0</v>
      </c>
      <c r="E1095" s="2">
        <f>IF(SUM('Actual species'!H1094)&gt;=1,1,IF(SUM('Actual species'!H1094)="X",1,0))</f>
        <v>0</v>
      </c>
      <c r="F1095" s="2">
        <f>IF(SUM('Actual species'!I1094)&gt;=1,1,IF(SUM('Actual species'!I1094)="X",1,0))</f>
        <v>0</v>
      </c>
      <c r="G1095" s="2">
        <f>IF(SUM('Actual species'!J1094)&gt;=1,1,IF(SUM('Actual species'!J1094)="X",1,0))</f>
        <v>0</v>
      </c>
      <c r="H1095" s="2">
        <f>IF(SUM('Actual species'!K1094)&gt;=1,1,IF(SUM('Actual species'!K1094)="X",1,0))</f>
        <v>0</v>
      </c>
      <c r="I1095" s="2">
        <f>IF(SUM('Actual species'!L1094)&gt;=1,1,IF(SUM('Actual species'!L1094)="X",1,0))</f>
        <v>0</v>
      </c>
      <c r="J1095" s="2">
        <f>IF(SUM('Actual species'!M1094)&gt;=1,1,IF(SUM('Actual species'!M1094)="X",1,0))</f>
        <v>1</v>
      </c>
      <c r="K1095" s="2">
        <f>IF(SUM('Actual species'!N1094)&gt;=1,1,IF(SUM('Actual species'!N1094)="X",1,0))</f>
        <v>0</v>
      </c>
      <c r="L1095" s="2">
        <f>IF(SUM('Actual species'!O1094)&gt;=1,1,IF(SUM('Actual species'!O1094)="X",1,0))</f>
        <v>0</v>
      </c>
      <c r="M1095" s="2">
        <f>IF(SUM('Actual species'!P1094)&gt;=1,1,IF(SUM('Actual species'!P1094)="X",1,0))</f>
        <v>0</v>
      </c>
      <c r="N1095" s="2">
        <f>IF(SUM('Actual species'!Q1094)&gt;=1,1,IF(SUM('Actual species'!Q1094)="X",1,0))</f>
        <v>0</v>
      </c>
      <c r="O1095" s="2">
        <f>IF(SUM('Actual species'!R1094)&gt;=1,1,IF(SUM('Actual species'!R1094)="X",1,0))</f>
        <v>0</v>
      </c>
      <c r="P1095" s="2">
        <f>IF(SUM('Actual species'!S1094)&gt;=1,1,IF(SUM('Actual species'!S1094)="X",1,0))</f>
        <v>1</v>
      </c>
      <c r="Q1095" s="2">
        <f>IF(SUM('Actual species'!T1094)&gt;=1,1,IF(SUM('Actual species'!T1094)="X",1,0))</f>
        <v>0</v>
      </c>
      <c r="R1095" s="2">
        <f>IF(SUM('Actual species'!U1094)&gt;=1,1,IF(SUM('Actual species'!U1094)="X",1,0))</f>
        <v>0</v>
      </c>
    </row>
    <row r="1096" spans="1:18" x14ac:dyDescent="0.3">
      <c r="A1096" s="113" t="str">
        <f>'Actual species'!A1095</f>
        <v>Quedius tristis</v>
      </c>
      <c r="B1096" s="66">
        <f>IF(SUM('Actual species'!B1095:E1095)&gt;=1,1,IF(SUM('Actual species'!B1095:E1095)="X",1,0))</f>
        <v>1</v>
      </c>
      <c r="C1096" s="2">
        <f>IF(SUM('Actual species'!F1095)&gt;=1,1,IF(SUM('Actual species'!F1095)="X",1,0))</f>
        <v>0</v>
      </c>
      <c r="D1096" s="2">
        <f>IF(SUM('Actual species'!G1095)&gt;=1,1,IF(SUM('Actual species'!G1095)="X",1,0))</f>
        <v>0</v>
      </c>
      <c r="E1096" s="2">
        <f>IF(SUM('Actual species'!H1095)&gt;=1,1,IF(SUM('Actual species'!H1095)="X",1,0))</f>
        <v>0</v>
      </c>
      <c r="F1096" s="2">
        <f>IF(SUM('Actual species'!I1095)&gt;=1,1,IF(SUM('Actual species'!I1095)="X",1,0))</f>
        <v>0</v>
      </c>
      <c r="G1096" s="2">
        <f>IF(SUM('Actual species'!J1095)&gt;=1,1,IF(SUM('Actual species'!J1095)="X",1,0))</f>
        <v>0</v>
      </c>
      <c r="H1096" s="2">
        <f>IF(SUM('Actual species'!K1095)&gt;=1,1,IF(SUM('Actual species'!K1095)="X",1,0))</f>
        <v>0</v>
      </c>
      <c r="I1096" s="2">
        <f>IF(SUM('Actual species'!L1095)&gt;=1,1,IF(SUM('Actual species'!L1095)="X",1,0))</f>
        <v>0</v>
      </c>
      <c r="J1096" s="2">
        <f>IF(SUM('Actual species'!M1095)&gt;=1,1,IF(SUM('Actual species'!M1095)="X",1,0))</f>
        <v>0</v>
      </c>
      <c r="K1096" s="2">
        <f>IF(SUM('Actual species'!N1095)&gt;=1,1,IF(SUM('Actual species'!N1095)="X",1,0))</f>
        <v>0</v>
      </c>
      <c r="L1096" s="2">
        <f>IF(SUM('Actual species'!O1095)&gt;=1,1,IF(SUM('Actual species'!O1095)="X",1,0))</f>
        <v>0</v>
      </c>
      <c r="M1096" s="2">
        <f>IF(SUM('Actual species'!P1095)&gt;=1,1,IF(SUM('Actual species'!P1095)="X",1,0))</f>
        <v>0</v>
      </c>
      <c r="N1096" s="2">
        <f>IF(SUM('Actual species'!Q1095)&gt;=1,1,IF(SUM('Actual species'!Q1095)="X",1,0))</f>
        <v>0</v>
      </c>
      <c r="O1096" s="2">
        <f>IF(SUM('Actual species'!R1095)&gt;=1,1,IF(SUM('Actual species'!R1095)="X",1,0))</f>
        <v>0</v>
      </c>
      <c r="P1096" s="2">
        <f>IF(SUM('Actual species'!S1095)&gt;=1,1,IF(SUM('Actual species'!S1095)="X",1,0))</f>
        <v>0</v>
      </c>
      <c r="Q1096" s="2">
        <f>IF(SUM('Actual species'!T1095)&gt;=1,1,IF(SUM('Actual species'!T1095)="X",1,0))</f>
        <v>0</v>
      </c>
      <c r="R1096" s="2">
        <f>IF(SUM('Actual species'!U1095)&gt;=1,1,IF(SUM('Actual species'!U1095)="X",1,0))</f>
        <v>0</v>
      </c>
    </row>
    <row r="1097" spans="1:18" x14ac:dyDescent="0.3">
      <c r="A1097" s="113" t="str">
        <f>'Actual species'!A1096</f>
        <v xml:space="preserve">*Quedius troodites (E) </v>
      </c>
      <c r="B1097" s="66">
        <f>IF(SUM('Actual species'!B1096:E1096)&gt;=1,1,IF(SUM('Actual species'!B1096:E1096)="X",1,0))</f>
        <v>1</v>
      </c>
      <c r="C1097" s="2">
        <f>IF(SUM('Actual species'!F1096)&gt;=1,1,IF(SUM('Actual species'!F1096)="X",1,0))</f>
        <v>0</v>
      </c>
      <c r="D1097" s="2">
        <f>IF(SUM('Actual species'!G1096)&gt;=1,1,IF(SUM('Actual species'!G1096)="X",1,0))</f>
        <v>0</v>
      </c>
      <c r="E1097" s="2">
        <f>IF(SUM('Actual species'!H1096)&gt;=1,1,IF(SUM('Actual species'!H1096)="X",1,0))</f>
        <v>0</v>
      </c>
      <c r="F1097" s="2">
        <f>IF(SUM('Actual species'!I1096)&gt;=1,1,IF(SUM('Actual species'!I1096)="X",1,0))</f>
        <v>0</v>
      </c>
      <c r="G1097" s="2">
        <f>IF(SUM('Actual species'!J1096)&gt;=1,1,IF(SUM('Actual species'!J1096)="X",1,0))</f>
        <v>0</v>
      </c>
      <c r="H1097" s="2">
        <f>IF(SUM('Actual species'!K1096)&gt;=1,1,IF(SUM('Actual species'!K1096)="X",1,0))</f>
        <v>0</v>
      </c>
      <c r="I1097" s="2">
        <f>IF(SUM('Actual species'!L1096)&gt;=1,1,IF(SUM('Actual species'!L1096)="X",1,0))</f>
        <v>0</v>
      </c>
      <c r="J1097" s="2">
        <f>IF(SUM('Actual species'!M1096)&gt;=1,1,IF(SUM('Actual species'!M1096)="X",1,0))</f>
        <v>0</v>
      </c>
      <c r="K1097" s="2">
        <f>IF(SUM('Actual species'!N1096)&gt;=1,1,IF(SUM('Actual species'!N1096)="X",1,0))</f>
        <v>0</v>
      </c>
      <c r="L1097" s="2">
        <f>IF(SUM('Actual species'!O1096)&gt;=1,1,IF(SUM('Actual species'!O1096)="X",1,0))</f>
        <v>0</v>
      </c>
      <c r="M1097" s="2">
        <f>IF(SUM('Actual species'!P1096)&gt;=1,1,IF(SUM('Actual species'!P1096)="X",1,0))</f>
        <v>0</v>
      </c>
      <c r="N1097" s="2">
        <f>IF(SUM('Actual species'!Q1096)&gt;=1,1,IF(SUM('Actual species'!Q1096)="X",1,0))</f>
        <v>0</v>
      </c>
      <c r="O1097" s="2">
        <f>IF(SUM('Actual species'!R1096)&gt;=1,1,IF(SUM('Actual species'!R1096)="X",1,0))</f>
        <v>0</v>
      </c>
      <c r="P1097" s="2">
        <f>IF(SUM('Actual species'!S1096)&gt;=1,1,IF(SUM('Actual species'!S1096)="X",1,0))</f>
        <v>0</v>
      </c>
      <c r="Q1097" s="2">
        <f>IF(SUM('Actual species'!T1096)&gt;=1,1,IF(SUM('Actual species'!T1096)="X",1,0))</f>
        <v>0</v>
      </c>
      <c r="R1097" s="2">
        <f>IF(SUM('Actual species'!U1096)&gt;=1,1,IF(SUM('Actual species'!U1096)="X",1,0))</f>
        <v>0</v>
      </c>
    </row>
    <row r="1098" spans="1:18" x14ac:dyDescent="0.3">
      <c r="A1098" s="113" t="str">
        <f>'Actual species'!A1097</f>
        <v>Quedius umbrinus</v>
      </c>
      <c r="B1098" s="66">
        <f>IF(SUM('Actual species'!B1097:E1097)&gt;=1,1,IF(SUM('Actual species'!B1097:E1097)="X",1,0))</f>
        <v>0</v>
      </c>
      <c r="C1098" s="2">
        <f>IF(SUM('Actual species'!F1097)&gt;=1,1,IF(SUM('Actual species'!F1097)="X",1,0))</f>
        <v>0</v>
      </c>
      <c r="D1098" s="2">
        <f>IF(SUM('Actual species'!G1097)&gt;=1,1,IF(SUM('Actual species'!G1097)="X",1,0))</f>
        <v>1</v>
      </c>
      <c r="E1098" s="2">
        <f>IF(SUM('Actual species'!H1097)&gt;=1,1,IF(SUM('Actual species'!H1097)="X",1,0))</f>
        <v>1</v>
      </c>
      <c r="F1098" s="2">
        <f>IF(SUM('Actual species'!I1097)&gt;=1,1,IF(SUM('Actual species'!I1097)="X",1,0))</f>
        <v>0</v>
      </c>
      <c r="G1098" s="2">
        <f>IF(SUM('Actual species'!J1097)&gt;=1,1,IF(SUM('Actual species'!J1097)="X",1,0))</f>
        <v>1</v>
      </c>
      <c r="H1098" s="2">
        <f>IF(SUM('Actual species'!K1097)&gt;=1,1,IF(SUM('Actual species'!K1097)="X",1,0))</f>
        <v>0</v>
      </c>
      <c r="I1098" s="2">
        <f>IF(SUM('Actual species'!L1097)&gt;=1,1,IF(SUM('Actual species'!L1097)="X",1,0))</f>
        <v>0</v>
      </c>
      <c r="J1098" s="2">
        <f>IF(SUM('Actual species'!M1097)&gt;=1,1,IF(SUM('Actual species'!M1097)="X",1,0))</f>
        <v>1</v>
      </c>
      <c r="K1098" s="2">
        <f>IF(SUM('Actual species'!N1097)&gt;=1,1,IF(SUM('Actual species'!N1097)="X",1,0))</f>
        <v>0</v>
      </c>
      <c r="L1098" s="2">
        <f>IF(SUM('Actual species'!O1097)&gt;=1,1,IF(SUM('Actual species'!O1097)="X",1,0))</f>
        <v>0</v>
      </c>
      <c r="M1098" s="2">
        <f>IF(SUM('Actual species'!P1097)&gt;=1,1,IF(SUM('Actual species'!P1097)="X",1,0))</f>
        <v>0</v>
      </c>
      <c r="N1098" s="2">
        <f>IF(SUM('Actual species'!Q1097)&gt;=1,1,IF(SUM('Actual species'!Q1097)="X",1,0))</f>
        <v>1</v>
      </c>
      <c r="O1098" s="2">
        <f>IF(SUM('Actual species'!R1097)&gt;=1,1,IF(SUM('Actual species'!R1097)="X",1,0))</f>
        <v>0</v>
      </c>
      <c r="P1098" s="2">
        <f>IF(SUM('Actual species'!S1097)&gt;=1,1,IF(SUM('Actual species'!S1097)="X",1,0))</f>
        <v>1</v>
      </c>
      <c r="Q1098" s="2">
        <f>IF(SUM('Actual species'!T1097)&gt;=1,1,IF(SUM('Actual species'!T1097)="X",1,0))</f>
        <v>0</v>
      </c>
      <c r="R1098" s="2">
        <f>IF(SUM('Actual species'!U1097)&gt;=1,1,IF(SUM('Actual species'!U1097)="X",1,0))</f>
        <v>0</v>
      </c>
    </row>
    <row r="1099" spans="1:18" x14ac:dyDescent="0.3">
      <c r="A1099" s="113" t="str">
        <f>'Actual species'!A1098</f>
        <v>Quedius vicinus</v>
      </c>
      <c r="B1099" s="66">
        <f>IF(SUM('Actual species'!B1098:E1098)&gt;=1,1,IF(SUM('Actual species'!B1098:E1098)="X",1,0))</f>
        <v>1</v>
      </c>
      <c r="C1099" s="2">
        <f>IF(SUM('Actual species'!F1098)&gt;=1,1,IF(SUM('Actual species'!F1098)="X",1,0))</f>
        <v>0</v>
      </c>
      <c r="D1099" s="2">
        <f>IF(SUM('Actual species'!G1098)&gt;=1,1,IF(SUM('Actual species'!G1098)="X",1,0))</f>
        <v>0</v>
      </c>
      <c r="E1099" s="2">
        <f>IF(SUM('Actual species'!H1098)&gt;=1,1,IF(SUM('Actual species'!H1098)="X",1,0))</f>
        <v>0</v>
      </c>
      <c r="F1099" s="2">
        <f>IF(SUM('Actual species'!I1098)&gt;=1,1,IF(SUM('Actual species'!I1098)="X",1,0))</f>
        <v>0</v>
      </c>
      <c r="G1099" s="2">
        <f>IF(SUM('Actual species'!J1098)&gt;=1,1,IF(SUM('Actual species'!J1098)="X",1,0))</f>
        <v>0</v>
      </c>
      <c r="H1099" s="2">
        <f>IF(SUM('Actual species'!K1098)&gt;=1,1,IF(SUM('Actual species'!K1098)="X",1,0))</f>
        <v>0</v>
      </c>
      <c r="I1099" s="2">
        <f>IF(SUM('Actual species'!L1098)&gt;=1,1,IF(SUM('Actual species'!L1098)="X",1,0))</f>
        <v>0</v>
      </c>
      <c r="J1099" s="2">
        <f>IF(SUM('Actual species'!M1098)&gt;=1,1,IF(SUM('Actual species'!M1098)="X",1,0))</f>
        <v>0</v>
      </c>
      <c r="K1099" s="2">
        <f>IF(SUM('Actual species'!N1098)&gt;=1,1,IF(SUM('Actual species'!N1098)="X",1,0))</f>
        <v>0</v>
      </c>
      <c r="L1099" s="2">
        <f>IF(SUM('Actual species'!O1098)&gt;=1,1,IF(SUM('Actual species'!O1098)="X",1,0))</f>
        <v>0</v>
      </c>
      <c r="M1099" s="2">
        <f>IF(SUM('Actual species'!P1098)&gt;=1,1,IF(SUM('Actual species'!P1098)="X",1,0))</f>
        <v>0</v>
      </c>
      <c r="N1099" s="2">
        <f>IF(SUM('Actual species'!Q1098)&gt;=1,1,IF(SUM('Actual species'!Q1098)="X",1,0))</f>
        <v>0</v>
      </c>
      <c r="O1099" s="2">
        <f>IF(SUM('Actual species'!R1098)&gt;=1,1,IF(SUM('Actual species'!R1098)="X",1,0))</f>
        <v>0</v>
      </c>
      <c r="P1099" s="2">
        <f>IF(SUM('Actual species'!S1098)&gt;=1,1,IF(SUM('Actual species'!S1098)="X",1,0))</f>
        <v>0</v>
      </c>
      <c r="Q1099" s="2">
        <f>IF(SUM('Actual species'!T1098)&gt;=1,1,IF(SUM('Actual species'!T1098)="X",1,0))</f>
        <v>0</v>
      </c>
      <c r="R1099" s="2">
        <f>IF(SUM('Actual species'!U1098)&gt;=1,1,IF(SUM('Actual species'!U1098)="X",1,0))</f>
        <v>0</v>
      </c>
    </row>
    <row r="1100" spans="1:18" x14ac:dyDescent="0.3">
      <c r="A1100" s="113" t="str">
        <f>'Actual species'!A1099</f>
        <v>Quedius xanthopus</v>
      </c>
      <c r="B1100" s="66">
        <f>IF(SUM('Actual species'!B1099:E1099)&gt;=1,1,IF(SUM('Actual species'!B1099:E1099)="X",1,0))</f>
        <v>0</v>
      </c>
      <c r="C1100" s="2">
        <f>IF(SUM('Actual species'!F1099)&gt;=1,1,IF(SUM('Actual species'!F1099)="X",1,0))</f>
        <v>0</v>
      </c>
      <c r="D1100" s="2">
        <f>IF(SUM('Actual species'!G1099)&gt;=1,1,IF(SUM('Actual species'!G1099)="X",1,0))</f>
        <v>0</v>
      </c>
      <c r="E1100" s="2">
        <f>IF(SUM('Actual species'!H1099)&gt;=1,1,IF(SUM('Actual species'!H1099)="X",1,0))</f>
        <v>0</v>
      </c>
      <c r="F1100" s="2">
        <f>IF(SUM('Actual species'!I1099)&gt;=1,1,IF(SUM('Actual species'!I1099)="X",1,0))</f>
        <v>0</v>
      </c>
      <c r="G1100" s="2">
        <f>IF(SUM('Actual species'!J1099)&gt;=1,1,IF(SUM('Actual species'!J1099)="X",1,0))</f>
        <v>0</v>
      </c>
      <c r="H1100" s="2">
        <f>IF(SUM('Actual species'!K1099)&gt;=1,1,IF(SUM('Actual species'!K1099)="X",1,0))</f>
        <v>0</v>
      </c>
      <c r="I1100" s="2">
        <f>IF(SUM('Actual species'!L1099)&gt;=1,1,IF(SUM('Actual species'!L1099)="X",1,0))</f>
        <v>0</v>
      </c>
      <c r="J1100" s="2">
        <f>IF(SUM('Actual species'!M1099)&gt;=1,1,IF(SUM('Actual species'!M1099)="X",1,0))</f>
        <v>0</v>
      </c>
      <c r="K1100" s="2">
        <f>IF(SUM('Actual species'!N1099)&gt;=1,1,IF(SUM('Actual species'!N1099)="X",1,0))</f>
        <v>0</v>
      </c>
      <c r="L1100" s="2">
        <f>IF(SUM('Actual species'!O1099)&gt;=1,1,IF(SUM('Actual species'!O1099)="X",1,0))</f>
        <v>0</v>
      </c>
      <c r="M1100" s="2">
        <f>IF(SUM('Actual species'!P1099)&gt;=1,1,IF(SUM('Actual species'!P1099)="X",1,0))</f>
        <v>0</v>
      </c>
      <c r="N1100" s="2">
        <f>IF(SUM('Actual species'!Q1099)&gt;=1,1,IF(SUM('Actual species'!Q1099)="X",1,0))</f>
        <v>0</v>
      </c>
      <c r="O1100" s="2">
        <f>IF(SUM('Actual species'!R1099)&gt;=1,1,IF(SUM('Actual species'!R1099)="X",1,0))</f>
        <v>0</v>
      </c>
      <c r="P1100" s="2">
        <f>IF(SUM('Actual species'!S1099)&gt;=1,1,IF(SUM('Actual species'!S1099)="X",1,0))</f>
        <v>1</v>
      </c>
      <c r="Q1100" s="2">
        <f>IF(SUM('Actual species'!T1099)&gt;=1,1,IF(SUM('Actual species'!T1099)="X",1,0))</f>
        <v>0</v>
      </c>
      <c r="R1100" s="2">
        <f>IF(SUM('Actual species'!U1099)&gt;=1,1,IF(SUM('Actual species'!U1099)="X",1,0))</f>
        <v>0</v>
      </c>
    </row>
    <row r="1101" spans="1:18" x14ac:dyDescent="0.3">
      <c r="A1101" s="113" t="str">
        <f>'Actual species'!A1100</f>
        <v>Rabigus pullus</v>
      </c>
      <c r="B1101" s="66">
        <f>IF(SUM('Actual species'!B1100:E1100)&gt;=1,1,IF(SUM('Actual species'!B1100:E1100)="X",1,0))</f>
        <v>0</v>
      </c>
      <c r="C1101" s="2">
        <f>IF(SUM('Actual species'!F1100)&gt;=1,1,IF(SUM('Actual species'!F1100)="X",1,0))</f>
        <v>0</v>
      </c>
      <c r="D1101" s="2">
        <f>IF(SUM('Actual species'!G1100)&gt;=1,1,IF(SUM('Actual species'!G1100)="X",1,0))</f>
        <v>0</v>
      </c>
      <c r="E1101" s="2">
        <f>IF(SUM('Actual species'!H1100)&gt;=1,1,IF(SUM('Actual species'!H1100)="X",1,0))</f>
        <v>0</v>
      </c>
      <c r="F1101" s="2">
        <f>IF(SUM('Actual species'!I1100)&gt;=1,1,IF(SUM('Actual species'!I1100)="X",1,0))</f>
        <v>1</v>
      </c>
      <c r="G1101" s="2">
        <f>IF(SUM('Actual species'!J1100)&gt;=1,1,IF(SUM('Actual species'!J1100)="X",1,0))</f>
        <v>0</v>
      </c>
      <c r="H1101" s="2">
        <f>IF(SUM('Actual species'!K1100)&gt;=1,1,IF(SUM('Actual species'!K1100)="X",1,0))</f>
        <v>0</v>
      </c>
      <c r="I1101" s="2">
        <f>IF(SUM('Actual species'!L1100)&gt;=1,1,IF(SUM('Actual species'!L1100)="X",1,0))</f>
        <v>0</v>
      </c>
      <c r="J1101" s="2">
        <f>IF(SUM('Actual species'!M1100)&gt;=1,1,IF(SUM('Actual species'!M1100)="X",1,0))</f>
        <v>0</v>
      </c>
      <c r="K1101" s="2">
        <f>IF(SUM('Actual species'!N1100)&gt;=1,1,IF(SUM('Actual species'!N1100)="X",1,0))</f>
        <v>0</v>
      </c>
      <c r="L1101" s="2">
        <f>IF(SUM('Actual species'!O1100)&gt;=1,1,IF(SUM('Actual species'!O1100)="X",1,0))</f>
        <v>0</v>
      </c>
      <c r="M1101" s="2">
        <f>IF(SUM('Actual species'!P1100)&gt;=1,1,IF(SUM('Actual species'!P1100)="X",1,0))</f>
        <v>0</v>
      </c>
      <c r="N1101" s="2">
        <f>IF(SUM('Actual species'!Q1100)&gt;=1,1,IF(SUM('Actual species'!Q1100)="X",1,0))</f>
        <v>0</v>
      </c>
      <c r="O1101" s="2">
        <f>IF(SUM('Actual species'!R1100)&gt;=1,1,IF(SUM('Actual species'!R1100)="X",1,0))</f>
        <v>0</v>
      </c>
      <c r="P1101" s="2">
        <f>IF(SUM('Actual species'!S1100)&gt;=1,1,IF(SUM('Actual species'!S1100)="X",1,0))</f>
        <v>0</v>
      </c>
      <c r="Q1101" s="2">
        <f>IF(SUM('Actual species'!T1100)&gt;=1,1,IF(SUM('Actual species'!T1100)="X",1,0))</f>
        <v>0</v>
      </c>
      <c r="R1101" s="2">
        <f>IF(SUM('Actual species'!U1100)&gt;=1,1,IF(SUM('Actual species'!U1100)="X",1,0))</f>
        <v>0</v>
      </c>
    </row>
    <row r="1102" spans="1:18" x14ac:dyDescent="0.3">
      <c r="A1102" s="113" t="str">
        <f>'Actual species'!A1101</f>
        <v>Remus filum</v>
      </c>
      <c r="B1102" s="66">
        <f>IF(SUM('Actual species'!B1101:E1101)&gt;=1,1,IF(SUM('Actual species'!B1101:E1101)="X",1,0))</f>
        <v>1</v>
      </c>
      <c r="C1102" s="2">
        <f>IF(SUM('Actual species'!F1101)&gt;=1,1,IF(SUM('Actual species'!F1101)="X",1,0))</f>
        <v>0</v>
      </c>
      <c r="D1102" s="2">
        <f>IF(SUM('Actual species'!G1101)&gt;=1,1,IF(SUM('Actual species'!G1101)="X",1,0))</f>
        <v>0</v>
      </c>
      <c r="E1102" s="2">
        <f>IF(SUM('Actual species'!H1101)&gt;=1,1,IF(SUM('Actual species'!H1101)="X",1,0))</f>
        <v>0</v>
      </c>
      <c r="F1102" s="2">
        <f>IF(SUM('Actual species'!I1101)&gt;=1,1,IF(SUM('Actual species'!I1101)="X",1,0))</f>
        <v>1</v>
      </c>
      <c r="G1102" s="2">
        <f>IF(SUM('Actual species'!J1101)&gt;=1,1,IF(SUM('Actual species'!J1101)="X",1,0))</f>
        <v>0</v>
      </c>
      <c r="H1102" s="2">
        <f>IF(SUM('Actual species'!K1101)&gt;=1,1,IF(SUM('Actual species'!K1101)="X",1,0))</f>
        <v>0</v>
      </c>
      <c r="I1102" s="2">
        <f>IF(SUM('Actual species'!L1101)&gt;=1,1,IF(SUM('Actual species'!L1101)="X",1,0))</f>
        <v>0</v>
      </c>
      <c r="J1102" s="2">
        <f>IF(SUM('Actual species'!M1101)&gt;=1,1,IF(SUM('Actual species'!M1101)="X",1,0))</f>
        <v>0</v>
      </c>
      <c r="K1102" s="2">
        <f>IF(SUM('Actual species'!N1101)&gt;=1,1,IF(SUM('Actual species'!N1101)="X",1,0))</f>
        <v>0</v>
      </c>
      <c r="L1102" s="2">
        <f>IF(SUM('Actual species'!O1101)&gt;=1,1,IF(SUM('Actual species'!O1101)="X",1,0))</f>
        <v>0</v>
      </c>
      <c r="M1102" s="2">
        <f>IF(SUM('Actual species'!P1101)&gt;=1,1,IF(SUM('Actual species'!P1101)="X",1,0))</f>
        <v>0</v>
      </c>
      <c r="N1102" s="2">
        <f>IF(SUM('Actual species'!Q1101)&gt;=1,1,IF(SUM('Actual species'!Q1101)="X",1,0))</f>
        <v>0</v>
      </c>
      <c r="O1102" s="2">
        <f>IF(SUM('Actual species'!R1101)&gt;=1,1,IF(SUM('Actual species'!R1101)="X",1,0))</f>
        <v>0</v>
      </c>
      <c r="P1102" s="2">
        <f>IF(SUM('Actual species'!S1101)&gt;=1,1,IF(SUM('Actual species'!S1101)="X",1,0))</f>
        <v>0</v>
      </c>
      <c r="Q1102" s="2">
        <f>IF(SUM('Actual species'!T1101)&gt;=1,1,IF(SUM('Actual species'!T1101)="X",1,0))</f>
        <v>0</v>
      </c>
      <c r="R1102" s="2">
        <f>IF(SUM('Actual species'!U1101)&gt;=1,1,IF(SUM('Actual species'!U1101)="X",1,0))</f>
        <v>0</v>
      </c>
    </row>
    <row r="1103" spans="1:18" x14ac:dyDescent="0.3">
      <c r="A1103" s="113" t="str">
        <f>'Actual species'!A1102</f>
        <v>Remus sericeus</v>
      </c>
      <c r="B1103" s="66">
        <f>IF(SUM('Actual species'!B1102:E1102)&gt;=1,1,IF(SUM('Actual species'!B1102:E1102)="X",1,0))</f>
        <v>1</v>
      </c>
      <c r="C1103" s="2">
        <f>IF(SUM('Actual species'!F1102)&gt;=1,1,IF(SUM('Actual species'!F1102)="X",1,0))</f>
        <v>0</v>
      </c>
      <c r="D1103" s="2">
        <f>IF(SUM('Actual species'!G1102)&gt;=1,1,IF(SUM('Actual species'!G1102)="X",1,0))</f>
        <v>0</v>
      </c>
      <c r="E1103" s="2">
        <f>IF(SUM('Actual species'!H1102)&gt;=1,1,IF(SUM('Actual species'!H1102)="X",1,0))</f>
        <v>0</v>
      </c>
      <c r="F1103" s="2">
        <f>IF(SUM('Actual species'!I1102)&gt;=1,1,IF(SUM('Actual species'!I1102)="X",1,0))</f>
        <v>1</v>
      </c>
      <c r="G1103" s="2">
        <f>IF(SUM('Actual species'!J1102)&gt;=1,1,IF(SUM('Actual species'!J1102)="X",1,0))</f>
        <v>0</v>
      </c>
      <c r="H1103" s="2">
        <f>IF(SUM('Actual species'!K1102)&gt;=1,1,IF(SUM('Actual species'!K1102)="X",1,0))</f>
        <v>0</v>
      </c>
      <c r="I1103" s="2">
        <f>IF(SUM('Actual species'!L1102)&gt;=1,1,IF(SUM('Actual species'!L1102)="X",1,0))</f>
        <v>0</v>
      </c>
      <c r="J1103" s="2">
        <f>IF(SUM('Actual species'!M1102)&gt;=1,1,IF(SUM('Actual species'!M1102)="X",1,0))</f>
        <v>0</v>
      </c>
      <c r="K1103" s="2">
        <f>IF(SUM('Actual species'!N1102)&gt;=1,1,IF(SUM('Actual species'!N1102)="X",1,0))</f>
        <v>0</v>
      </c>
      <c r="L1103" s="2">
        <f>IF(SUM('Actual species'!O1102)&gt;=1,1,IF(SUM('Actual species'!O1102)="X",1,0))</f>
        <v>0</v>
      </c>
      <c r="M1103" s="2">
        <f>IF(SUM('Actual species'!P1102)&gt;=1,1,IF(SUM('Actual species'!P1102)="X",1,0))</f>
        <v>0</v>
      </c>
      <c r="N1103" s="2">
        <f>IF(SUM('Actual species'!Q1102)&gt;=1,1,IF(SUM('Actual species'!Q1102)="X",1,0))</f>
        <v>0</v>
      </c>
      <c r="O1103" s="2">
        <f>IF(SUM('Actual species'!R1102)&gt;=1,1,IF(SUM('Actual species'!R1102)="X",1,0))</f>
        <v>0</v>
      </c>
      <c r="P1103" s="2">
        <f>IF(SUM('Actual species'!S1102)&gt;=1,1,IF(SUM('Actual species'!S1102)="X",1,0))</f>
        <v>0</v>
      </c>
      <c r="Q1103" s="2">
        <f>IF(SUM('Actual species'!T1102)&gt;=1,1,IF(SUM('Actual species'!T1102)="X",1,0))</f>
        <v>0</v>
      </c>
      <c r="R1103" s="2">
        <f>IF(SUM('Actual species'!U1102)&gt;=1,1,IF(SUM('Actual species'!U1102)="X",1,0))</f>
        <v>0</v>
      </c>
    </row>
    <row r="1104" spans="1:18" x14ac:dyDescent="0.3">
      <c r="A1104" s="113" t="str">
        <f>'Actual species'!A1103</f>
        <v>Stenistoderus cephalotes</v>
      </c>
      <c r="B1104" s="66">
        <f>IF(SUM('Actual species'!B1103:E1103)&gt;=1,1,IF(SUM('Actual species'!B1103:E1103)="X",1,0))</f>
        <v>0</v>
      </c>
      <c r="C1104" s="2">
        <f>IF(SUM('Actual species'!F1103)&gt;=1,1,IF(SUM('Actual species'!F1103)="X",1,0))</f>
        <v>0</v>
      </c>
      <c r="D1104" s="2">
        <f>IF(SUM('Actual species'!G1103)&gt;=1,1,IF(SUM('Actual species'!G1103)="X",1,0))</f>
        <v>0</v>
      </c>
      <c r="E1104" s="2">
        <f>IF(SUM('Actual species'!H1103)&gt;=1,1,IF(SUM('Actual species'!H1103)="X",1,0))</f>
        <v>0</v>
      </c>
      <c r="F1104" s="2">
        <f>IF(SUM('Actual species'!I1103)&gt;=1,1,IF(SUM('Actual species'!I1103)="X",1,0))</f>
        <v>0</v>
      </c>
      <c r="G1104" s="2">
        <f>IF(SUM('Actual species'!J1103)&gt;=1,1,IF(SUM('Actual species'!J1103)="X",1,0))</f>
        <v>1</v>
      </c>
      <c r="H1104" s="2">
        <f>IF(SUM('Actual species'!K1103)&gt;=1,1,IF(SUM('Actual species'!K1103)="X",1,0))</f>
        <v>0</v>
      </c>
      <c r="I1104" s="2">
        <f>IF(SUM('Actual species'!L1103)&gt;=1,1,IF(SUM('Actual species'!L1103)="X",1,0))</f>
        <v>0</v>
      </c>
      <c r="J1104" s="2">
        <f>IF(SUM('Actual species'!M1103)&gt;=1,1,IF(SUM('Actual species'!M1103)="X",1,0))</f>
        <v>0</v>
      </c>
      <c r="K1104" s="2">
        <f>IF(SUM('Actual species'!N1103)&gt;=1,1,IF(SUM('Actual species'!N1103)="X",1,0))</f>
        <v>0</v>
      </c>
      <c r="L1104" s="2">
        <f>IF(SUM('Actual species'!O1103)&gt;=1,1,IF(SUM('Actual species'!O1103)="X",1,0))</f>
        <v>0</v>
      </c>
      <c r="M1104" s="2">
        <f>IF(SUM('Actual species'!P1103)&gt;=1,1,IF(SUM('Actual species'!P1103)="X",1,0))</f>
        <v>0</v>
      </c>
      <c r="N1104" s="2">
        <f>IF(SUM('Actual species'!Q1103)&gt;=1,1,IF(SUM('Actual species'!Q1103)="X",1,0))</f>
        <v>0</v>
      </c>
      <c r="O1104" s="2">
        <f>IF(SUM('Actual species'!R1103)&gt;=1,1,IF(SUM('Actual species'!R1103)="X",1,0))</f>
        <v>0</v>
      </c>
      <c r="P1104" s="2">
        <f>IF(SUM('Actual species'!S1103)&gt;=1,1,IF(SUM('Actual species'!S1103)="X",1,0))</f>
        <v>0</v>
      </c>
      <c r="Q1104" s="2">
        <f>IF(SUM('Actual species'!T1103)&gt;=1,1,IF(SUM('Actual species'!T1103)="X",1,0))</f>
        <v>0</v>
      </c>
      <c r="R1104" s="2">
        <f>IF(SUM('Actual species'!U1103)&gt;=1,1,IF(SUM('Actual species'!U1103)="X",1,0))</f>
        <v>0</v>
      </c>
    </row>
    <row r="1105" spans="1:18" x14ac:dyDescent="0.3">
      <c r="A1105" s="113" t="str">
        <f>'Actual species'!A1104</f>
        <v>Stenistoderus nothus</v>
      </c>
      <c r="B1105" s="66">
        <f>IF(SUM('Actual species'!B1104:E1104)&gt;=1,1,IF(SUM('Actual species'!B1104:E1104)="X",1,0))</f>
        <v>0</v>
      </c>
      <c r="C1105" s="2">
        <f>IF(SUM('Actual species'!F1104)&gt;=1,1,IF(SUM('Actual species'!F1104)="X",1,0))</f>
        <v>0</v>
      </c>
      <c r="D1105" s="2">
        <f>IF(SUM('Actual species'!G1104)&gt;=1,1,IF(SUM('Actual species'!G1104)="X",1,0))</f>
        <v>0</v>
      </c>
      <c r="E1105" s="2">
        <f>IF(SUM('Actual species'!H1104)&gt;=1,1,IF(SUM('Actual species'!H1104)="X",1,0))</f>
        <v>0</v>
      </c>
      <c r="F1105" s="2">
        <f>IF(SUM('Actual species'!I1104)&gt;=1,1,IF(SUM('Actual species'!I1104)="X",1,0))</f>
        <v>0</v>
      </c>
      <c r="G1105" s="2">
        <f>IF(SUM('Actual species'!J1104)&gt;=1,1,IF(SUM('Actual species'!J1104)="X",1,0))</f>
        <v>0</v>
      </c>
      <c r="H1105" s="2">
        <f>IF(SUM('Actual species'!K1104)&gt;=1,1,IF(SUM('Actual species'!K1104)="X",1,0))</f>
        <v>0</v>
      </c>
      <c r="I1105" s="2">
        <f>IF(SUM('Actual species'!L1104)&gt;=1,1,IF(SUM('Actual species'!L1104)="X",1,0))</f>
        <v>0</v>
      </c>
      <c r="J1105" s="2">
        <f>IF(SUM('Actual species'!M1104)&gt;=1,1,IF(SUM('Actual species'!M1104)="X",1,0))</f>
        <v>0</v>
      </c>
      <c r="K1105" s="2">
        <f>IF(SUM('Actual species'!N1104)&gt;=1,1,IF(SUM('Actual species'!N1104)="X",1,0))</f>
        <v>0</v>
      </c>
      <c r="L1105" s="2">
        <f>IF(SUM('Actual species'!O1104)&gt;=1,1,IF(SUM('Actual species'!O1104)="X",1,0))</f>
        <v>0</v>
      </c>
      <c r="M1105" s="2">
        <f>IF(SUM('Actual species'!P1104)&gt;=1,1,IF(SUM('Actual species'!P1104)="X",1,0))</f>
        <v>0</v>
      </c>
      <c r="N1105" s="2">
        <f>IF(SUM('Actual species'!Q1104)&gt;=1,1,IF(SUM('Actual species'!Q1104)="X",1,0))</f>
        <v>0</v>
      </c>
      <c r="O1105" s="2">
        <f>IF(SUM('Actual species'!R1104)&gt;=1,1,IF(SUM('Actual species'!R1104)="X",1,0))</f>
        <v>0</v>
      </c>
      <c r="P1105" s="2">
        <f>IF(SUM('Actual species'!S1104)&gt;=1,1,IF(SUM('Actual species'!S1104)="X",1,0))</f>
        <v>0</v>
      </c>
      <c r="Q1105" s="2">
        <f>IF(SUM('Actual species'!T1104)&gt;=1,1,IF(SUM('Actual species'!T1104)="X",1,0))</f>
        <v>0</v>
      </c>
      <c r="R1105" s="2">
        <f>IF(SUM('Actual species'!U1104)&gt;=1,1,IF(SUM('Actual species'!U1104)="X",1,0))</f>
        <v>0</v>
      </c>
    </row>
    <row r="1106" spans="1:18" x14ac:dyDescent="0.3">
      <c r="A1106" s="113" t="str">
        <f>'Actual species'!A1105</f>
        <v>Tasgius arrowi</v>
      </c>
      <c r="B1106" s="66">
        <f>IF(SUM('Actual species'!B1105:E1105)&gt;=1,1,IF(SUM('Actual species'!B1105:E1105)="X",1,0))</f>
        <v>0</v>
      </c>
      <c r="C1106" s="2">
        <f>IF(SUM('Actual species'!F1105)&gt;=1,1,IF(SUM('Actual species'!F1105)="X",1,0))</f>
        <v>0</v>
      </c>
      <c r="D1106" s="2">
        <f>IF(SUM('Actual species'!G1105)&gt;=1,1,IF(SUM('Actual species'!G1105)="X",1,0))</f>
        <v>0</v>
      </c>
      <c r="E1106" s="2">
        <f>IF(SUM('Actual species'!H1105)&gt;=1,1,IF(SUM('Actual species'!H1105)="X",1,0))</f>
        <v>0</v>
      </c>
      <c r="F1106" s="2">
        <f>IF(SUM('Actual species'!I1105)&gt;=1,1,IF(SUM('Actual species'!I1105)="X",1,0))</f>
        <v>0</v>
      </c>
      <c r="G1106" s="2">
        <f>IF(SUM('Actual species'!J1105)&gt;=1,1,IF(SUM('Actual species'!J1105)="X",1,0))</f>
        <v>0</v>
      </c>
      <c r="H1106" s="2">
        <f>IF(SUM('Actual species'!K1105)&gt;=1,1,IF(SUM('Actual species'!K1105)="X",1,0))</f>
        <v>0</v>
      </c>
      <c r="I1106" s="2">
        <f>IF(SUM('Actual species'!L1105)&gt;=1,1,IF(SUM('Actual species'!L1105)="X",1,0))</f>
        <v>0</v>
      </c>
      <c r="J1106" s="2">
        <f>IF(SUM('Actual species'!M1105)&gt;=1,1,IF(SUM('Actual species'!M1105)="X",1,0))</f>
        <v>0</v>
      </c>
      <c r="K1106" s="2">
        <f>IF(SUM('Actual species'!N1105)&gt;=1,1,IF(SUM('Actual species'!N1105)="X",1,0))</f>
        <v>0</v>
      </c>
      <c r="L1106" s="2">
        <f>IF(SUM('Actual species'!O1105)&gt;=1,1,IF(SUM('Actual species'!O1105)="X",1,0))</f>
        <v>0</v>
      </c>
      <c r="M1106" s="2">
        <f>IF(SUM('Actual species'!P1105)&gt;=1,1,IF(SUM('Actual species'!P1105)="X",1,0))</f>
        <v>0</v>
      </c>
      <c r="N1106" s="2">
        <f>IF(SUM('Actual species'!Q1105)&gt;=1,1,IF(SUM('Actual species'!Q1105)="X",1,0))</f>
        <v>0</v>
      </c>
      <c r="O1106" s="2">
        <f>IF(SUM('Actual species'!R1105)&gt;=1,1,IF(SUM('Actual species'!R1105)="X",1,0))</f>
        <v>0</v>
      </c>
      <c r="P1106" s="2">
        <f>IF(SUM('Actual species'!S1105)&gt;=1,1,IF(SUM('Actual species'!S1105)="X",1,0))</f>
        <v>0</v>
      </c>
      <c r="Q1106" s="2">
        <f>IF(SUM('Actual species'!T1105)&gt;=1,1,IF(SUM('Actual species'!T1105)="X",1,0))</f>
        <v>0</v>
      </c>
      <c r="R1106" s="2">
        <f>IF(SUM('Actual species'!U1105)&gt;=1,1,IF(SUM('Actual species'!U1105)="X",1,0))</f>
        <v>0</v>
      </c>
    </row>
    <row r="1107" spans="1:18" x14ac:dyDescent="0.3">
      <c r="A1107" s="113" t="str">
        <f>'Actual species'!A1106</f>
        <v>Tasgius globulifer globulifer</v>
      </c>
      <c r="B1107" s="66">
        <f>IF(SUM('Actual species'!B1106:E1106)&gt;=1,1,IF(SUM('Actual species'!B1106:E1106)="X",1,0))</f>
        <v>0</v>
      </c>
      <c r="C1107" s="2">
        <f>IF(SUM('Actual species'!F1106)&gt;=1,1,IF(SUM('Actual species'!F1106)="X",1,0))</f>
        <v>0</v>
      </c>
      <c r="D1107" s="2">
        <f>IF(SUM('Actual species'!G1106)&gt;=1,1,IF(SUM('Actual species'!G1106)="X",1,0))</f>
        <v>0</v>
      </c>
      <c r="E1107" s="2">
        <f>IF(SUM('Actual species'!H1106)&gt;=1,1,IF(SUM('Actual species'!H1106)="X",1,0))</f>
        <v>0</v>
      </c>
      <c r="F1107" s="2">
        <f>IF(SUM('Actual species'!I1106)&gt;=1,1,IF(SUM('Actual species'!I1106)="X",1,0))</f>
        <v>0</v>
      </c>
      <c r="G1107" s="2">
        <f>IF(SUM('Actual species'!J1106)&gt;=1,1,IF(SUM('Actual species'!J1106)="X",1,0))</f>
        <v>0</v>
      </c>
      <c r="H1107" s="2">
        <f>IF(SUM('Actual species'!K1106)&gt;=1,1,IF(SUM('Actual species'!K1106)="X",1,0))</f>
        <v>0</v>
      </c>
      <c r="I1107" s="2">
        <f>IF(SUM('Actual species'!L1106)&gt;=1,1,IF(SUM('Actual species'!L1106)="X",1,0))</f>
        <v>0</v>
      </c>
      <c r="J1107" s="2">
        <f>IF(SUM('Actual species'!M1106)&gt;=1,1,IF(SUM('Actual species'!M1106)="X",1,0))</f>
        <v>0</v>
      </c>
      <c r="K1107" s="2">
        <f>IF(SUM('Actual species'!N1106)&gt;=1,1,IF(SUM('Actual species'!N1106)="X",1,0))</f>
        <v>0</v>
      </c>
      <c r="L1107" s="2">
        <f>IF(SUM('Actual species'!O1106)&gt;=1,1,IF(SUM('Actual species'!O1106)="X",1,0))</f>
        <v>0</v>
      </c>
      <c r="M1107" s="2">
        <f>IF(SUM('Actual species'!P1106)&gt;=1,1,IF(SUM('Actual species'!P1106)="X",1,0))</f>
        <v>0</v>
      </c>
      <c r="N1107" s="2">
        <f>IF(SUM('Actual species'!Q1106)&gt;=1,1,IF(SUM('Actual species'!Q1106)="X",1,0))</f>
        <v>0</v>
      </c>
      <c r="O1107" s="2">
        <f>IF(SUM('Actual species'!R1106)&gt;=1,1,IF(SUM('Actual species'!R1106)="X",1,0))</f>
        <v>0</v>
      </c>
      <c r="P1107" s="2">
        <f>IF(SUM('Actual species'!S1106)&gt;=1,1,IF(SUM('Actual species'!S1106)="X",1,0))</f>
        <v>0</v>
      </c>
      <c r="Q1107" s="2">
        <f>IF(SUM('Actual species'!T1106)&gt;=1,1,IF(SUM('Actual species'!T1106)="X",1,0))</f>
        <v>0</v>
      </c>
      <c r="R1107" s="2">
        <f>IF(SUM('Actual species'!U1106)&gt;=1,1,IF(SUM('Actual species'!U1106)="X",1,0))</f>
        <v>0</v>
      </c>
    </row>
    <row r="1108" spans="1:18" x14ac:dyDescent="0.3">
      <c r="A1108" s="113" t="str">
        <f>'Actual species'!A1107</f>
        <v>Tasgius morsitans</v>
      </c>
      <c r="B1108" s="66">
        <f>IF(SUM('Actual species'!B1107:E1107)&gt;=1,1,IF(SUM('Actual species'!B1107:E1107)="X",1,0))</f>
        <v>0</v>
      </c>
      <c r="C1108" s="2">
        <f>IF(SUM('Actual species'!F1107)&gt;=1,1,IF(SUM('Actual species'!F1107)="X",1,0))</f>
        <v>0</v>
      </c>
      <c r="D1108" s="2">
        <f>IF(SUM('Actual species'!G1107)&gt;=1,1,IF(SUM('Actual species'!G1107)="X",1,0))</f>
        <v>0</v>
      </c>
      <c r="E1108" s="2">
        <f>IF(SUM('Actual species'!H1107)&gt;=1,1,IF(SUM('Actual species'!H1107)="X",1,0))</f>
        <v>0</v>
      </c>
      <c r="F1108" s="2">
        <f>IF(SUM('Actual species'!I1107)&gt;=1,1,IF(SUM('Actual species'!I1107)="X",1,0))</f>
        <v>0</v>
      </c>
      <c r="G1108" s="2">
        <f>IF(SUM('Actual species'!J1107)&gt;=1,1,IF(SUM('Actual species'!J1107)="X",1,0))</f>
        <v>0</v>
      </c>
      <c r="H1108" s="2">
        <f>IF(SUM('Actual species'!K1107)&gt;=1,1,IF(SUM('Actual species'!K1107)="X",1,0))</f>
        <v>0</v>
      </c>
      <c r="I1108" s="2">
        <f>IF(SUM('Actual species'!L1107)&gt;=1,1,IF(SUM('Actual species'!L1107)="X",1,0))</f>
        <v>0</v>
      </c>
      <c r="J1108" s="2">
        <f>IF(SUM('Actual species'!M1107)&gt;=1,1,IF(SUM('Actual species'!M1107)="X",1,0))</f>
        <v>1</v>
      </c>
      <c r="K1108" s="2">
        <f>IF(SUM('Actual species'!N1107)&gt;=1,1,IF(SUM('Actual species'!N1107)="X",1,0))</f>
        <v>1</v>
      </c>
      <c r="L1108" s="2">
        <f>IF(SUM('Actual species'!O1107)&gt;=1,1,IF(SUM('Actual species'!O1107)="X",1,0))</f>
        <v>0</v>
      </c>
      <c r="M1108" s="2">
        <f>IF(SUM('Actual species'!P1107)&gt;=1,1,IF(SUM('Actual species'!P1107)="X",1,0))</f>
        <v>0</v>
      </c>
      <c r="N1108" s="2">
        <f>IF(SUM('Actual species'!Q1107)&gt;=1,1,IF(SUM('Actual species'!Q1107)="X",1,0))</f>
        <v>0</v>
      </c>
      <c r="O1108" s="2">
        <f>IF(SUM('Actual species'!R1107)&gt;=1,1,IF(SUM('Actual species'!R1107)="X",1,0))</f>
        <v>0</v>
      </c>
      <c r="P1108" s="2">
        <f>IF(SUM('Actual species'!S1107)&gt;=1,1,IF(SUM('Actual species'!S1107)="X",1,0))</f>
        <v>0</v>
      </c>
      <c r="Q1108" s="2">
        <f>IF(SUM('Actual species'!T1107)&gt;=1,1,IF(SUM('Actual species'!T1107)="X",1,0))</f>
        <v>0</v>
      </c>
      <c r="R1108" s="2">
        <f>IF(SUM('Actual species'!U1107)&gt;=1,1,IF(SUM('Actual species'!U1107)="X",1,0))</f>
        <v>0</v>
      </c>
    </row>
    <row r="1109" spans="1:18" x14ac:dyDescent="0.3">
      <c r="A1109" s="113" t="str">
        <f>'Actual species'!A1108</f>
        <v>Tasgius winkleri</v>
      </c>
      <c r="B1109" s="66">
        <f>IF(SUM('Actual species'!B1108:E1108)&gt;=1,1,IF(SUM('Actual species'!B1108:E1108)="X",1,0))</f>
        <v>0</v>
      </c>
      <c r="C1109" s="2">
        <f>IF(SUM('Actual species'!F1108)&gt;=1,1,IF(SUM('Actual species'!F1108)="X",1,0))</f>
        <v>0</v>
      </c>
      <c r="D1109" s="2">
        <f>IF(SUM('Actual species'!G1108)&gt;=1,1,IF(SUM('Actual species'!G1108)="X",1,0))</f>
        <v>0</v>
      </c>
      <c r="E1109" s="2">
        <f>IF(SUM('Actual species'!H1108)&gt;=1,1,IF(SUM('Actual species'!H1108)="X",1,0))</f>
        <v>0</v>
      </c>
      <c r="F1109" s="2">
        <f>IF(SUM('Actual species'!I1108)&gt;=1,1,IF(SUM('Actual species'!I1108)="X",1,0))</f>
        <v>0</v>
      </c>
      <c r="G1109" s="2">
        <f>IF(SUM('Actual species'!J1108)&gt;=1,1,IF(SUM('Actual species'!J1108)="X",1,0))</f>
        <v>0</v>
      </c>
      <c r="H1109" s="2">
        <f>IF(SUM('Actual species'!K1108)&gt;=1,1,IF(SUM('Actual species'!K1108)="X",1,0))</f>
        <v>0</v>
      </c>
      <c r="I1109" s="2">
        <f>IF(SUM('Actual species'!L1108)&gt;=1,1,IF(SUM('Actual species'!L1108)="X",1,0))</f>
        <v>0</v>
      </c>
      <c r="J1109" s="2">
        <f>IF(SUM('Actual species'!M1108)&gt;=1,1,IF(SUM('Actual species'!M1108)="X",1,0))</f>
        <v>0</v>
      </c>
      <c r="K1109" s="2">
        <f>IF(SUM('Actual species'!N1108)&gt;=1,1,IF(SUM('Actual species'!N1108)="X",1,0))</f>
        <v>0</v>
      </c>
      <c r="L1109" s="2">
        <f>IF(SUM('Actual species'!O1108)&gt;=1,1,IF(SUM('Actual species'!O1108)="X",1,0))</f>
        <v>0</v>
      </c>
      <c r="M1109" s="2">
        <f>IF(SUM('Actual species'!P1108)&gt;=1,1,IF(SUM('Actual species'!P1108)="X",1,0))</f>
        <v>0</v>
      </c>
      <c r="N1109" s="2">
        <f>IF(SUM('Actual species'!Q1108)&gt;=1,1,IF(SUM('Actual species'!Q1108)="X",1,0))</f>
        <v>0</v>
      </c>
      <c r="O1109" s="2">
        <f>IF(SUM('Actual species'!R1108)&gt;=1,1,IF(SUM('Actual species'!R1108)="X",1,0))</f>
        <v>0</v>
      </c>
      <c r="P1109" s="2">
        <f>IF(SUM('Actual species'!S1108)&gt;=1,1,IF(SUM('Actual species'!S1108)="X",1,0))</f>
        <v>0</v>
      </c>
      <c r="Q1109" s="2">
        <f>IF(SUM('Actual species'!T1108)&gt;=1,1,IF(SUM('Actual species'!T1108)="X",1,0))</f>
        <v>0</v>
      </c>
      <c r="R1109" s="2">
        <f>IF(SUM('Actual species'!U1108)&gt;=1,1,IF(SUM('Actual species'!U1108)="X",1,0))</f>
        <v>0</v>
      </c>
    </row>
    <row r="1110" spans="1:18" x14ac:dyDescent="0.3">
      <c r="A1110" s="113" t="str">
        <f>'Actual species'!A1109</f>
        <v>Xantholinus audrasi</v>
      </c>
      <c r="B1110" s="66">
        <f>IF(SUM('Actual species'!B1109:E1109)&gt;=1,1,IF(SUM('Actual species'!B1109:E1109)="X",1,0))</f>
        <v>0</v>
      </c>
      <c r="C1110" s="2">
        <f>IF(SUM('Actual species'!F1109)&gt;=1,1,IF(SUM('Actual species'!F1109)="X",1,0))</f>
        <v>0</v>
      </c>
      <c r="D1110" s="2">
        <f>IF(SUM('Actual species'!G1109)&gt;=1,1,IF(SUM('Actual species'!G1109)="X",1,0))</f>
        <v>1</v>
      </c>
      <c r="E1110" s="2">
        <f>IF(SUM('Actual species'!H1109)&gt;=1,1,IF(SUM('Actual species'!H1109)="X",1,0))</f>
        <v>0</v>
      </c>
      <c r="F1110" s="2">
        <f>IF(SUM('Actual species'!I1109)&gt;=1,1,IF(SUM('Actual species'!I1109)="X",1,0))</f>
        <v>0</v>
      </c>
      <c r="G1110" s="2">
        <f>IF(SUM('Actual species'!J1109)&gt;=1,1,IF(SUM('Actual species'!J1109)="X",1,0))</f>
        <v>0</v>
      </c>
      <c r="H1110" s="2">
        <f>IF(SUM('Actual species'!K1109)&gt;=1,1,IF(SUM('Actual species'!K1109)="X",1,0))</f>
        <v>0</v>
      </c>
      <c r="I1110" s="2">
        <f>IF(SUM('Actual species'!L1109)&gt;=1,1,IF(SUM('Actual species'!L1109)="X",1,0))</f>
        <v>0</v>
      </c>
      <c r="J1110" s="2">
        <f>IF(SUM('Actual species'!M1109)&gt;=1,1,IF(SUM('Actual species'!M1109)="X",1,0))</f>
        <v>0</v>
      </c>
      <c r="K1110" s="2">
        <f>IF(SUM('Actual species'!N1109)&gt;=1,1,IF(SUM('Actual species'!N1109)="X",1,0))</f>
        <v>0</v>
      </c>
      <c r="L1110" s="2">
        <f>IF(SUM('Actual species'!O1109)&gt;=1,1,IF(SUM('Actual species'!O1109)="X",1,0))</f>
        <v>0</v>
      </c>
      <c r="M1110" s="2">
        <f>IF(SUM('Actual species'!P1109)&gt;=1,1,IF(SUM('Actual species'!P1109)="X",1,0))</f>
        <v>0</v>
      </c>
      <c r="N1110" s="2">
        <f>IF(SUM('Actual species'!Q1109)&gt;=1,1,IF(SUM('Actual species'!Q1109)="X",1,0))</f>
        <v>0</v>
      </c>
      <c r="O1110" s="2">
        <f>IF(SUM('Actual species'!R1109)&gt;=1,1,IF(SUM('Actual species'!R1109)="X",1,0))</f>
        <v>0</v>
      </c>
      <c r="P1110" s="2">
        <f>IF(SUM('Actual species'!S1109)&gt;=1,1,IF(SUM('Actual species'!S1109)="X",1,0))</f>
        <v>0</v>
      </c>
      <c r="Q1110" s="2">
        <f>IF(SUM('Actual species'!T1109)&gt;=1,1,IF(SUM('Actual species'!T1109)="X",1,0))</f>
        <v>0</v>
      </c>
      <c r="R1110" s="2">
        <f>IF(SUM('Actual species'!U1109)&gt;=1,1,IF(SUM('Actual species'!U1109)="X",1,0))</f>
        <v>0</v>
      </c>
    </row>
    <row r="1111" spans="1:18" x14ac:dyDescent="0.3">
      <c r="A1111" s="113" t="str">
        <f>'Actual species'!A1110</f>
        <v>Xantholinus cf. Linearis</v>
      </c>
      <c r="B1111" s="66">
        <f>IF(SUM('Actual species'!B1110:E1110)&gt;=1,1,IF(SUM('Actual species'!B1110:E1110)="X",1,0))</f>
        <v>0</v>
      </c>
      <c r="C1111" s="2">
        <f>IF(SUM('Actual species'!F1110)&gt;=1,1,IF(SUM('Actual species'!F1110)="X",1,0))</f>
        <v>0</v>
      </c>
      <c r="D1111" s="2">
        <f>IF(SUM('Actual species'!G1110)&gt;=1,1,IF(SUM('Actual species'!G1110)="X",1,0))</f>
        <v>0</v>
      </c>
      <c r="E1111" s="2">
        <f>IF(SUM('Actual species'!H1110)&gt;=1,1,IF(SUM('Actual species'!H1110)="X",1,0))</f>
        <v>0</v>
      </c>
      <c r="F1111" s="2">
        <f>IF(SUM('Actual species'!I1110)&gt;=1,1,IF(SUM('Actual species'!I1110)="X",1,0))</f>
        <v>0</v>
      </c>
      <c r="G1111" s="2">
        <f>IF(SUM('Actual species'!J1110)&gt;=1,1,IF(SUM('Actual species'!J1110)="X",1,0))</f>
        <v>0</v>
      </c>
      <c r="H1111" s="2">
        <f>IF(SUM('Actual species'!K1110)&gt;=1,1,IF(SUM('Actual species'!K1110)="X",1,0))</f>
        <v>0</v>
      </c>
      <c r="I1111" s="2">
        <f>IF(SUM('Actual species'!L1110)&gt;=1,1,IF(SUM('Actual species'!L1110)="X",1,0))</f>
        <v>0</v>
      </c>
      <c r="J1111" s="2">
        <f>IF(SUM('Actual species'!M1110)&gt;=1,1,IF(SUM('Actual species'!M1110)="X",1,0))</f>
        <v>0</v>
      </c>
      <c r="K1111" s="2">
        <f>IF(SUM('Actual species'!N1110)&gt;=1,1,IF(SUM('Actual species'!N1110)="X",1,0))</f>
        <v>0</v>
      </c>
      <c r="L1111" s="2">
        <f>IF(SUM('Actual species'!O1110)&gt;=1,1,IF(SUM('Actual species'!O1110)="X",1,0))</f>
        <v>0</v>
      </c>
      <c r="M1111" s="2">
        <f>IF(SUM('Actual species'!P1110)&gt;=1,1,IF(SUM('Actual species'!P1110)="X",1,0))</f>
        <v>0</v>
      </c>
      <c r="N1111" s="2">
        <f>IF(SUM('Actual species'!Q1110)&gt;=1,1,IF(SUM('Actual species'!Q1110)="X",1,0))</f>
        <v>0</v>
      </c>
      <c r="O1111" s="2">
        <f>IF(SUM('Actual species'!R1110)&gt;=1,1,IF(SUM('Actual species'!R1110)="X",1,0))</f>
        <v>0</v>
      </c>
      <c r="P1111" s="2">
        <f>IF(SUM('Actual species'!S1110)&gt;=1,1,IF(SUM('Actual species'!S1110)="X",1,0))</f>
        <v>1</v>
      </c>
      <c r="Q1111" s="2">
        <f>IF(SUM('Actual species'!T1110)&gt;=1,1,IF(SUM('Actual species'!T1110)="X",1,0))</f>
        <v>0</v>
      </c>
      <c r="R1111" s="2">
        <f>IF(SUM('Actual species'!U1110)&gt;=1,1,IF(SUM('Actual species'!U1110)="X",1,0))</f>
        <v>0</v>
      </c>
    </row>
    <row r="1112" spans="1:18" x14ac:dyDescent="0.3">
      <c r="A1112" s="113" t="str">
        <f>'Actual species'!A1111</f>
        <v>Xantholinus chiosicus</v>
      </c>
      <c r="B1112" s="66">
        <f>IF(SUM('Actual species'!B1111:E1111)&gt;=1,1,IF(SUM('Actual species'!B1111:E1111)="X",1,0))</f>
        <v>0</v>
      </c>
      <c r="C1112" s="2">
        <f>IF(SUM('Actual species'!F1111)&gt;=1,1,IF(SUM('Actual species'!F1111)="X",1,0))</f>
        <v>0</v>
      </c>
      <c r="D1112" s="2">
        <f>IF(SUM('Actual species'!G1111)&gt;=1,1,IF(SUM('Actual species'!G1111)="X",1,0))</f>
        <v>0</v>
      </c>
      <c r="E1112" s="2">
        <f>IF(SUM('Actual species'!H1111)&gt;=1,1,IF(SUM('Actual species'!H1111)="X",1,0))</f>
        <v>1</v>
      </c>
      <c r="F1112" s="2">
        <f>IF(SUM('Actual species'!I1111)&gt;=1,1,IF(SUM('Actual species'!I1111)="X",1,0))</f>
        <v>0</v>
      </c>
      <c r="G1112" s="2">
        <f>IF(SUM('Actual species'!J1111)&gt;=1,1,IF(SUM('Actual species'!J1111)="X",1,0))</f>
        <v>0</v>
      </c>
      <c r="H1112" s="2">
        <f>IF(SUM('Actual species'!K1111)&gt;=1,1,IF(SUM('Actual species'!K1111)="X",1,0))</f>
        <v>0</v>
      </c>
      <c r="I1112" s="2">
        <f>IF(SUM('Actual species'!L1111)&gt;=1,1,IF(SUM('Actual species'!L1111)="X",1,0))</f>
        <v>1</v>
      </c>
      <c r="J1112" s="2">
        <f>IF(SUM('Actual species'!M1111)&gt;=1,1,IF(SUM('Actual species'!M1111)="X",1,0))</f>
        <v>0</v>
      </c>
      <c r="K1112" s="2">
        <f>IF(SUM('Actual species'!N1111)&gt;=1,1,IF(SUM('Actual species'!N1111)="X",1,0))</f>
        <v>0</v>
      </c>
      <c r="L1112" s="2">
        <f>IF(SUM('Actual species'!O1111)&gt;=1,1,IF(SUM('Actual species'!O1111)="X",1,0))</f>
        <v>1</v>
      </c>
      <c r="M1112" s="2">
        <f>IF(SUM('Actual species'!P1111)&gt;=1,1,IF(SUM('Actual species'!P1111)="X",1,0))</f>
        <v>0</v>
      </c>
      <c r="N1112" s="2">
        <f>IF(SUM('Actual species'!Q1111)&gt;=1,1,IF(SUM('Actual species'!Q1111)="X",1,0))</f>
        <v>0</v>
      </c>
      <c r="O1112" s="2">
        <f>IF(SUM('Actual species'!R1111)&gt;=1,1,IF(SUM('Actual species'!R1111)="X",1,0))</f>
        <v>0</v>
      </c>
      <c r="P1112" s="2">
        <f>IF(SUM('Actual species'!S1111)&gt;=1,1,IF(SUM('Actual species'!S1111)="X",1,0))</f>
        <v>0</v>
      </c>
      <c r="Q1112" s="2">
        <f>IF(SUM('Actual species'!T1111)&gt;=1,1,IF(SUM('Actual species'!T1111)="X",1,0))</f>
        <v>0</v>
      </c>
      <c r="R1112" s="2">
        <f>IF(SUM('Actual species'!U1111)&gt;=1,1,IF(SUM('Actual species'!U1111)="X",1,0))</f>
        <v>0</v>
      </c>
    </row>
    <row r="1113" spans="1:18" x14ac:dyDescent="0.3">
      <c r="A1113" s="113" t="str">
        <f>'Actual species'!A1112</f>
        <v>Xantholinus ciliciae</v>
      </c>
      <c r="B1113" s="66">
        <f>IF(SUM('Actual species'!B1112:E1112)&gt;=1,1,IF(SUM('Actual species'!B1112:E1112)="X",1,0))</f>
        <v>1</v>
      </c>
      <c r="C1113" s="2">
        <f>IF(SUM('Actual species'!F1112)&gt;=1,1,IF(SUM('Actual species'!F1112)="X",1,0))</f>
        <v>0</v>
      </c>
      <c r="D1113" s="2">
        <f>IF(SUM('Actual species'!G1112)&gt;=1,1,IF(SUM('Actual species'!G1112)="X",1,0))</f>
        <v>0</v>
      </c>
      <c r="E1113" s="2">
        <f>IF(SUM('Actual species'!H1112)&gt;=1,1,IF(SUM('Actual species'!H1112)="X",1,0))</f>
        <v>0</v>
      </c>
      <c r="F1113" s="2">
        <f>IF(SUM('Actual species'!I1112)&gt;=1,1,IF(SUM('Actual species'!I1112)="X",1,0))</f>
        <v>0</v>
      </c>
      <c r="G1113" s="2">
        <f>IF(SUM('Actual species'!J1112)&gt;=1,1,IF(SUM('Actual species'!J1112)="X",1,0))</f>
        <v>0</v>
      </c>
      <c r="H1113" s="2">
        <f>IF(SUM('Actual species'!K1112)&gt;=1,1,IF(SUM('Actual species'!K1112)="X",1,0))</f>
        <v>0</v>
      </c>
      <c r="I1113" s="2">
        <f>IF(SUM('Actual species'!L1112)&gt;=1,1,IF(SUM('Actual species'!L1112)="X",1,0))</f>
        <v>0</v>
      </c>
      <c r="J1113" s="2">
        <f>IF(SUM('Actual species'!M1112)&gt;=1,1,IF(SUM('Actual species'!M1112)="X",1,0))</f>
        <v>0</v>
      </c>
      <c r="K1113" s="2">
        <f>IF(SUM('Actual species'!N1112)&gt;=1,1,IF(SUM('Actual species'!N1112)="X",1,0))</f>
        <v>0</v>
      </c>
      <c r="L1113" s="2">
        <f>IF(SUM('Actual species'!O1112)&gt;=1,1,IF(SUM('Actual species'!O1112)="X",1,0))</f>
        <v>0</v>
      </c>
      <c r="M1113" s="2">
        <f>IF(SUM('Actual species'!P1112)&gt;=1,1,IF(SUM('Actual species'!P1112)="X",1,0))</f>
        <v>0</v>
      </c>
      <c r="N1113" s="2">
        <f>IF(SUM('Actual species'!Q1112)&gt;=1,1,IF(SUM('Actual species'!Q1112)="X",1,0))</f>
        <v>0</v>
      </c>
      <c r="O1113" s="2">
        <f>IF(SUM('Actual species'!R1112)&gt;=1,1,IF(SUM('Actual species'!R1112)="X",1,0))</f>
        <v>0</v>
      </c>
      <c r="P1113" s="2">
        <f>IF(SUM('Actual species'!S1112)&gt;=1,1,IF(SUM('Actual species'!S1112)="X",1,0))</f>
        <v>0</v>
      </c>
      <c r="Q1113" s="2">
        <f>IF(SUM('Actual species'!T1112)&gt;=1,1,IF(SUM('Actual species'!T1112)="X",1,0))</f>
        <v>0</v>
      </c>
      <c r="R1113" s="2">
        <f>IF(SUM('Actual species'!U1112)&gt;=1,1,IF(SUM('Actual species'!U1112)="X",1,0))</f>
        <v>0</v>
      </c>
    </row>
    <row r="1114" spans="1:18" x14ac:dyDescent="0.3">
      <c r="A1114" s="113" t="str">
        <f>'Actual species'!A1113</f>
        <v xml:space="preserve">Xantholinus creticus (E) </v>
      </c>
      <c r="B1114" s="66">
        <f>IF(SUM('Actual species'!B1113:E1113)&gt;=1,1,IF(SUM('Actual species'!B1113:E1113)="X",1,0))</f>
        <v>0</v>
      </c>
      <c r="C1114" s="2">
        <f>IF(SUM('Actual species'!F1113)&gt;=1,1,IF(SUM('Actual species'!F1113)="X",1,0))</f>
        <v>0</v>
      </c>
      <c r="D1114" s="2">
        <f>IF(SUM('Actual species'!G1113)&gt;=1,1,IF(SUM('Actual species'!G1113)="X",1,0))</f>
        <v>0</v>
      </c>
      <c r="E1114" s="2">
        <f>IF(SUM('Actual species'!H1113)&gt;=1,1,IF(SUM('Actual species'!H1113)="X",1,0))</f>
        <v>0</v>
      </c>
      <c r="F1114" s="2">
        <f>IF(SUM('Actual species'!I1113)&gt;=1,1,IF(SUM('Actual species'!I1113)="X",1,0))</f>
        <v>0</v>
      </c>
      <c r="G1114" s="2">
        <f>IF(SUM('Actual species'!J1113)&gt;=1,1,IF(SUM('Actual species'!J1113)="X",1,0))</f>
        <v>1</v>
      </c>
      <c r="H1114" s="2">
        <f>IF(SUM('Actual species'!K1113)&gt;=1,1,IF(SUM('Actual species'!K1113)="X",1,0))</f>
        <v>0</v>
      </c>
      <c r="I1114" s="2">
        <f>IF(SUM('Actual species'!L1113)&gt;=1,1,IF(SUM('Actual species'!L1113)="X",1,0))</f>
        <v>0</v>
      </c>
      <c r="J1114" s="2">
        <f>IF(SUM('Actual species'!M1113)&gt;=1,1,IF(SUM('Actual species'!M1113)="X",1,0))</f>
        <v>0</v>
      </c>
      <c r="K1114" s="2">
        <f>IF(SUM('Actual species'!N1113)&gt;=1,1,IF(SUM('Actual species'!N1113)="X",1,0))</f>
        <v>0</v>
      </c>
      <c r="L1114" s="2">
        <f>IF(SUM('Actual species'!O1113)&gt;=1,1,IF(SUM('Actual species'!O1113)="X",1,0))</f>
        <v>0</v>
      </c>
      <c r="M1114" s="2">
        <f>IF(SUM('Actual species'!P1113)&gt;=1,1,IF(SUM('Actual species'!P1113)="X",1,0))</f>
        <v>0</v>
      </c>
      <c r="N1114" s="2">
        <f>IF(SUM('Actual species'!Q1113)&gt;=1,1,IF(SUM('Actual species'!Q1113)="X",1,0))</f>
        <v>0</v>
      </c>
      <c r="O1114" s="2">
        <f>IF(SUM('Actual species'!R1113)&gt;=1,1,IF(SUM('Actual species'!R1113)="X",1,0))</f>
        <v>0</v>
      </c>
      <c r="P1114" s="2">
        <f>IF(SUM('Actual species'!S1113)&gt;=1,1,IF(SUM('Actual species'!S1113)="X",1,0))</f>
        <v>0</v>
      </c>
      <c r="Q1114" s="2">
        <f>IF(SUM('Actual species'!T1113)&gt;=1,1,IF(SUM('Actual species'!T1113)="X",1,0))</f>
        <v>0</v>
      </c>
      <c r="R1114" s="2">
        <f>IF(SUM('Actual species'!U1113)&gt;=1,1,IF(SUM('Actual species'!U1113)="X",1,0))</f>
        <v>0</v>
      </c>
    </row>
    <row r="1115" spans="1:18" x14ac:dyDescent="0.3">
      <c r="A1115" s="113" t="str">
        <f>'Actual species'!A1114</f>
        <v>Xantholinus decorus</v>
      </c>
      <c r="B1115" s="66">
        <f>IF(SUM('Actual species'!B1114:E1114)&gt;=1,1,IF(SUM('Actual species'!B1114:E1114)="X",1,0))</f>
        <v>0</v>
      </c>
      <c r="C1115" s="2">
        <f>IF(SUM('Actual species'!F1114)&gt;=1,1,IF(SUM('Actual species'!F1114)="X",1,0))</f>
        <v>0</v>
      </c>
      <c r="D1115" s="2">
        <f>IF(SUM('Actual species'!G1114)&gt;=1,1,IF(SUM('Actual species'!G1114)="X",1,0))</f>
        <v>0</v>
      </c>
      <c r="E1115" s="2">
        <f>IF(SUM('Actual species'!H1114)&gt;=1,1,IF(SUM('Actual species'!H1114)="X",1,0))</f>
        <v>0</v>
      </c>
      <c r="F1115" s="2">
        <f>IF(SUM('Actual species'!I1114)&gt;=1,1,IF(SUM('Actual species'!I1114)="X",1,0))</f>
        <v>0</v>
      </c>
      <c r="G1115" s="2">
        <f>IF(SUM('Actual species'!J1114)&gt;=1,1,IF(SUM('Actual species'!J1114)="X",1,0))</f>
        <v>0</v>
      </c>
      <c r="H1115" s="2">
        <f>IF(SUM('Actual species'!K1114)&gt;=1,1,IF(SUM('Actual species'!K1114)="X",1,0))</f>
        <v>0</v>
      </c>
      <c r="I1115" s="2">
        <f>IF(SUM('Actual species'!L1114)&gt;=1,1,IF(SUM('Actual species'!L1114)="X",1,0))</f>
        <v>0</v>
      </c>
      <c r="J1115" s="2">
        <f>IF(SUM('Actual species'!M1114)&gt;=1,1,IF(SUM('Actual species'!M1114)="X",1,0))</f>
        <v>0</v>
      </c>
      <c r="K1115" s="2">
        <f>IF(SUM('Actual species'!N1114)&gt;=1,1,IF(SUM('Actual species'!N1114)="X",1,0))</f>
        <v>0</v>
      </c>
      <c r="L1115" s="2">
        <f>IF(SUM('Actual species'!O1114)&gt;=1,1,IF(SUM('Actual species'!O1114)="X",1,0))</f>
        <v>0</v>
      </c>
      <c r="M1115" s="2">
        <f>IF(SUM('Actual species'!P1114)&gt;=1,1,IF(SUM('Actual species'!P1114)="X",1,0))</f>
        <v>0</v>
      </c>
      <c r="N1115" s="2">
        <f>IF(SUM('Actual species'!Q1114)&gt;=1,1,IF(SUM('Actual species'!Q1114)="X",1,0))</f>
        <v>1</v>
      </c>
      <c r="O1115" s="2">
        <f>IF(SUM('Actual species'!R1114)&gt;=1,1,IF(SUM('Actual species'!R1114)="X",1,0))</f>
        <v>0</v>
      </c>
      <c r="P1115" s="2">
        <f>IF(SUM('Actual species'!S1114)&gt;=1,1,IF(SUM('Actual species'!S1114)="X",1,0))</f>
        <v>0</v>
      </c>
      <c r="Q1115" s="2">
        <f>IF(SUM('Actual species'!T1114)&gt;=1,1,IF(SUM('Actual species'!T1114)="X",1,0))</f>
        <v>0</v>
      </c>
      <c r="R1115" s="2">
        <f>IF(SUM('Actual species'!U1114)&gt;=1,1,IF(SUM('Actual species'!U1114)="X",1,0))</f>
        <v>0</v>
      </c>
    </row>
    <row r="1116" spans="1:18" x14ac:dyDescent="0.3">
      <c r="A1116" s="113" t="str">
        <f>'Actual species'!A1115</f>
        <v xml:space="preserve">Xantholinus erinaceus (E) </v>
      </c>
      <c r="B1116" s="66">
        <f>IF(SUM('Actual species'!B1115:E1115)&gt;=1,1,IF(SUM('Actual species'!B1115:E1115)="X",1,0))</f>
        <v>0</v>
      </c>
      <c r="C1116" s="2">
        <f>IF(SUM('Actual species'!F1115)&gt;=1,1,IF(SUM('Actual species'!F1115)="X",1,0))</f>
        <v>0</v>
      </c>
      <c r="D1116" s="2">
        <f>IF(SUM('Actual species'!G1115)&gt;=1,1,IF(SUM('Actual species'!G1115)="X",1,0))</f>
        <v>0</v>
      </c>
      <c r="E1116" s="2">
        <f>IF(SUM('Actual species'!H1115)&gt;=1,1,IF(SUM('Actual species'!H1115)="X",1,0))</f>
        <v>0</v>
      </c>
      <c r="F1116" s="2">
        <f>IF(SUM('Actual species'!I1115)&gt;=1,1,IF(SUM('Actual species'!I1115)="X",1,0))</f>
        <v>0</v>
      </c>
      <c r="G1116" s="2">
        <f>IF(SUM('Actual species'!J1115)&gt;=1,1,IF(SUM('Actual species'!J1115)="X",1,0))</f>
        <v>1</v>
      </c>
      <c r="H1116" s="2">
        <f>IF(SUM('Actual species'!K1115)&gt;=1,1,IF(SUM('Actual species'!K1115)="X",1,0))</f>
        <v>0</v>
      </c>
      <c r="I1116" s="2">
        <f>IF(SUM('Actual species'!L1115)&gt;=1,1,IF(SUM('Actual species'!L1115)="X",1,0))</f>
        <v>0</v>
      </c>
      <c r="J1116" s="2">
        <f>IF(SUM('Actual species'!M1115)&gt;=1,1,IF(SUM('Actual species'!M1115)="X",1,0))</f>
        <v>0</v>
      </c>
      <c r="K1116" s="2">
        <f>IF(SUM('Actual species'!N1115)&gt;=1,1,IF(SUM('Actual species'!N1115)="X",1,0))</f>
        <v>0</v>
      </c>
      <c r="L1116" s="2">
        <f>IF(SUM('Actual species'!O1115)&gt;=1,1,IF(SUM('Actual species'!O1115)="X",1,0))</f>
        <v>0</v>
      </c>
      <c r="M1116" s="2">
        <f>IF(SUM('Actual species'!P1115)&gt;=1,1,IF(SUM('Actual species'!P1115)="X",1,0))</f>
        <v>0</v>
      </c>
      <c r="N1116" s="2">
        <f>IF(SUM('Actual species'!Q1115)&gt;=1,1,IF(SUM('Actual species'!Q1115)="X",1,0))</f>
        <v>0</v>
      </c>
      <c r="O1116" s="2">
        <f>IF(SUM('Actual species'!R1115)&gt;=1,1,IF(SUM('Actual species'!R1115)="X",1,0))</f>
        <v>0</v>
      </c>
      <c r="P1116" s="2">
        <f>IF(SUM('Actual species'!S1115)&gt;=1,1,IF(SUM('Actual species'!S1115)="X",1,0))</f>
        <v>0</v>
      </c>
      <c r="Q1116" s="2">
        <f>IF(SUM('Actual species'!T1115)&gt;=1,1,IF(SUM('Actual species'!T1115)="X",1,0))</f>
        <v>0</v>
      </c>
      <c r="R1116" s="2">
        <f>IF(SUM('Actual species'!U1115)&gt;=1,1,IF(SUM('Actual species'!U1115)="X",1,0))</f>
        <v>0</v>
      </c>
    </row>
    <row r="1117" spans="1:18" x14ac:dyDescent="0.3">
      <c r="A1117" s="113" t="str">
        <f>'Actual species'!A1116</f>
        <v>Xantholinus graecus</v>
      </c>
      <c r="B1117" s="66">
        <f>IF(SUM('Actual species'!B1116:E1116)&gt;=1,1,IF(SUM('Actual species'!B1116:E1116)="X",1,0))</f>
        <v>1</v>
      </c>
      <c r="C1117" s="2">
        <f>IF(SUM('Actual species'!F1116)&gt;=1,1,IF(SUM('Actual species'!F1116)="X",1,0))</f>
        <v>0</v>
      </c>
      <c r="D1117" s="2">
        <f>IF(SUM('Actual species'!G1116)&gt;=1,1,IF(SUM('Actual species'!G1116)="X",1,0))</f>
        <v>0</v>
      </c>
      <c r="E1117" s="2">
        <f>IF(SUM('Actual species'!H1116)&gt;=1,1,IF(SUM('Actual species'!H1116)="X",1,0))</f>
        <v>0</v>
      </c>
      <c r="F1117" s="2">
        <f>IF(SUM('Actual species'!I1116)&gt;=1,1,IF(SUM('Actual species'!I1116)="X",1,0))</f>
        <v>0</v>
      </c>
      <c r="G1117" s="2">
        <f>IF(SUM('Actual species'!J1116)&gt;=1,1,IF(SUM('Actual species'!J1116)="X",1,0))</f>
        <v>1</v>
      </c>
      <c r="H1117" s="2">
        <f>IF(SUM('Actual species'!K1116)&gt;=1,1,IF(SUM('Actual species'!K1116)="X",1,0))</f>
        <v>1</v>
      </c>
      <c r="I1117" s="2">
        <f>IF(SUM('Actual species'!L1116)&gt;=1,1,IF(SUM('Actual species'!L1116)="X",1,0))</f>
        <v>0</v>
      </c>
      <c r="J1117" s="2">
        <f>IF(SUM('Actual species'!M1116)&gt;=1,1,IF(SUM('Actual species'!M1116)="X",1,0))</f>
        <v>1</v>
      </c>
      <c r="K1117" s="2">
        <f>IF(SUM('Actual species'!N1116)&gt;=1,1,IF(SUM('Actual species'!N1116)="X",1,0))</f>
        <v>0</v>
      </c>
      <c r="L1117" s="2">
        <f>IF(SUM('Actual species'!O1116)&gt;=1,1,IF(SUM('Actual species'!O1116)="X",1,0))</f>
        <v>0</v>
      </c>
      <c r="M1117" s="2">
        <f>IF(SUM('Actual species'!P1116)&gt;=1,1,IF(SUM('Actual species'!P1116)="X",1,0))</f>
        <v>0</v>
      </c>
      <c r="N1117" s="2">
        <f>IF(SUM('Actual species'!Q1116)&gt;=1,1,IF(SUM('Actual species'!Q1116)="X",1,0))</f>
        <v>0</v>
      </c>
      <c r="O1117" s="2">
        <f>IF(SUM('Actual species'!R1116)&gt;=1,1,IF(SUM('Actual species'!R1116)="X",1,0))</f>
        <v>0</v>
      </c>
      <c r="P1117" s="2">
        <f>IF(SUM('Actual species'!S1116)&gt;=1,1,IF(SUM('Actual species'!S1116)="X",1,0))</f>
        <v>0</v>
      </c>
      <c r="Q1117" s="2">
        <f>IF(SUM('Actual species'!T1116)&gt;=1,1,IF(SUM('Actual species'!T1116)="X",1,0))</f>
        <v>0</v>
      </c>
      <c r="R1117" s="2">
        <f>IF(SUM('Actual species'!U1116)&gt;=1,1,IF(SUM('Actual species'!U1116)="X",1,0))</f>
        <v>0</v>
      </c>
    </row>
    <row r="1118" spans="1:18" x14ac:dyDescent="0.3">
      <c r="A1118" s="113" t="str">
        <f>'Actual species'!A1117</f>
        <v>Xantholinus laevigatus</v>
      </c>
      <c r="B1118" s="66">
        <f>IF(SUM('Actual species'!B1117:E1117)&gt;=1,1,IF(SUM('Actual species'!B1117:E1117)="X",1,0))</f>
        <v>0</v>
      </c>
      <c r="C1118" s="2">
        <f>IF(SUM('Actual species'!F1117)&gt;=1,1,IF(SUM('Actual species'!F1117)="X",1,0))</f>
        <v>0</v>
      </c>
      <c r="D1118" s="2">
        <f>IF(SUM('Actual species'!G1117)&gt;=1,1,IF(SUM('Actual species'!G1117)="X",1,0))</f>
        <v>0</v>
      </c>
      <c r="E1118" s="2">
        <f>IF(SUM('Actual species'!H1117)&gt;=1,1,IF(SUM('Actual species'!H1117)="X",1,0))</f>
        <v>0</v>
      </c>
      <c r="F1118" s="2">
        <f>IF(SUM('Actual species'!I1117)&gt;=1,1,IF(SUM('Actual species'!I1117)="X",1,0))</f>
        <v>0</v>
      </c>
      <c r="G1118" s="2">
        <f>IF(SUM('Actual species'!J1117)&gt;=1,1,IF(SUM('Actual species'!J1117)="X",1,0))</f>
        <v>0</v>
      </c>
      <c r="H1118" s="2">
        <f>IF(SUM('Actual species'!K1117)&gt;=1,1,IF(SUM('Actual species'!K1117)="X",1,0))</f>
        <v>0</v>
      </c>
      <c r="I1118" s="2">
        <f>IF(SUM('Actual species'!L1117)&gt;=1,1,IF(SUM('Actual species'!L1117)="X",1,0))</f>
        <v>0</v>
      </c>
      <c r="J1118" s="2">
        <f>IF(SUM('Actual species'!M1117)&gt;=1,1,IF(SUM('Actual species'!M1117)="X",1,0))</f>
        <v>0</v>
      </c>
      <c r="K1118" s="2">
        <f>IF(SUM('Actual species'!N1117)&gt;=1,1,IF(SUM('Actual species'!N1117)="X",1,0))</f>
        <v>0</v>
      </c>
      <c r="L1118" s="2">
        <f>IF(SUM('Actual species'!O1117)&gt;=1,1,IF(SUM('Actual species'!O1117)="X",1,0))</f>
        <v>0</v>
      </c>
      <c r="M1118" s="2">
        <f>IF(SUM('Actual species'!P1117)&gt;=1,1,IF(SUM('Actual species'!P1117)="X",1,0))</f>
        <v>0</v>
      </c>
      <c r="N1118" s="2">
        <f>IF(SUM('Actual species'!Q1117)&gt;=1,1,IF(SUM('Actual species'!Q1117)="X",1,0))</f>
        <v>0</v>
      </c>
      <c r="O1118" s="2">
        <f>IF(SUM('Actual species'!R1117)&gt;=1,1,IF(SUM('Actual species'!R1117)="X",1,0))</f>
        <v>0</v>
      </c>
      <c r="P1118" s="2">
        <f>IF(SUM('Actual species'!S1117)&gt;=1,1,IF(SUM('Actual species'!S1117)="X",1,0))</f>
        <v>1</v>
      </c>
      <c r="Q1118" s="2">
        <f>IF(SUM('Actual species'!T1117)&gt;=1,1,IF(SUM('Actual species'!T1117)="X",1,0))</f>
        <v>1</v>
      </c>
      <c r="R1118" s="2">
        <f>IF(SUM('Actual species'!U1117)&gt;=1,1,IF(SUM('Actual species'!U1117)="X",1,0))</f>
        <v>0</v>
      </c>
    </row>
    <row r="1119" spans="1:18" x14ac:dyDescent="0.3">
      <c r="A1119" s="113" t="str">
        <f>'Actual species'!A1118</f>
        <v xml:space="preserve">Xantholinus minos (E) </v>
      </c>
      <c r="B1119" s="66">
        <f>IF(SUM('Actual species'!B1118:E1118)&gt;=1,1,IF(SUM('Actual species'!B1118:E1118)="X",1,0))</f>
        <v>0</v>
      </c>
      <c r="C1119" s="2">
        <f>IF(SUM('Actual species'!F1118)&gt;=1,1,IF(SUM('Actual species'!F1118)="X",1,0))</f>
        <v>0</v>
      </c>
      <c r="D1119" s="2">
        <f>IF(SUM('Actual species'!G1118)&gt;=1,1,IF(SUM('Actual species'!G1118)="X",1,0))</f>
        <v>0</v>
      </c>
      <c r="E1119" s="2">
        <f>IF(SUM('Actual species'!H1118)&gt;=1,1,IF(SUM('Actual species'!H1118)="X",1,0))</f>
        <v>0</v>
      </c>
      <c r="F1119" s="2">
        <f>IF(SUM('Actual species'!I1118)&gt;=1,1,IF(SUM('Actual species'!I1118)="X",1,0))</f>
        <v>0</v>
      </c>
      <c r="G1119" s="2">
        <f>IF(SUM('Actual species'!J1118)&gt;=1,1,IF(SUM('Actual species'!J1118)="X",1,0))</f>
        <v>1</v>
      </c>
      <c r="H1119" s="2">
        <f>IF(SUM('Actual species'!K1118)&gt;=1,1,IF(SUM('Actual species'!K1118)="X",1,0))</f>
        <v>0</v>
      </c>
      <c r="I1119" s="2">
        <f>IF(SUM('Actual species'!L1118)&gt;=1,1,IF(SUM('Actual species'!L1118)="X",1,0))</f>
        <v>0</v>
      </c>
      <c r="J1119" s="2">
        <f>IF(SUM('Actual species'!M1118)&gt;=1,1,IF(SUM('Actual species'!M1118)="X",1,0))</f>
        <v>0</v>
      </c>
      <c r="K1119" s="2">
        <f>IF(SUM('Actual species'!N1118)&gt;=1,1,IF(SUM('Actual species'!N1118)="X",1,0))</f>
        <v>0</v>
      </c>
      <c r="L1119" s="2">
        <f>IF(SUM('Actual species'!O1118)&gt;=1,1,IF(SUM('Actual species'!O1118)="X",1,0))</f>
        <v>0</v>
      </c>
      <c r="M1119" s="2">
        <f>IF(SUM('Actual species'!P1118)&gt;=1,1,IF(SUM('Actual species'!P1118)="X",1,0))</f>
        <v>0</v>
      </c>
      <c r="N1119" s="2">
        <f>IF(SUM('Actual species'!Q1118)&gt;=1,1,IF(SUM('Actual species'!Q1118)="X",1,0))</f>
        <v>0</v>
      </c>
      <c r="O1119" s="2">
        <f>IF(SUM('Actual species'!R1118)&gt;=1,1,IF(SUM('Actual species'!R1118)="X",1,0))</f>
        <v>0</v>
      </c>
      <c r="P1119" s="2">
        <f>IF(SUM('Actual species'!S1118)&gt;=1,1,IF(SUM('Actual species'!S1118)="X",1,0))</f>
        <v>0</v>
      </c>
      <c r="Q1119" s="2">
        <f>IF(SUM('Actual species'!T1118)&gt;=1,1,IF(SUM('Actual species'!T1118)="X",1,0))</f>
        <v>0</v>
      </c>
      <c r="R1119" s="2">
        <f>IF(SUM('Actual species'!U1118)&gt;=1,1,IF(SUM('Actual species'!U1118)="X",1,0))</f>
        <v>0</v>
      </c>
    </row>
    <row r="1120" spans="1:18" x14ac:dyDescent="0.3">
      <c r="A1120" s="113" t="str">
        <f>'Actual species'!A1119</f>
        <v>Xantholinus nicolasi</v>
      </c>
      <c r="B1120" s="66">
        <f>IF(SUM('Actual species'!B1119:E1119)&gt;=1,1,IF(SUM('Actual species'!B1119:E1119)="X",1,0))</f>
        <v>0</v>
      </c>
      <c r="C1120" s="2">
        <f>IF(SUM('Actual species'!F1119)&gt;=1,1,IF(SUM('Actual species'!F1119)="X",1,0))</f>
        <v>0</v>
      </c>
      <c r="D1120" s="2">
        <f>IF(SUM('Actual species'!G1119)&gt;=1,1,IF(SUM('Actual species'!G1119)="X",1,0))</f>
        <v>0</v>
      </c>
      <c r="E1120" s="2">
        <f>IF(SUM('Actual species'!H1119)&gt;=1,1,IF(SUM('Actual species'!H1119)="X",1,0))</f>
        <v>0</v>
      </c>
      <c r="F1120" s="2">
        <f>IF(SUM('Actual species'!I1119)&gt;=1,1,IF(SUM('Actual species'!I1119)="X",1,0))</f>
        <v>0</v>
      </c>
      <c r="G1120" s="2">
        <f>IF(SUM('Actual species'!J1119)&gt;=1,1,IF(SUM('Actual species'!J1119)="X",1,0))</f>
        <v>0</v>
      </c>
      <c r="H1120" s="2">
        <f>IF(SUM('Actual species'!K1119)&gt;=1,1,IF(SUM('Actual species'!K1119)="X",1,0))</f>
        <v>0</v>
      </c>
      <c r="I1120" s="2">
        <f>IF(SUM('Actual species'!L1119)&gt;=1,1,IF(SUM('Actual species'!L1119)="X",1,0))</f>
        <v>0</v>
      </c>
      <c r="J1120" s="2">
        <f>IF(SUM('Actual species'!M1119)&gt;=1,1,IF(SUM('Actual species'!M1119)="X",1,0))</f>
        <v>0</v>
      </c>
      <c r="K1120" s="2">
        <f>IF(SUM('Actual species'!N1119)&gt;=1,1,IF(SUM('Actual species'!N1119)="X",1,0))</f>
        <v>0</v>
      </c>
      <c r="L1120" s="2">
        <f>IF(SUM('Actual species'!O1119)&gt;=1,1,IF(SUM('Actual species'!O1119)="X",1,0))</f>
        <v>0</v>
      </c>
      <c r="M1120" s="2">
        <f>IF(SUM('Actual species'!P1119)&gt;=1,1,IF(SUM('Actual species'!P1119)="X",1,0))</f>
        <v>0</v>
      </c>
      <c r="N1120" s="2">
        <f>IF(SUM('Actual species'!Q1119)&gt;=1,1,IF(SUM('Actual species'!Q1119)="X",1,0))</f>
        <v>0</v>
      </c>
      <c r="O1120" s="2">
        <f>IF(SUM('Actual species'!R1119)&gt;=1,1,IF(SUM('Actual species'!R1119)="X",1,0))</f>
        <v>0</v>
      </c>
      <c r="P1120" s="2">
        <f>IF(SUM('Actual species'!S1119)&gt;=1,1,IF(SUM('Actual species'!S1119)="X",1,0))</f>
        <v>0</v>
      </c>
      <c r="Q1120" s="2">
        <f>IF(SUM('Actual species'!T1119)&gt;=1,1,IF(SUM('Actual species'!T1119)="X",1,0))</f>
        <v>0</v>
      </c>
      <c r="R1120" s="2">
        <f>IF(SUM('Actual species'!U1119)&gt;=1,1,IF(SUM('Actual species'!U1119)="X",1,0))</f>
        <v>0</v>
      </c>
    </row>
    <row r="1121" spans="1:18" x14ac:dyDescent="0.3">
      <c r="A1121" s="113" t="str">
        <f>'Actual species'!A1120</f>
        <v>Xantholinus phenicus</v>
      </c>
      <c r="B1121" s="66">
        <f>IF(SUM('Actual species'!B1120:E1120)&gt;=1,1,IF(SUM('Actual species'!B1120:E1120)="X",1,0))</f>
        <v>1</v>
      </c>
      <c r="C1121" s="2">
        <f>IF(SUM('Actual species'!F1120)&gt;=1,1,IF(SUM('Actual species'!F1120)="X",1,0))</f>
        <v>0</v>
      </c>
      <c r="D1121" s="2">
        <f>IF(SUM('Actual species'!G1120)&gt;=1,1,IF(SUM('Actual species'!G1120)="X",1,0))</f>
        <v>0</v>
      </c>
      <c r="E1121" s="2">
        <f>IF(SUM('Actual species'!H1120)&gt;=1,1,IF(SUM('Actual species'!H1120)="X",1,0))</f>
        <v>0</v>
      </c>
      <c r="F1121" s="2">
        <f>IF(SUM('Actual species'!I1120)&gt;=1,1,IF(SUM('Actual species'!I1120)="X",1,0))</f>
        <v>0</v>
      </c>
      <c r="G1121" s="2">
        <f>IF(SUM('Actual species'!J1120)&gt;=1,1,IF(SUM('Actual species'!J1120)="X",1,0))</f>
        <v>1</v>
      </c>
      <c r="H1121" s="2">
        <f>IF(SUM('Actual species'!K1120)&gt;=1,1,IF(SUM('Actual species'!K1120)="X",1,0))</f>
        <v>1</v>
      </c>
      <c r="I1121" s="2">
        <f>IF(SUM('Actual species'!L1120)&gt;=1,1,IF(SUM('Actual species'!L1120)="X",1,0))</f>
        <v>0</v>
      </c>
      <c r="J1121" s="2">
        <f>IF(SUM('Actual species'!M1120)&gt;=1,1,IF(SUM('Actual species'!M1120)="X",1,0))</f>
        <v>0</v>
      </c>
      <c r="K1121" s="2">
        <f>IF(SUM('Actual species'!N1120)&gt;=1,1,IF(SUM('Actual species'!N1120)="X",1,0))</f>
        <v>0</v>
      </c>
      <c r="L1121" s="2">
        <f>IF(SUM('Actual species'!O1120)&gt;=1,1,IF(SUM('Actual species'!O1120)="X",1,0))</f>
        <v>0</v>
      </c>
      <c r="M1121" s="2">
        <f>IF(SUM('Actual species'!P1120)&gt;=1,1,IF(SUM('Actual species'!P1120)="X",1,0))</f>
        <v>0</v>
      </c>
      <c r="N1121" s="2">
        <f>IF(SUM('Actual species'!Q1120)&gt;=1,1,IF(SUM('Actual species'!Q1120)="X",1,0))</f>
        <v>0</v>
      </c>
      <c r="O1121" s="2">
        <f>IF(SUM('Actual species'!R1120)&gt;=1,1,IF(SUM('Actual species'!R1120)="X",1,0))</f>
        <v>0</v>
      </c>
      <c r="P1121" s="2">
        <f>IF(SUM('Actual species'!S1120)&gt;=1,1,IF(SUM('Actual species'!S1120)="X",1,0))</f>
        <v>0</v>
      </c>
      <c r="Q1121" s="2">
        <f>IF(SUM('Actual species'!T1120)&gt;=1,1,IF(SUM('Actual species'!T1120)="X",1,0))</f>
        <v>0</v>
      </c>
      <c r="R1121" s="2">
        <f>IF(SUM('Actual species'!U1120)&gt;=1,1,IF(SUM('Actual species'!U1120)="X",1,0))</f>
        <v>0</v>
      </c>
    </row>
    <row r="1122" spans="1:18" x14ac:dyDescent="0.3">
      <c r="A1122" s="113" t="str">
        <f>'Actual species'!A1121</f>
        <v>Xantholinus rufipennis</v>
      </c>
      <c r="B1122" s="66">
        <f>IF(SUM('Actual species'!B1121:E1121)&gt;=1,1,IF(SUM('Actual species'!B1121:E1121)="X",1,0))</f>
        <v>1</v>
      </c>
      <c r="C1122" s="2">
        <f>IF(SUM('Actual species'!F1121)&gt;=1,1,IF(SUM('Actual species'!F1121)="X",1,0))</f>
        <v>0</v>
      </c>
      <c r="D1122" s="2">
        <f>IF(SUM('Actual species'!G1121)&gt;=1,1,IF(SUM('Actual species'!G1121)="X",1,0))</f>
        <v>0</v>
      </c>
      <c r="E1122" s="2">
        <f>IF(SUM('Actual species'!H1121)&gt;=1,1,IF(SUM('Actual species'!H1121)="X",1,0))</f>
        <v>1</v>
      </c>
      <c r="F1122" s="2">
        <f>IF(SUM('Actual species'!I1121)&gt;=1,1,IF(SUM('Actual species'!I1121)="X",1,0))</f>
        <v>1</v>
      </c>
      <c r="G1122" s="2">
        <f>IF(SUM('Actual species'!J1121)&gt;=1,1,IF(SUM('Actual species'!J1121)="X",1,0))</f>
        <v>0</v>
      </c>
      <c r="H1122" s="2">
        <f>IF(SUM('Actual species'!K1121)&gt;=1,1,IF(SUM('Actual species'!K1121)="X",1,0))</f>
        <v>1</v>
      </c>
      <c r="I1122" s="2">
        <f>IF(SUM('Actual species'!L1121)&gt;=1,1,IF(SUM('Actual species'!L1121)="X",1,0))</f>
        <v>1</v>
      </c>
      <c r="J1122" s="2">
        <f>IF(SUM('Actual species'!M1121)&gt;=1,1,IF(SUM('Actual species'!M1121)="X",1,0))</f>
        <v>0</v>
      </c>
      <c r="K1122" s="2">
        <f>IF(SUM('Actual species'!N1121)&gt;=1,1,IF(SUM('Actual species'!N1121)="X",1,0))</f>
        <v>1</v>
      </c>
      <c r="L1122" s="2">
        <f>IF(SUM('Actual species'!O1121)&gt;=1,1,IF(SUM('Actual species'!O1121)="X",1,0))</f>
        <v>1</v>
      </c>
      <c r="M1122" s="2">
        <f>IF(SUM('Actual species'!P1121)&gt;=1,1,IF(SUM('Actual species'!P1121)="X",1,0))</f>
        <v>0</v>
      </c>
      <c r="N1122" s="2">
        <f>IF(SUM('Actual species'!Q1121)&gt;=1,1,IF(SUM('Actual species'!Q1121)="X",1,0))</f>
        <v>0</v>
      </c>
      <c r="O1122" s="2">
        <f>IF(SUM('Actual species'!R1121)&gt;=1,1,IF(SUM('Actual species'!R1121)="X",1,0))</f>
        <v>0</v>
      </c>
      <c r="P1122" s="2">
        <f>IF(SUM('Actual species'!S1121)&gt;=1,1,IF(SUM('Actual species'!S1121)="X",1,0))</f>
        <v>0</v>
      </c>
      <c r="Q1122" s="2">
        <f>IF(SUM('Actual species'!T1121)&gt;=1,1,IF(SUM('Actual species'!T1121)="X",1,0))</f>
        <v>0</v>
      </c>
      <c r="R1122" s="2">
        <f>IF(SUM('Actual species'!U1121)&gt;=1,1,IF(SUM('Actual species'!U1121)="X",1,0))</f>
        <v>0</v>
      </c>
    </row>
    <row r="1123" spans="1:18" x14ac:dyDescent="0.3">
      <c r="A1123" s="113" t="str">
        <f>'Actual species'!A1122</f>
        <v xml:space="preserve">Xantholinus sp. </v>
      </c>
      <c r="B1123" s="66">
        <f>IF(SUM('Actual species'!B1122:E1122)&gt;=1,1,IF(SUM('Actual species'!B1122:E1122)="X",1,0))</f>
        <v>0</v>
      </c>
      <c r="C1123" s="2">
        <f>IF(SUM('Actual species'!F1122)&gt;=1,1,IF(SUM('Actual species'!F1122)="X",1,0))</f>
        <v>0</v>
      </c>
      <c r="D1123" s="2">
        <f>IF(SUM('Actual species'!G1122)&gt;=1,1,IF(SUM('Actual species'!G1122)="X",1,0))</f>
        <v>0</v>
      </c>
      <c r="E1123" s="2">
        <f>IF(SUM('Actual species'!H1122)&gt;=1,1,IF(SUM('Actual species'!H1122)="X",1,0))</f>
        <v>0</v>
      </c>
      <c r="F1123" s="2">
        <f>IF(SUM('Actual species'!I1122)&gt;=1,1,IF(SUM('Actual species'!I1122)="X",1,0))</f>
        <v>0</v>
      </c>
      <c r="G1123" s="2">
        <f>IF(SUM('Actual species'!J1122)&gt;=1,1,IF(SUM('Actual species'!J1122)="X",1,0))</f>
        <v>0</v>
      </c>
      <c r="H1123" s="2">
        <f>IF(SUM('Actual species'!K1122)&gt;=1,1,IF(SUM('Actual species'!K1122)="X",1,0))</f>
        <v>0</v>
      </c>
      <c r="I1123" s="2">
        <f>IF(SUM('Actual species'!L1122)&gt;=1,1,IF(SUM('Actual species'!L1122)="X",1,0))</f>
        <v>0</v>
      </c>
      <c r="J1123" s="2">
        <f>IF(SUM('Actual species'!M1122)&gt;=1,1,IF(SUM('Actual species'!M1122)="X",1,0))</f>
        <v>0</v>
      </c>
      <c r="K1123" s="2">
        <f>IF(SUM('Actual species'!N1122)&gt;=1,1,IF(SUM('Actual species'!N1122)="X",1,0))</f>
        <v>0</v>
      </c>
      <c r="L1123" s="2">
        <f>IF(SUM('Actual species'!O1122)&gt;=1,1,IF(SUM('Actual species'!O1122)="X",1,0))</f>
        <v>0</v>
      </c>
      <c r="M1123" s="2">
        <f>IF(SUM('Actual species'!P1122)&gt;=1,1,IF(SUM('Actual species'!P1122)="X",1,0))</f>
        <v>0</v>
      </c>
      <c r="N1123" s="2">
        <f>IF(SUM('Actual species'!Q1122)&gt;=1,1,IF(SUM('Actual species'!Q1122)="X",1,0))</f>
        <v>0</v>
      </c>
      <c r="O1123" s="2">
        <f>IF(SUM('Actual species'!R1122)&gt;=1,1,IF(SUM('Actual species'!R1122)="X",1,0))</f>
        <v>0</v>
      </c>
      <c r="P1123" s="2">
        <f>IF(SUM('Actual species'!S1122)&gt;=1,1,IF(SUM('Actual species'!S1122)="X",1,0))</f>
        <v>0</v>
      </c>
      <c r="Q1123" s="2">
        <f>IF(SUM('Actual species'!T1122)&gt;=1,1,IF(SUM('Actual species'!T1122)="X",1,0))</f>
        <v>0</v>
      </c>
      <c r="R1123" s="2">
        <f>IF(SUM('Actual species'!U1122)&gt;=1,1,IF(SUM('Actual species'!U1122)="X",1,0))</f>
        <v>1</v>
      </c>
    </row>
    <row r="1124" spans="1:18" x14ac:dyDescent="0.3">
      <c r="A1124" s="113" t="str">
        <f>'Actual species'!A1123</f>
        <v>Xantholinus sp. (Female)</v>
      </c>
      <c r="B1124" s="66">
        <f>IF(SUM('Actual species'!B1123:E1123)&gt;=1,1,IF(SUM('Actual species'!B1123:E1123)="X",1,0))</f>
        <v>0</v>
      </c>
      <c r="C1124" s="2">
        <f>IF(SUM('Actual species'!F1123)&gt;=1,1,IF(SUM('Actual species'!F1123)="X",1,0))</f>
        <v>0</v>
      </c>
      <c r="D1124" s="2">
        <f>IF(SUM('Actual species'!G1123)&gt;=1,1,IF(SUM('Actual species'!G1123)="X",1,0))</f>
        <v>0</v>
      </c>
      <c r="E1124" s="2">
        <f>IF(SUM('Actual species'!H1123)&gt;=1,1,IF(SUM('Actual species'!H1123)="X",1,0))</f>
        <v>0</v>
      </c>
      <c r="F1124" s="2">
        <f>IF(SUM('Actual species'!I1123)&gt;=1,1,IF(SUM('Actual species'!I1123)="X",1,0))</f>
        <v>0</v>
      </c>
      <c r="G1124" s="2">
        <f>IF(SUM('Actual species'!J1123)&gt;=1,1,IF(SUM('Actual species'!J1123)="X",1,0))</f>
        <v>0</v>
      </c>
      <c r="H1124" s="2">
        <f>IF(SUM('Actual species'!K1123)&gt;=1,1,IF(SUM('Actual species'!K1123)="X",1,0))</f>
        <v>0</v>
      </c>
      <c r="I1124" s="2">
        <f>IF(SUM('Actual species'!L1123)&gt;=1,1,IF(SUM('Actual species'!L1123)="X",1,0))</f>
        <v>0</v>
      </c>
      <c r="J1124" s="2">
        <f>IF(SUM('Actual species'!M1123)&gt;=1,1,IF(SUM('Actual species'!M1123)="X",1,0))</f>
        <v>0</v>
      </c>
      <c r="K1124" s="2">
        <f>IF(SUM('Actual species'!N1123)&gt;=1,1,IF(SUM('Actual species'!N1123)="X",1,0))</f>
        <v>0</v>
      </c>
      <c r="L1124" s="2">
        <f>IF(SUM('Actual species'!O1123)&gt;=1,1,IF(SUM('Actual species'!O1123)="X",1,0))</f>
        <v>0</v>
      </c>
      <c r="M1124" s="2">
        <f>IF(SUM('Actual species'!P1123)&gt;=1,1,IF(SUM('Actual species'!P1123)="X",1,0))</f>
        <v>0</v>
      </c>
      <c r="N1124" s="2">
        <f>IF(SUM('Actual species'!Q1123)&gt;=1,1,IF(SUM('Actual species'!Q1123)="X",1,0))</f>
        <v>0</v>
      </c>
      <c r="O1124" s="2">
        <f>IF(SUM('Actual species'!R1123)&gt;=1,1,IF(SUM('Actual species'!R1123)="X",1,0))</f>
        <v>0</v>
      </c>
      <c r="P1124" s="2">
        <f>IF(SUM('Actual species'!S1123)&gt;=1,1,IF(SUM('Actual species'!S1123)="X",1,0))</f>
        <v>1</v>
      </c>
      <c r="Q1124" s="2">
        <f>IF(SUM('Actual species'!T1123)&gt;=1,1,IF(SUM('Actual species'!T1123)="X",1,0))</f>
        <v>0</v>
      </c>
      <c r="R1124" s="2">
        <f>IF(SUM('Actual species'!U1123)&gt;=1,1,IF(SUM('Actual species'!U1123)="X",1,0))</f>
        <v>0</v>
      </c>
    </row>
    <row r="1125" spans="1:18" x14ac:dyDescent="0.3">
      <c r="A1125" s="113" t="str">
        <f>'Actual species'!A1124</f>
        <v>Xantholinus varnensis</v>
      </c>
      <c r="B1125" s="66">
        <f>IF(SUM('Actual species'!B1124:E1124)&gt;=1,1,IF(SUM('Actual species'!B1124:E1124)="X",1,0))</f>
        <v>0</v>
      </c>
    </row>
    <row r="1126" spans="1:18" x14ac:dyDescent="0.3">
      <c r="A1126" s="113"/>
    </row>
    <row r="1127" spans="1:18" x14ac:dyDescent="0.3">
      <c r="A1127" s="113"/>
    </row>
    <row r="1128" spans="1:18" x14ac:dyDescent="0.3">
      <c r="A1128" s="113"/>
    </row>
    <row r="1129" spans="1:18" x14ac:dyDescent="0.3">
      <c r="A1129" s="113"/>
    </row>
    <row r="1130" spans="1:18" x14ac:dyDescent="0.3">
      <c r="A1130" s="113"/>
    </row>
    <row r="1131" spans="1:18" x14ac:dyDescent="0.3">
      <c r="A1131" s="113"/>
    </row>
    <row r="1132" spans="1:18" x14ac:dyDescent="0.3">
      <c r="A1132" s="113"/>
    </row>
    <row r="1133" spans="1:18" x14ac:dyDescent="0.3">
      <c r="A1133" s="113"/>
    </row>
    <row r="1134" spans="1:18" x14ac:dyDescent="0.3">
      <c r="A1134" s="113"/>
    </row>
    <row r="1135" spans="1:18" x14ac:dyDescent="0.3">
      <c r="A1135" s="113"/>
    </row>
    <row r="1136" spans="1:18" x14ac:dyDescent="0.3">
      <c r="A1136" s="113"/>
    </row>
    <row r="1137" spans="1:1" x14ac:dyDescent="0.3">
      <c r="A1137" s="113"/>
    </row>
    <row r="1138" spans="1:1" x14ac:dyDescent="0.3">
      <c r="A1138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 t="str">
        <f>IF(Binary!C283&gt;=1,"X",0)</f>
        <v>X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sulcatula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 t="str">
        <f>IF(Binary!C466&gt;=1,"X",0)</f>
        <v>X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>
        <f>IF(Binary!C740&gt;=1,"X",0)</f>
        <v>0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creticum</v>
      </c>
      <c r="B869" s="137">
        <f>IF(Binary!B869&gt;=1,"X",0)</f>
        <v>0</v>
      </c>
      <c r="C869" s="137" t="str">
        <f>IF(Binary!C869&gt;=1,"X",0)</f>
        <v>X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Lathrobium elegantulum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Lathrobium elongatum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>
        <f>IF(Binary!J871&gt;=1,"X",0)</f>
        <v>0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Lathrobium spec. (female)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 t="str">
        <f>IF(Binary!J872&gt;=1,"X",0)</f>
        <v>X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Lathrobium sp. n.?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Lathrobium vitsiense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e">
        <f>'Actual species'!#REF!</f>
        <v>#REF!</v>
      </c>
    </row>
    <row r="875" spans="1:13" x14ac:dyDescent="0.3">
      <c r="A875" t="e">
        <f>Binary!A875</f>
        <v>#REF!</v>
      </c>
      <c r="B875" s="137" t="e">
        <f>IF(Binary!B875&gt;=1,"X",0)</f>
        <v>#REF!</v>
      </c>
      <c r="C875" s="137" t="e">
        <f>IF(Binary!C875&gt;=1,"X",0)</f>
        <v>#REF!</v>
      </c>
      <c r="D875" s="137" t="e">
        <f>IF(Binary!D875&gt;=1,"X",0)</f>
        <v>#REF!</v>
      </c>
      <c r="E875" s="137" t="e">
        <f>IF(Binary!E875&gt;=1,"X",0)</f>
        <v>#REF!</v>
      </c>
      <c r="F875" s="137" t="e">
        <f>IF(Binary!F875&gt;=1,"X",0)</f>
        <v>#REF!</v>
      </c>
      <c r="G875" s="137" t="e">
        <f>IF(Binary!G875&gt;=1,"X",0)</f>
        <v>#REF!</v>
      </c>
      <c r="H875" s="137" t="e">
        <f>IF(Binary!H875&gt;=1,"X",0)</f>
        <v>#REF!</v>
      </c>
      <c r="I875" s="137" t="e">
        <f>IF(Binary!I875&gt;=1,"X",0)</f>
        <v>#REF!</v>
      </c>
      <c r="J875" s="137" t="e">
        <f>IF(Binary!J875&gt;=1,"X",0)</f>
        <v>#REF!</v>
      </c>
      <c r="K875" s="137" t="e">
        <f>IF(Binary!K875&gt;=1,"X",0)</f>
        <v>#REF!</v>
      </c>
      <c r="L875" s="137" t="e">
        <f>IF(Binary!L875&gt;=1,"X",0)</f>
        <v>#REF!</v>
      </c>
      <c r="M875" t="str">
        <f>'Actual species'!V875</f>
        <v>X</v>
      </c>
    </row>
    <row r="876" spans="1:13" x14ac:dyDescent="0.3">
      <c r="A876" t="str">
        <f>Binary!A876</f>
        <v xml:space="preserve">Leptobium creticum (E) </v>
      </c>
      <c r="B876" s="137">
        <f>IF(Binary!B876&gt;=1,"X",0)</f>
        <v>0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 t="str">
        <f>IF(Binary!G876&gt;=1,"X",0)</f>
        <v>X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species'!V876</f>
        <v>X</v>
      </c>
    </row>
    <row r="877" spans="1:13" x14ac:dyDescent="0.3">
      <c r="A877" t="str">
        <f>Binary!A877</f>
        <v xml:space="preserve">*Leptobium fageli (E) </v>
      </c>
      <c r="B877" s="137" t="str">
        <f>IF(Binary!B877&gt;=1,"X",0)</f>
        <v>X</v>
      </c>
      <c r="C877" s="137">
        <f>IF(Binary!C877&gt;=1,"X",0)</f>
        <v>0</v>
      </c>
      <c r="D877" s="137">
        <f>IF(Binary!D877&gt;=1,"X",0)</f>
        <v>0</v>
      </c>
      <c r="E877" s="137">
        <f>IF(Binary!E877&gt;=1,"X",0)</f>
        <v>0</v>
      </c>
      <c r="F877" s="137">
        <f>IF(Binary!F877&gt;=1,"X",0)</f>
        <v>0</v>
      </c>
      <c r="G877" s="137">
        <f>IF(Binary!G877&gt;=1,"X",0)</f>
        <v>0</v>
      </c>
      <c r="H877" s="137">
        <f>IF(Binary!H877&gt;=1,"X",0)</f>
        <v>0</v>
      </c>
      <c r="I877" s="137">
        <f>IF(Binary!I877&gt;=1,"X",0)</f>
        <v>0</v>
      </c>
      <c r="J877" s="137">
        <f>IF(Binary!J877&gt;=1,"X",0)</f>
        <v>0</v>
      </c>
      <c r="K877" s="137">
        <f>IF(Binary!K877&gt;=1,"X",0)</f>
        <v>0</v>
      </c>
      <c r="L877" s="137">
        <f>IF(Binary!L877&gt;=1,"X",0)</f>
        <v>0</v>
      </c>
      <c r="M877" t="str">
        <f>'Actual species'!V877</f>
        <v>------------</v>
      </c>
    </row>
    <row r="878" spans="1:13" x14ac:dyDescent="0.3">
      <c r="A878" t="str">
        <f>Binary!A878</f>
        <v>Leptobium gracile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 t="str">
        <f>IF(Binary!E878&gt;=1,"X",0)</f>
        <v>X</v>
      </c>
      <c r="F878" s="137" t="str">
        <f>IF(Binary!F878&gt;=1,"X",0)</f>
        <v>X</v>
      </c>
      <c r="G878" s="137" t="str">
        <f>IF(Binary!G878&gt;=1,"X",0)</f>
        <v>X</v>
      </c>
      <c r="H878" s="137" t="str">
        <f>IF(Binary!H878&gt;=1,"X",0)</f>
        <v>X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species'!V878</f>
        <v>------------</v>
      </c>
    </row>
    <row r="879" spans="1:13" x14ac:dyDescent="0.3">
      <c r="A879" t="str">
        <f>Binary!A879</f>
        <v>Leptobium illyricum</v>
      </c>
      <c r="B879" s="137">
        <f>IF(Binary!B879&gt;=1,"X",0)</f>
        <v>0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 t="str">
        <f>IF(Binary!F879&gt;=1,"X",0)</f>
        <v>X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 t="str">
        <f>IF(Binary!J879&gt;=1,"X",0)</f>
        <v>X</v>
      </c>
      <c r="K879" s="137">
        <f>IF(Binary!K879&gt;=1,"X",0)</f>
        <v>0</v>
      </c>
      <c r="L879" s="137">
        <f>IF(Binary!L879&gt;=1,"X",0)</f>
        <v>0</v>
      </c>
      <c r="M879" t="str">
        <f>'Actual species'!V879</f>
        <v>X</v>
      </c>
    </row>
    <row r="880" spans="1:13" x14ac:dyDescent="0.3">
      <c r="A880" t="str">
        <f>Binary!A880</f>
        <v xml:space="preserve">*Leptobium longitibiale (E) </v>
      </c>
      <c r="B880" s="137" t="str">
        <f>IF(Binary!B880&gt;=1,"X",0)</f>
        <v>X</v>
      </c>
      <c r="C880" s="137">
        <f>IF(Binary!C880&gt;=1,"X",0)</f>
        <v>0</v>
      </c>
      <c r="D880" s="137">
        <f>IF(Binary!D880&gt;=1,"X",0)</f>
        <v>0</v>
      </c>
      <c r="E880" s="137">
        <f>IF(Binary!E880&gt;=1,"X",0)</f>
        <v>0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species'!V880</f>
        <v>X</v>
      </c>
    </row>
    <row r="881" spans="1:13" x14ac:dyDescent="0.3">
      <c r="A881" t="str">
        <f>Binary!A881</f>
        <v xml:space="preserve">*Leptobium samium (E) </v>
      </c>
      <c r="B881" s="137">
        <f>IF(Binary!B881&gt;=1,"X",0)</f>
        <v>0</v>
      </c>
      <c r="C881" s="137">
        <f>IF(Binary!C881&gt;=1,"X",0)</f>
        <v>0</v>
      </c>
      <c r="D881" s="137">
        <f>IF(Binary!D881&gt;=1,"X",0)</f>
        <v>0</v>
      </c>
      <c r="E881" s="137" t="str">
        <f>IF(Binary!E881&gt;=1,"X",0)</f>
        <v>X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species'!V881</f>
        <v>------------</v>
      </c>
    </row>
    <row r="882" spans="1:13" x14ac:dyDescent="0.3">
      <c r="A882" t="str">
        <f>Binary!A882</f>
        <v>Leptobium sp. Cf. graecum/creticum</v>
      </c>
      <c r="B882" s="137">
        <f>IF(Binary!B882&gt;=1,"X",0)</f>
        <v>0</v>
      </c>
      <c r="C882" s="137" t="str">
        <f>IF(Binary!C882&gt;=1,"X",0)</f>
        <v>X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>
        <f>IF(Binary!G882&gt;=1,"X",0)</f>
        <v>0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species'!V882</f>
        <v>X</v>
      </c>
    </row>
    <row r="883" spans="1:13" x14ac:dyDescent="0.3">
      <c r="A883" t="str">
        <f>Binary!A883</f>
        <v xml:space="preserve">Leptobium thryptisense (E) 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 t="str">
        <f>IF(Binary!G883&gt;=1,"X",0)</f>
        <v>X</v>
      </c>
      <c r="H883" s="137">
        <f>IF(Binary!H883&gt;=1,"X",0)</f>
        <v>0</v>
      </c>
      <c r="I883" s="137">
        <f>IF(Binary!I883&gt;=1,"X",0)</f>
        <v>0</v>
      </c>
      <c r="J883" s="137">
        <f>IF(Binary!J883&gt;=1,"X",0)</f>
        <v>0</v>
      </c>
      <c r="K883" s="137">
        <f>IF(Binary!K883&gt;=1,"X",0)</f>
        <v>0</v>
      </c>
      <c r="L883" s="137">
        <f>IF(Binary!L883&gt;=1,"X",0)</f>
        <v>0</v>
      </c>
      <c r="M883" t="str">
        <f>'Actual species'!V883</f>
        <v>------------</v>
      </c>
    </row>
    <row r="884" spans="1:13" x14ac:dyDescent="0.3">
      <c r="A884" t="str">
        <f>Binary!A884</f>
        <v>Lithocharis nigriceps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species'!V884</f>
        <v>------------</v>
      </c>
    </row>
    <row r="885" spans="1:13" x14ac:dyDescent="0.3">
      <c r="A885" t="str">
        <f>Binary!A885</f>
        <v>Lithocharis ochracea</v>
      </c>
      <c r="B885" s="137">
        <f>IF(Binary!B885&gt;=1,"X",0)</f>
        <v>0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 t="str">
        <f>IF(Binary!J885&gt;=1,"X",0)</f>
        <v>X</v>
      </c>
      <c r="K885" s="137">
        <f>IF(Binary!K885&gt;=1,"X",0)</f>
        <v>0</v>
      </c>
      <c r="L885" s="137">
        <f>IF(Binary!L885&gt;=1,"X",0)</f>
        <v>0</v>
      </c>
      <c r="M885" t="str">
        <f>'Actual species'!V885</f>
        <v>X</v>
      </c>
    </row>
    <row r="886" spans="1:13" x14ac:dyDescent="0.3">
      <c r="A886" t="str">
        <f>Binary!A886</f>
        <v xml:space="preserve">*Lobrathium apicale (E) </v>
      </c>
      <c r="B886" s="137" t="str">
        <f>IF(Binary!B886&gt;=1,"X",0)</f>
        <v>X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>
        <f>IF(Binary!G886&gt;=1,"X",0)</f>
        <v>0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species'!V886</f>
        <v>X</v>
      </c>
    </row>
    <row r="887" spans="1:13" x14ac:dyDescent="0.3">
      <c r="A887" t="str">
        <f>Binary!A887</f>
        <v xml:space="preserve">Lobrathium candicum (E) 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 t="str">
        <f>IF(Binary!G887&gt;=1,"X",0)</f>
        <v>X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species'!V887</f>
        <v>------------</v>
      </c>
    </row>
    <row r="888" spans="1:13" x14ac:dyDescent="0.3">
      <c r="A888" t="str">
        <f>Binary!A888</f>
        <v>Lobrathium multipunctum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>
        <f>IF(Binary!E888&gt;=1,"X",0)</f>
        <v>0</v>
      </c>
      <c r="F888" s="137">
        <f>IF(Binary!F888&gt;=1,"X",0)</f>
        <v>0</v>
      </c>
      <c r="G888" s="137">
        <f>IF(Binary!G888&gt;=1,"X",0)</f>
        <v>0</v>
      </c>
      <c r="H888" s="137">
        <f>IF(Binary!H888&gt;=1,"X",0)</f>
        <v>0</v>
      </c>
      <c r="I888" s="137">
        <f>IF(Binary!I888&gt;=1,"X",0)</f>
        <v>0</v>
      </c>
      <c r="J888" s="137">
        <f>IF(Binary!J888&gt;=1,"X",0)</f>
        <v>0</v>
      </c>
      <c r="K888" s="137">
        <f>IF(Binary!K888&gt;=1,"X",0)</f>
        <v>0</v>
      </c>
      <c r="L888" s="137">
        <f>IF(Binary!L888&gt;=1,"X",0)</f>
        <v>0</v>
      </c>
      <c r="M888" t="str">
        <f>'Actual species'!V888</f>
        <v>------------</v>
      </c>
    </row>
    <row r="889" spans="1:13" x14ac:dyDescent="0.3">
      <c r="A889" t="str">
        <f>Binary!A889</f>
        <v>Lobrathium rugipenne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 t="str">
        <f>IF(Binary!E889&gt;=1,"X",0)</f>
        <v>X</v>
      </c>
      <c r="F889" s="137" t="str">
        <f>IF(Binary!F889&gt;=1,"X",0)</f>
        <v>X</v>
      </c>
      <c r="G889" s="137">
        <f>IF(Binary!G889&gt;=1,"X",0)</f>
        <v>0</v>
      </c>
      <c r="H889" s="137" t="str">
        <f>IF(Binary!H889&gt;=1,"X",0)</f>
        <v>X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species'!V889</f>
        <v>------------</v>
      </c>
    </row>
    <row r="890" spans="1:13" x14ac:dyDescent="0.3">
      <c r="A890" t="str">
        <f>Binary!A890</f>
        <v>Luzea graeca</v>
      </c>
      <c r="B890" s="137">
        <f>IF(Binary!B890&gt;=1,"X",0)</f>
        <v>0</v>
      </c>
      <c r="C890" s="137">
        <f>IF(Binary!C890&gt;=1,"X",0)</f>
        <v>0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species'!V890</f>
        <v>------------</v>
      </c>
    </row>
    <row r="891" spans="1:13" x14ac:dyDescent="0.3">
      <c r="A891" t="str">
        <f>Binary!A891</f>
        <v>Medon apicalis</v>
      </c>
      <c r="B891" s="137">
        <f>IF(Binary!B891&gt;=1,"X",0)</f>
        <v>0</v>
      </c>
      <c r="C891" s="137" t="str">
        <f>IF(Binary!C891&gt;=1,"X",0)</f>
        <v>X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 t="str">
        <f>IF(Binary!J891&gt;=1,"X",0)</f>
        <v>X</v>
      </c>
      <c r="K891" s="137">
        <f>IF(Binary!K891&gt;=1,"X",0)</f>
        <v>0</v>
      </c>
      <c r="L891" s="137">
        <f>IF(Binary!L891&gt;=1,"X",0)</f>
        <v>0</v>
      </c>
      <c r="M891" t="str">
        <f>'Actual species'!V891</f>
        <v>X</v>
      </c>
    </row>
    <row r="892" spans="1:13" x14ac:dyDescent="0.3">
      <c r="A892" t="str">
        <f>Binary!A892</f>
        <v xml:space="preserve">Medon beroni (E) 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>
        <f>IF(Binary!J892&gt;=1,"X",0)</f>
        <v>0</v>
      </c>
      <c r="K892" s="137">
        <f>IF(Binary!K892&gt;=1,"X",0)</f>
        <v>0</v>
      </c>
      <c r="L892" s="137">
        <f>IF(Binary!L892&gt;=1,"X",0)</f>
        <v>0</v>
      </c>
      <c r="M892" t="str">
        <f>'Actual species'!V892</f>
        <v>------------</v>
      </c>
    </row>
    <row r="893" spans="1:13" x14ac:dyDescent="0.3">
      <c r="A893" t="str">
        <f>Binary!A893</f>
        <v>Medon brunneus</v>
      </c>
      <c r="B893" s="137">
        <f>IF(Binary!B893&gt;=1,"X",0)</f>
        <v>0</v>
      </c>
      <c r="C893" s="137">
        <f>IF(Binary!C893&gt;=1,"X",0)</f>
        <v>0</v>
      </c>
      <c r="D893" s="137">
        <f>IF(Binary!D893&gt;=1,"X",0)</f>
        <v>0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 t="str">
        <f>IF(Binary!J893&gt;=1,"X",0)</f>
        <v>X</v>
      </c>
      <c r="K893" s="137">
        <f>IF(Binary!K893&gt;=1,"X",0)</f>
        <v>0</v>
      </c>
      <c r="L893" s="137">
        <f>IF(Binary!L893&gt;=1,"X",0)</f>
        <v>0</v>
      </c>
      <c r="M893" t="str">
        <f>'Actual species'!V893</f>
        <v>------------</v>
      </c>
    </row>
    <row r="894" spans="1:13" x14ac:dyDescent="0.3">
      <c r="A894" t="str">
        <f>Binary!A894</f>
        <v>Medon caricus</v>
      </c>
      <c r="B894" s="137">
        <f>IF(Binary!B894&gt;=1,"X",0)</f>
        <v>0</v>
      </c>
      <c r="C894" s="137">
        <f>IF(Binary!C894&gt;=1,"X",0)</f>
        <v>0</v>
      </c>
      <c r="D894" s="137" t="str">
        <f>IF(Binary!D894&gt;=1,"X",0)</f>
        <v>X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>
        <f>IF(Binary!L894&gt;=1,"X",0)</f>
        <v>0</v>
      </c>
      <c r="M894" t="str">
        <f>'Actual species'!V894</f>
        <v>X</v>
      </c>
    </row>
    <row r="895" spans="1:13" x14ac:dyDescent="0.3">
      <c r="A895" t="str">
        <f>Binary!A895</f>
        <v xml:space="preserve">Medon carpathius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 t="str">
        <f>IF(Binary!L895&gt;=1,"X",0)</f>
        <v>X</v>
      </c>
      <c r="M895" t="str">
        <f>'Actual species'!V895</f>
        <v>X</v>
      </c>
    </row>
    <row r="896" spans="1:13" x14ac:dyDescent="0.3">
      <c r="A896" t="str">
        <f>Binary!A896</f>
        <v xml:space="preserve">Medon cerrutii (E) </v>
      </c>
      <c r="B896" s="137">
        <f>IF(Binary!B896&gt;=1,"X",0)</f>
        <v>0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species'!V896</f>
        <v>X</v>
      </c>
    </row>
    <row r="897" spans="1:13" x14ac:dyDescent="0.3">
      <c r="A897" t="str">
        <f>Binary!A897</f>
        <v xml:space="preserve">*Medon cyprensis (E) </v>
      </c>
      <c r="B897" s="137" t="str">
        <f>IF(Binary!B897&gt;=1,"X",0)</f>
        <v>X</v>
      </c>
      <c r="C897" s="137">
        <f>IF(Binary!C897&gt;=1,"X",0)</f>
        <v>0</v>
      </c>
      <c r="D897" s="137">
        <f>IF(Binary!D897&gt;=1,"X",0)</f>
        <v>0</v>
      </c>
      <c r="E897" s="137">
        <f>IF(Binary!E897&gt;=1,"X",0)</f>
        <v>0</v>
      </c>
      <c r="F897" s="137">
        <f>IF(Binary!F897&gt;=1,"X",0)</f>
        <v>0</v>
      </c>
      <c r="G897" s="137">
        <f>IF(Binary!G897&gt;=1,"X",0)</f>
        <v>0</v>
      </c>
      <c r="H897" s="137">
        <f>IF(Binary!H897&gt;=1,"X",0)</f>
        <v>0</v>
      </c>
      <c r="I897" s="137">
        <f>IF(Binary!I897&gt;=1,"X",0)</f>
        <v>0</v>
      </c>
      <c r="J897" s="137">
        <f>IF(Binary!J897&gt;=1,"X",0)</f>
        <v>0</v>
      </c>
      <c r="K897" s="137">
        <f>IF(Binary!K897&gt;=1,"X",0)</f>
        <v>0</v>
      </c>
      <c r="L897" s="137">
        <f>IF(Binary!L897&gt;=1,"X",0)</f>
        <v>0</v>
      </c>
      <c r="M897" t="str">
        <f>'Actual species'!V898</f>
        <v>------------</v>
      </c>
    </row>
    <row r="898" spans="1:13" x14ac:dyDescent="0.3">
      <c r="A898" t="str">
        <f>Binary!A898</f>
        <v>Medon dilutus cephalus</v>
      </c>
      <c r="B898" s="137">
        <f>IF(Binary!B898&gt;=1,"X",0)</f>
        <v>0</v>
      </c>
      <c r="C898" s="137" t="str">
        <f>IF(Binary!C898&gt;=1,"X",0)</f>
        <v>X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>
        <f>IF(Binary!J898&gt;=1,"X",0)</f>
        <v>0</v>
      </c>
      <c r="K898" s="137">
        <f>IF(Binary!K898&gt;=1,"X",0)</f>
        <v>0</v>
      </c>
      <c r="L898" s="137">
        <f>IF(Binary!L898&gt;=1,"X",0)</f>
        <v>0</v>
      </c>
      <c r="M898" t="str">
        <f>'Actual species'!V899</f>
        <v>------------</v>
      </c>
    </row>
    <row r="899" spans="1:13" x14ac:dyDescent="0.3">
      <c r="A899" t="str">
        <f>Binary!A899</f>
        <v>Medon dilutus pythonissa</v>
      </c>
      <c r="B899" s="137">
        <f>IF(Binary!B899&gt;=1,"X",0)</f>
        <v>0</v>
      </c>
      <c r="C899" s="137" t="str">
        <f>IF(Binary!C899&gt;=1,"X",0)</f>
        <v>X</v>
      </c>
      <c r="D899" s="137" t="str">
        <f>IF(Binary!D899&gt;=1,"X",0)</f>
        <v>X</v>
      </c>
      <c r="E899" s="137" t="str">
        <f>IF(Binary!E899&gt;=1,"X",0)</f>
        <v>X</v>
      </c>
      <c r="F899" s="137" t="str">
        <f>IF(Binary!F899&gt;=1,"X",0)</f>
        <v>X</v>
      </c>
      <c r="G899" s="137" t="str">
        <f>IF(Binary!G899&gt;=1,"X",0)</f>
        <v>X</v>
      </c>
      <c r="H899" s="137" t="str">
        <f>IF(Binary!H899&gt;=1,"X",0)</f>
        <v>X</v>
      </c>
      <c r="I899" s="137" t="str">
        <f>IF(Binary!I899&gt;=1,"X",0)</f>
        <v>X</v>
      </c>
      <c r="J899" s="137">
        <f>IF(Binary!J899&gt;=1,"X",0)</f>
        <v>0</v>
      </c>
      <c r="K899" s="137" t="str">
        <f>IF(Binary!K899&gt;=1,"X",0)</f>
        <v>X</v>
      </c>
      <c r="L899" s="137" t="str">
        <f>IF(Binary!L899&gt;=1,"X",0)</f>
        <v>X</v>
      </c>
      <c r="M899" t="str">
        <f>'Actual species'!V900</f>
        <v>------------</v>
      </c>
    </row>
    <row r="900" spans="1:13" x14ac:dyDescent="0.3">
      <c r="A900" t="str">
        <f>Binary!A900</f>
        <v>Medon ferrugineus</v>
      </c>
      <c r="B900" s="137">
        <f>IF(Binary!B900&gt;=1,"X",0)</f>
        <v>0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 t="str">
        <f>IF(Binary!J900&gt;=1,"X",0)</f>
        <v>X</v>
      </c>
      <c r="K900" s="137">
        <f>IF(Binary!K900&gt;=1,"X",0)</f>
        <v>0</v>
      </c>
      <c r="L900" s="137">
        <f>IF(Binary!L900&gt;=1,"X",0)</f>
        <v>0</v>
      </c>
      <c r="M900" t="str">
        <f>'Actual species'!V901</f>
        <v>------------</v>
      </c>
    </row>
    <row r="901" spans="1:13" x14ac:dyDescent="0.3">
      <c r="A901" t="str">
        <f>Binary!A901</f>
        <v>Medon fusculus</v>
      </c>
      <c r="B901" s="137">
        <f>IF(Binary!B901&gt;=1,"X",0)</f>
        <v>0</v>
      </c>
      <c r="C901" s="137" t="str">
        <f>IF(Binary!C901&gt;=1,"X",0)</f>
        <v>X</v>
      </c>
      <c r="D901" s="137">
        <f>IF(Binary!D901&gt;=1,"X",0)</f>
        <v>0</v>
      </c>
      <c r="E901" s="137" t="str">
        <f>IF(Binary!E901&gt;=1,"X",0)</f>
        <v>X</v>
      </c>
      <c r="F901" s="137" t="str">
        <f>IF(Binary!F901&gt;=1,"X",0)</f>
        <v>X</v>
      </c>
      <c r="G901" s="137">
        <f>IF(Binary!G901&gt;=1,"X",0)</f>
        <v>0</v>
      </c>
      <c r="H901" s="137">
        <f>IF(Binary!H901&gt;=1,"X",0)</f>
        <v>0</v>
      </c>
      <c r="I901" s="137">
        <f>IF(Binary!I901&gt;=1,"X",0)</f>
        <v>0</v>
      </c>
      <c r="J901" s="137" t="str">
        <f>IF(Binary!J901&gt;=1,"X",0)</f>
        <v>X</v>
      </c>
      <c r="K901" s="137">
        <f>IF(Binary!K901&gt;=1,"X",0)</f>
        <v>0</v>
      </c>
      <c r="L901" s="137">
        <f>IF(Binary!L901&gt;=1,"X",0)</f>
        <v>0</v>
      </c>
      <c r="M901" t="str">
        <f>'Actual species'!V902</f>
        <v>------------</v>
      </c>
    </row>
    <row r="902" spans="1:13" x14ac:dyDescent="0.3">
      <c r="A902" t="str">
        <f>Binary!A902</f>
        <v>Medon haafi</v>
      </c>
      <c r="B902" s="137" t="str">
        <f>IF(Binary!B902&gt;=1,"X",0)</f>
        <v>X</v>
      </c>
      <c r="C902" s="137">
        <f>IF(Binary!C902&gt;=1,"X",0)</f>
        <v>0</v>
      </c>
      <c r="D902" s="137">
        <f>IF(Binary!D902&gt;=1,"X",0)</f>
        <v>0</v>
      </c>
      <c r="E902" s="137">
        <f>IF(Binary!E902&gt;=1,"X",0)</f>
        <v>0</v>
      </c>
      <c r="F902" s="137">
        <f>IF(Binary!F902&gt;=1,"X",0)</f>
        <v>0</v>
      </c>
      <c r="G902" s="137">
        <f>IF(Binary!G902&gt;=1,"X",0)</f>
        <v>0</v>
      </c>
      <c r="H902" s="137">
        <f>IF(Binary!H902&gt;=1,"X",0)</f>
        <v>0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species'!V903</f>
        <v>------------</v>
      </c>
    </row>
    <row r="903" spans="1:13" x14ac:dyDescent="0.3">
      <c r="A903" t="str">
        <f>Binary!A903</f>
        <v>Medon impar</v>
      </c>
      <c r="B903" s="137">
        <f>IF(Binary!B903&gt;=1,"X",0)</f>
        <v>0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 t="str">
        <f>IF(Binary!H903&gt;=1,"X",0)</f>
        <v>X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species'!V904</f>
        <v>------------</v>
      </c>
    </row>
    <row r="904" spans="1:13" x14ac:dyDescent="0.3">
      <c r="A904" t="str">
        <f>Binary!A904</f>
        <v>Medon lydicus</v>
      </c>
      <c r="B904" s="137">
        <f>IF(Binary!B904&gt;=1,"X",0)</f>
        <v>0</v>
      </c>
      <c r="C904" s="137">
        <f>IF(Binary!C904&gt;=1,"X",0)</f>
        <v>0</v>
      </c>
      <c r="D904" s="137" t="str">
        <f>IF(Binary!D904&gt;=1,"X",0)</f>
        <v>X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species'!V905</f>
        <v>------------</v>
      </c>
    </row>
    <row r="905" spans="1:13" x14ac:dyDescent="0.3">
      <c r="A905" t="str">
        <f>Binary!A905</f>
        <v>Medon marmarisensis</v>
      </c>
      <c r="B905" s="137" t="str">
        <f>IF(Binary!B905&gt;=1,"X",0)</f>
        <v>X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>
        <f>IF(Binary!F905&gt;=1,"X",0)</f>
        <v>0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species'!V906</f>
        <v>------------</v>
      </c>
    </row>
    <row r="906" spans="1:13" x14ac:dyDescent="0.3">
      <c r="A906" t="str">
        <f>Binary!A906</f>
        <v>Medon maronitus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>
        <f>IF(Binary!I906&gt;=1,"X",0)</f>
        <v>0</v>
      </c>
      <c r="J906" s="137">
        <f>IF(Binary!J906&gt;=1,"X",0)</f>
        <v>0</v>
      </c>
      <c r="K906" s="137">
        <f>IF(Binary!K906&gt;=1,"X",0)</f>
        <v>0</v>
      </c>
      <c r="L906" s="137">
        <f>IF(Binary!L906&gt;=1,"X",0)</f>
        <v>0</v>
      </c>
      <c r="M906" t="str">
        <f>'Actual species'!V907</f>
        <v>------------</v>
      </c>
    </row>
    <row r="907" spans="1:13" x14ac:dyDescent="0.3">
      <c r="A907" t="str">
        <f>Binary!A907</f>
        <v>Medon rufiventris</v>
      </c>
      <c r="B907" s="137">
        <f>IF(Binary!B907&gt;=1,"X",0)</f>
        <v>0</v>
      </c>
      <c r="C907" s="137">
        <f>IF(Binary!C907&gt;=1,"X",0)</f>
        <v>0</v>
      </c>
      <c r="D907" s="137">
        <f>IF(Binary!D907&gt;=1,"X",0)</f>
        <v>0</v>
      </c>
      <c r="E907" s="137">
        <f>IF(Binary!E907&gt;=1,"X",0)</f>
        <v>0</v>
      </c>
      <c r="F907" s="137" t="str">
        <f>IF(Binary!F907&gt;=1,"X",0)</f>
        <v>X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species'!V908</f>
        <v>------------</v>
      </c>
    </row>
    <row r="908" spans="1:13" x14ac:dyDescent="0.3">
      <c r="A908" t="str">
        <f>Binary!A908</f>
        <v>Medon semiobscurus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 t="str">
        <f>IF(Binary!F908&gt;=1,"X",0)</f>
        <v>X</v>
      </c>
      <c r="G908" s="137">
        <f>IF(Binary!G908&gt;=1,"X",0)</f>
        <v>0</v>
      </c>
      <c r="H908" s="137" t="str">
        <f>IF(Binary!H908&gt;=1,"X",0)</f>
        <v>X</v>
      </c>
      <c r="I908" s="137" t="str">
        <f>IF(Binary!I908&gt;=1,"X",0)</f>
        <v>X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species'!V909</f>
        <v>------------</v>
      </c>
    </row>
    <row r="909" spans="1:13" x14ac:dyDescent="0.3">
      <c r="A909" t="str">
        <f>Binary!A909</f>
        <v>Medon sp.</v>
      </c>
      <c r="B909" s="137">
        <f>IF(Binary!B909&gt;=1,"X",0)</f>
        <v>0</v>
      </c>
      <c r="C909" s="137" t="str">
        <f>IF(Binary!C909&gt;=1,"X",0)</f>
        <v>X</v>
      </c>
      <c r="D909" s="137">
        <f>IF(Binary!D909&gt;=1,"X",0)</f>
        <v>0</v>
      </c>
      <c r="E909" s="137">
        <f>IF(Binary!E909&gt;=1,"X",0)</f>
        <v>0</v>
      </c>
      <c r="F909" s="137">
        <f>IF(Binary!F909&gt;=1,"X",0)</f>
        <v>0</v>
      </c>
      <c r="G909" s="137">
        <f>IF(Binary!G909&gt;=1,"X",0)</f>
        <v>0</v>
      </c>
      <c r="H909" s="137">
        <f>IF(Binary!H909&gt;=1,"X",0)</f>
        <v>0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species'!V910</f>
        <v>------------</v>
      </c>
    </row>
    <row r="910" spans="1:13" x14ac:dyDescent="0.3">
      <c r="A910" t="str">
        <f>Binary!A910</f>
        <v>Medon subfusculus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 t="str">
        <f>IF(Binary!E910&gt;=1,"X",0)</f>
        <v>X</v>
      </c>
      <c r="F910" s="137">
        <f>IF(Binary!F910&gt;=1,"X",0)</f>
        <v>0</v>
      </c>
      <c r="G910" s="137">
        <f>IF(Binary!G910&gt;=1,"X",0)</f>
        <v>0</v>
      </c>
      <c r="H910" s="137">
        <f>IF(Binary!H910&gt;=1,"X",0)</f>
        <v>0</v>
      </c>
      <c r="I910" s="137">
        <f>IF(Binary!I910&gt;=1,"X",0)</f>
        <v>0</v>
      </c>
      <c r="J910" s="137">
        <f>IF(Binary!J910&gt;=1,"X",0)</f>
        <v>0</v>
      </c>
      <c r="K910" s="137" t="str">
        <f>IF(Binary!K910&gt;=1,"X",0)</f>
        <v>X</v>
      </c>
      <c r="L910" s="137">
        <f>IF(Binary!L910&gt;=1,"X",0)</f>
        <v>0</v>
      </c>
      <c r="M910" t="str">
        <f>'Actual species'!V911</f>
        <v>------------</v>
      </c>
    </row>
    <row r="911" spans="1:13" x14ac:dyDescent="0.3">
      <c r="A911" t="str">
        <f>Binary!A911</f>
        <v>Mircanops pilicornis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>
        <f>IF(Binary!E911&gt;=1,"X",0)</f>
        <v>0</v>
      </c>
      <c r="F911" s="137" t="str">
        <f>IF(Binary!F911&gt;=1,"X",0)</f>
        <v>X</v>
      </c>
      <c r="G911" s="137">
        <f>IF(Binary!G911&gt;=1,"X",0)</f>
        <v>0</v>
      </c>
      <c r="H911" s="137" t="str">
        <f>IF(Binary!H911&gt;=1,"X",0)</f>
        <v>X</v>
      </c>
      <c r="I911" s="137">
        <f>IF(Binary!I911&gt;=1,"X",0)</f>
        <v>0</v>
      </c>
      <c r="J911" s="137">
        <f>IF(Binary!J911&gt;=1,"X",0)</f>
        <v>0</v>
      </c>
      <c r="K911" s="137">
        <f>IF(Binary!K911&gt;=1,"X",0)</f>
        <v>0</v>
      </c>
      <c r="L911" s="137">
        <f>IF(Binary!L911&gt;=1,"X",0)</f>
        <v>0</v>
      </c>
      <c r="M911" t="str">
        <f>'Actual species'!V912</f>
        <v>------------</v>
      </c>
    </row>
    <row r="912" spans="1:13" x14ac:dyDescent="0.3">
      <c r="A912" t="str">
        <f>Binary!A912</f>
        <v>Micrillus testaceus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 t="str">
        <f>IF(Binary!F912&gt;=1,"X",0)</f>
        <v>X</v>
      </c>
      <c r="G912" s="137">
        <f>IF(Binary!G912&gt;=1,"X",0)</f>
        <v>0</v>
      </c>
      <c r="H912" s="137" t="str">
        <f>IF(Binary!H912&gt;=1,"X",0)</f>
        <v>X</v>
      </c>
      <c r="I912" s="137" t="str">
        <f>IF(Binary!I912&gt;=1,"X",0)</f>
        <v>X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species'!V913</f>
        <v>------------</v>
      </c>
    </row>
    <row r="913" spans="1:13" x14ac:dyDescent="0.3">
      <c r="A913" t="str">
        <f>Binary!A913</f>
        <v>Ochthephilum brevipenne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 t="str">
        <f>IF(Binary!E913&gt;=1,"X",0)</f>
        <v>X</v>
      </c>
      <c r="F913" s="137" t="str">
        <f>IF(Binary!F913&gt;=1,"X",0)</f>
        <v>X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>
        <f>IF(Binary!J913&gt;=1,"X",0)</f>
        <v>0</v>
      </c>
      <c r="K913" s="137" t="str">
        <f>IF(Binary!K913&gt;=1,"X",0)</f>
        <v>X</v>
      </c>
      <c r="L913" s="137">
        <f>IF(Binary!L913&gt;=1,"X",0)</f>
        <v>0</v>
      </c>
      <c r="M913" t="str">
        <f>'Actual species'!V914</f>
        <v>------------</v>
      </c>
    </row>
    <row r="914" spans="1:13" x14ac:dyDescent="0.3">
      <c r="A914" t="str">
        <f>Binary!A914</f>
        <v>Ochthephilum cf. Collare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 t="str">
        <f>IF(Binary!G914&gt;=1,"X",0)</f>
        <v>X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>
        <f>IF(Binary!L914&gt;=1,"X",0)</f>
        <v>0</v>
      </c>
      <c r="M914" t="str">
        <f>'Actual species'!V915</f>
        <v>------------</v>
      </c>
    </row>
    <row r="915" spans="1:13" x14ac:dyDescent="0.3">
      <c r="A915" t="str">
        <f>Binary!A915</f>
        <v>Ochthephilum collare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 t="str">
        <f>IF(Binary!J915&gt;=1,"X",0)</f>
        <v>X</v>
      </c>
      <c r="K915" s="137">
        <f>IF(Binary!K915&gt;=1,"X",0)</f>
        <v>0</v>
      </c>
      <c r="L915" s="137">
        <f>IF(Binary!L915&gt;=1,"X",0)</f>
        <v>0</v>
      </c>
      <c r="M915" t="str">
        <f>'Actual species'!V916</f>
        <v>------------</v>
      </c>
    </row>
    <row r="916" spans="1:13" x14ac:dyDescent="0.3">
      <c r="A916" t="str">
        <f>Binary!A916</f>
        <v>Ochthephilum turkestanicum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>
        <f>IF(Binary!G916&gt;=1,"X",0)</f>
        <v>0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 t="str">
        <f>IF(Binary!L916&gt;=1,"X",0)</f>
        <v>X</v>
      </c>
      <c r="M916" t="str">
        <f>'Actual species'!V917</f>
        <v>------------</v>
      </c>
    </row>
    <row r="917" spans="1:13" x14ac:dyDescent="0.3">
      <c r="A917" t="str">
        <f>Binary!A917</f>
        <v>Paederidus rubrothoracicus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>
        <f>IF(Binary!J917&gt;=1,"X",0)</f>
        <v>0</v>
      </c>
      <c r="K917" s="137">
        <f>IF(Binary!K917&gt;=1,"X",0)</f>
        <v>0</v>
      </c>
      <c r="L917" s="137">
        <f>IF(Binary!L917&gt;=1,"X",0)</f>
        <v>0</v>
      </c>
      <c r="M917" t="str">
        <f>'Actual species'!V918</f>
        <v>------------</v>
      </c>
    </row>
    <row r="918" spans="1:13" x14ac:dyDescent="0.3">
      <c r="A918" t="str">
        <f>Binary!A918</f>
        <v>Paederus fuscipes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>
        <f>IF(Binary!E918&gt;=1,"X",0)</f>
        <v>0</v>
      </c>
      <c r="F918" s="137">
        <f>IF(Binary!F918&gt;=1,"X",0)</f>
        <v>0</v>
      </c>
      <c r="G918" s="137" t="str">
        <f>IF(Binary!G918&gt;=1,"X",0)</f>
        <v>X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species'!V919</f>
        <v>------------</v>
      </c>
    </row>
    <row r="919" spans="1:13" x14ac:dyDescent="0.3">
      <c r="A919" t="str">
        <f>Binary!A919</f>
        <v>Paederus fuscipes fuscipes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 t="str">
        <f>IF(Binary!J919&gt;=1,"X",0)</f>
        <v>X</v>
      </c>
      <c r="K919" s="137">
        <f>IF(Binary!K919&gt;=1,"X",0)</f>
        <v>0</v>
      </c>
      <c r="L919" s="137">
        <f>IF(Binary!L919&gt;=1,"X",0)</f>
        <v>0</v>
      </c>
      <c r="M919" t="str">
        <f>'Actual species'!V920</f>
        <v>------------</v>
      </c>
    </row>
    <row r="920" spans="1:13" x14ac:dyDescent="0.3">
      <c r="A920" t="str">
        <f>Binary!A920</f>
        <v>Paederus littoralis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 t="str">
        <f>IF(Binary!E920&gt;=1,"X",0)</f>
        <v>X</v>
      </c>
      <c r="F920" s="137" t="str">
        <f>IF(Binary!F920&gt;=1,"X",0)</f>
        <v>X</v>
      </c>
      <c r="G920" s="137">
        <f>IF(Binary!G920&gt;=1,"X",0)</f>
        <v>0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species'!V921</f>
        <v>------------</v>
      </c>
    </row>
    <row r="921" spans="1:13" x14ac:dyDescent="0.3">
      <c r="A921" t="str">
        <f>Binary!A921</f>
        <v>Paederus schoenherri</v>
      </c>
      <c r="B921" s="137">
        <f>IF(Binary!B921&gt;=1,"X",0)</f>
        <v>0</v>
      </c>
      <c r="C921" s="137">
        <f>IF(Binary!C921&gt;=1,"X",0)</f>
        <v>0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species'!V922</f>
        <v>------------</v>
      </c>
    </row>
    <row r="922" spans="1:13" x14ac:dyDescent="0.3">
      <c r="A922" t="str">
        <f>Binary!A922</f>
        <v>Platydomene picipes picipes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species'!V923</f>
        <v>------------</v>
      </c>
    </row>
    <row r="923" spans="1:13" x14ac:dyDescent="0.3">
      <c r="A923" t="str">
        <f>Binary!A923</f>
        <v xml:space="preserve">Platydomene sp. </v>
      </c>
      <c r="B923" s="137">
        <f>IF(Binary!B923&gt;=1,"X",0)</f>
        <v>0</v>
      </c>
      <c r="C923" s="137" t="str">
        <f>IF(Binary!C923&gt;=1,"X",0)</f>
        <v>X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species'!V924</f>
        <v>X</v>
      </c>
    </row>
    <row r="924" spans="1:13" x14ac:dyDescent="0.3">
      <c r="A924" t="str">
        <f>Binary!A924</f>
        <v>Pseudobium hellenicum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>
        <f>IF(Binary!F924&gt;=1,"X",0)</f>
        <v>0</v>
      </c>
      <c r="G924" s="137" t="str">
        <f>IF(Binary!G924&gt;=1,"X",0)</f>
        <v>X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species'!V925</f>
        <v>------------</v>
      </c>
    </row>
    <row r="925" spans="1:13" x14ac:dyDescent="0.3">
      <c r="A925" t="str">
        <f>Binary!A925</f>
        <v xml:space="preserve">Pseudolathra cretensis (E) 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>
        <f>IF(Binary!F925&gt;=1,"X",0)</f>
        <v>0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>
        <f>IF(Binary!J925&gt;=1,"X",0)</f>
        <v>0</v>
      </c>
      <c r="K925" s="137">
        <f>IF(Binary!K925&gt;=1,"X",0)</f>
        <v>0</v>
      </c>
      <c r="L925" s="137">
        <f>IF(Binary!L925&gt;=1,"X",0)</f>
        <v>0</v>
      </c>
      <c r="M925" t="str">
        <f>'Actual species'!V926</f>
        <v>------------</v>
      </c>
    </row>
    <row r="926" spans="1:13" x14ac:dyDescent="0.3">
      <c r="A926" t="str">
        <f>Binary!A926</f>
        <v>Pseudomedon dido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 t="str">
        <f>IF(Binary!F926&gt;=1,"X",0)</f>
        <v>X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>
        <f>IF(Binary!J926&gt;=1,"X",0)</f>
        <v>0</v>
      </c>
      <c r="K926" s="137">
        <f>IF(Binary!K926&gt;=1,"X",0)</f>
        <v>0</v>
      </c>
      <c r="L926" s="137">
        <f>IF(Binary!L926&gt;=1,"X",0)</f>
        <v>0</v>
      </c>
      <c r="M926" t="str">
        <f>'Actual species'!V927</f>
        <v>------------</v>
      </c>
    </row>
    <row r="927" spans="1:13" x14ac:dyDescent="0.3">
      <c r="A927" t="str">
        <f>Binary!A927</f>
        <v>Pseudomedon obscurellus</v>
      </c>
      <c r="B927" s="137">
        <f>IF(Binary!B927&gt;=1,"X",0)</f>
        <v>0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 t="str">
        <f>IF(Binary!J927&gt;=1,"X",0)</f>
        <v>X</v>
      </c>
      <c r="K927" s="137">
        <f>IF(Binary!K927&gt;=1,"X",0)</f>
        <v>0</v>
      </c>
      <c r="L927" s="137">
        <f>IF(Binary!L927&gt;=1,"X",0)</f>
        <v>0</v>
      </c>
      <c r="M927" t="str">
        <f>'Actual species'!V928</f>
        <v>------------</v>
      </c>
    </row>
    <row r="928" spans="1:13" x14ac:dyDescent="0.3">
      <c r="A928" t="str">
        <f>Binary!A928</f>
        <v>Pseudomedon obsoletus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species'!V929</f>
        <v>------------</v>
      </c>
    </row>
    <row r="929" spans="1:13" x14ac:dyDescent="0.3">
      <c r="A929" t="str">
        <f>Binary!A929</f>
        <v>Rugilus angustatus</v>
      </c>
      <c r="B929" s="137" t="str">
        <f>IF(Binary!B929&gt;=1,"X",0)</f>
        <v>X</v>
      </c>
      <c r="C929" s="137">
        <f>IF(Binary!C929&gt;=1,"X",0)</f>
        <v>0</v>
      </c>
      <c r="D929" s="137">
        <f>IF(Binary!D929&gt;=1,"X",0)</f>
        <v>0</v>
      </c>
      <c r="E929" s="137">
        <f>IF(Binary!E929&gt;=1,"X",0)</f>
        <v>0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species'!V930</f>
        <v>------------</v>
      </c>
    </row>
    <row r="930" spans="1:13" x14ac:dyDescent="0.3">
      <c r="A930" t="str">
        <f>Binary!A930</f>
        <v>Rugilus dilutipes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species'!V931</f>
        <v>------------</v>
      </c>
    </row>
    <row r="931" spans="1:13" x14ac:dyDescent="0.3">
      <c r="A931" t="str">
        <f>Binary!A931</f>
        <v>Rugilus lesbius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 t="str">
        <f>IF(Binary!E931&gt;=1,"X",0)</f>
        <v>X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species'!V932</f>
        <v>------------</v>
      </c>
    </row>
    <row r="932" spans="1:13" x14ac:dyDescent="0.3">
      <c r="A932" t="str">
        <f>Binary!A932</f>
        <v>Rugilus orbiculatus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>
        <f>IF(Binary!F932&gt;=1,"X",0)</f>
        <v>0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species'!V933</f>
        <v>------------</v>
      </c>
    </row>
    <row r="933" spans="1:13" x14ac:dyDescent="0.3">
      <c r="A933" t="str">
        <f>Binary!A933</f>
        <v>Rugilus similis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species'!V934</f>
        <v>------------</v>
      </c>
    </row>
    <row r="934" spans="1:13" x14ac:dyDescent="0.3">
      <c r="A934" t="str">
        <f>Binary!A934</f>
        <v>Scopaeus cameroni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 t="str">
        <f>IF(Binary!F934&gt;=1,"X",0)</f>
        <v>X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 t="str">
        <f>IF(Binary!J934&gt;=1,"X",0)</f>
        <v>X</v>
      </c>
      <c r="K934" s="137">
        <f>IF(Binary!K934&gt;=1,"X",0)</f>
        <v>0</v>
      </c>
      <c r="L934" s="137">
        <f>IF(Binary!L934&gt;=1,"X",0)</f>
        <v>0</v>
      </c>
      <c r="M934" t="str">
        <f>'Actual species'!V935</f>
        <v>------------</v>
      </c>
    </row>
    <row r="935" spans="1:13" x14ac:dyDescent="0.3">
      <c r="A935" t="str">
        <f>Binary!A935</f>
        <v>Scopaeus cf. Pusillus</v>
      </c>
      <c r="B935" s="137">
        <f>IF(Binary!B935&gt;=1,"X",0)</f>
        <v>0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>
        <f>IF(Binary!J935&gt;=1,"X",0)</f>
        <v>0</v>
      </c>
      <c r="K935" s="137">
        <f>IF(Binary!K935&gt;=1,"X",0)</f>
        <v>0</v>
      </c>
      <c r="L935" s="137">
        <f>IF(Binary!L935&gt;=1,"X",0)</f>
        <v>0</v>
      </c>
      <c r="M935" t="str">
        <f>'Actual species'!V936</f>
        <v>------------</v>
      </c>
    </row>
    <row r="936" spans="1:13" x14ac:dyDescent="0.3">
      <c r="A936" t="str">
        <f>Binary!A936</f>
        <v>Scopaeus creticus</v>
      </c>
      <c r="B936" s="137">
        <f>IF(Binary!B936&gt;=1,"X",0)</f>
        <v>0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 t="str">
        <f>IF(Binary!L936&gt;=1,"X",0)</f>
        <v>X</v>
      </c>
      <c r="M936" t="str">
        <f>'Actual species'!V937</f>
        <v>X</v>
      </c>
    </row>
    <row r="937" spans="1:13" x14ac:dyDescent="0.3">
      <c r="A937" t="str">
        <f>Binary!A937</f>
        <v>Scopaeus debilis</v>
      </c>
      <c r="B937" s="137" t="str">
        <f>IF(Binary!B937&gt;=1,"X",0)</f>
        <v>X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 t="str">
        <f>IF(Binary!J937&gt;=1,"X",0)</f>
        <v>X</v>
      </c>
      <c r="K937" s="137">
        <f>IF(Binary!K937&gt;=1,"X",0)</f>
        <v>0</v>
      </c>
      <c r="L937" s="137">
        <f>IF(Binary!L937&gt;=1,"X",0)</f>
        <v>0</v>
      </c>
      <c r="M937" t="str">
        <f>'Actual species'!V938</f>
        <v>------------</v>
      </c>
    </row>
    <row r="938" spans="1:13" x14ac:dyDescent="0.3">
      <c r="A938" t="str">
        <f>Binary!A938</f>
        <v xml:space="preserve">*Scopaeus flavofasciatus (E) </v>
      </c>
      <c r="B938" s="137" t="str">
        <f>IF(Binary!B938&gt;=1,"X",0)</f>
        <v>X</v>
      </c>
      <c r="C938" s="137">
        <f>IF(Binary!C938&gt;=1,"X",0)</f>
        <v>0</v>
      </c>
      <c r="D938" s="137">
        <f>IF(Binary!D938&gt;=1,"X",0)</f>
        <v>0</v>
      </c>
      <c r="E938" s="137">
        <f>IF(Binary!E938&gt;=1,"X",0)</f>
        <v>0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species'!V939</f>
        <v>------------</v>
      </c>
    </row>
    <row r="939" spans="1:13" x14ac:dyDescent="0.3">
      <c r="A939" t="str">
        <f>Binary!A939</f>
        <v>Scopaeus gracilis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 t="str">
        <f>IF(Binary!F939&gt;=1,"X",0)</f>
        <v>X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species'!V940</f>
        <v>------------</v>
      </c>
    </row>
    <row r="940" spans="1:13" x14ac:dyDescent="0.3">
      <c r="A940" t="str">
        <f>Binary!A940</f>
        <v>Scopaeus haemusensis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 t="str">
        <f>IF(Binary!E940&gt;=1,"X",0)</f>
        <v>X</v>
      </c>
      <c r="F940" s="137">
        <f>IF(Binary!F940&gt;=1,"X",0)</f>
        <v>0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>
        <f>IF(Binary!J940&gt;=1,"X",0)</f>
        <v>0</v>
      </c>
      <c r="K940" s="137">
        <f>IF(Binary!K940&gt;=1,"X",0)</f>
        <v>0</v>
      </c>
      <c r="L940" s="137">
        <f>IF(Binary!L940&gt;=1,"X",0)</f>
        <v>0</v>
      </c>
      <c r="M940" t="str">
        <f>'Actual species'!V941</f>
        <v>------------</v>
      </c>
    </row>
    <row r="941" spans="1:13" x14ac:dyDescent="0.3">
      <c r="A941" t="str">
        <f>Binary!A941</f>
        <v>Scopaeus illyricus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species'!V942</f>
        <v>------------</v>
      </c>
    </row>
    <row r="942" spans="1:13" x14ac:dyDescent="0.3">
      <c r="A942" t="str">
        <f>Binary!A942</f>
        <v>Scopaeus laevigatus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 t="str">
        <f>IF(Binary!F942&gt;=1,"X",0)</f>
        <v>X</v>
      </c>
      <c r="G942" s="137">
        <f>IF(Binary!G942&gt;=1,"X",0)</f>
        <v>0</v>
      </c>
      <c r="H942" s="137">
        <f>IF(Binary!H942&gt;=1,"X",0)</f>
        <v>0</v>
      </c>
      <c r="I942" s="137">
        <f>IF(Binary!I942&gt;=1,"X",0)</f>
        <v>0</v>
      </c>
      <c r="J942" s="137" t="str">
        <f>IF(Binary!J942&gt;=1,"X",0)</f>
        <v>X</v>
      </c>
      <c r="K942" s="137">
        <f>IF(Binary!K942&gt;=1,"X",0)</f>
        <v>0</v>
      </c>
      <c r="L942" s="137">
        <f>IF(Binary!L942&gt;=1,"X",0)</f>
        <v>0</v>
      </c>
      <c r="M942" t="str">
        <f>'Actual species'!V943</f>
        <v>X</v>
      </c>
    </row>
    <row r="943" spans="1:13" x14ac:dyDescent="0.3">
      <c r="A943" t="str">
        <f>Binary!A943</f>
        <v>Scopaeus mitratus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species'!V944</f>
        <v>------------</v>
      </c>
    </row>
    <row r="944" spans="1:13" x14ac:dyDescent="0.3">
      <c r="A944" t="str">
        <f>Binary!A944</f>
        <v xml:space="preserve">Scopaeus muehlei (E) 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 t="str">
        <f>IF(Binary!G944&gt;=1,"X",0)</f>
        <v>X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species'!V945</f>
        <v>------------</v>
      </c>
    </row>
    <row r="945" spans="1:13" x14ac:dyDescent="0.3">
      <c r="A945" t="str">
        <f>Binary!A945</f>
        <v>Scopaeus portai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>
        <f>IF(Binary!H945&gt;=1,"X",0)</f>
        <v>0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species'!V946</f>
        <v>X</v>
      </c>
    </row>
    <row r="946" spans="1:13" x14ac:dyDescent="0.3">
      <c r="A946" t="str">
        <f>Binary!A946</f>
        <v>Scopaeus pusillus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species'!V947</f>
        <v>------------</v>
      </c>
    </row>
    <row r="947" spans="1:13" x14ac:dyDescent="0.3">
      <c r="A947" t="str">
        <f>Binary!A947</f>
        <v xml:space="preserve">Scopaeus schusteri (E) 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>
        <f>IF(Binary!F947&gt;=1,"X",0)</f>
        <v>0</v>
      </c>
      <c r="G947" s="137">
        <f>IF(Binary!G947&gt;=1,"X",0)</f>
        <v>0</v>
      </c>
      <c r="H947" s="137" t="str">
        <f>IF(Binary!H947&gt;=1,"X",0)</f>
        <v>X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species'!V948</f>
        <v>------------</v>
      </c>
    </row>
    <row r="948" spans="1:13" x14ac:dyDescent="0.3">
      <c r="A948" t="str">
        <f>Binary!A948</f>
        <v>Scopaeus sp.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>
        <f>IF(Binary!E948&gt;=1,"X",0)</f>
        <v>0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species'!V949</f>
        <v>X</v>
      </c>
    </row>
    <row r="949" spans="1:13" x14ac:dyDescent="0.3">
      <c r="A949" t="str">
        <f>Binary!A949</f>
        <v>Scymbalium anale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species'!V950</f>
        <v>------------</v>
      </c>
    </row>
    <row r="950" spans="1:13" x14ac:dyDescent="0.3">
      <c r="A950" t="str">
        <f>Binary!A950</f>
        <v xml:space="preserve">*Sunius ambelosicus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 t="str">
        <f>IF(Binary!E950&gt;=1,"X",0)</f>
        <v>X</v>
      </c>
      <c r="F950" s="137">
        <f>IF(Binary!F950&gt;=1,"X",0)</f>
        <v>0</v>
      </c>
      <c r="G950" s="137">
        <f>IF(Binary!G950&gt;=1,"X",0)</f>
        <v>0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species'!V951</f>
        <v>X</v>
      </c>
    </row>
    <row r="951" spans="1:13" x14ac:dyDescent="0.3">
      <c r="A951" t="str">
        <f>Binary!A951</f>
        <v>Sunius anatolicus (melanocephalus)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 t="str">
        <f>IF(Binary!F951&gt;=1,"X",0)</f>
        <v>X</v>
      </c>
      <c r="G951" s="137">
        <f>IF(Binary!G951&gt;=1,"X",0)</f>
        <v>0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species'!V952</f>
        <v>------------</v>
      </c>
    </row>
    <row r="952" spans="1:13" x14ac:dyDescent="0.3">
      <c r="A952" t="str">
        <f>Binary!A952</f>
        <v xml:space="preserve">Sunius diktianus (E) 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 t="str">
        <f>IF(Binary!G952&gt;=1,"X",0)</f>
        <v>X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species'!V953</f>
        <v>------------</v>
      </c>
    </row>
    <row r="953" spans="1:13" x14ac:dyDescent="0.3">
      <c r="A953" t="str">
        <f>Binary!A953</f>
        <v>Sunius fallax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>
        <f>IF(Binary!E953&gt;=1,"X",0)</f>
        <v>0</v>
      </c>
      <c r="F953" s="137">
        <f>IF(Binary!F953&gt;=1,"X",0)</f>
        <v>0</v>
      </c>
      <c r="G953" s="137" t="str">
        <f>IF(Binary!G953&gt;=1,"X",0)</f>
        <v>X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species'!V954</f>
        <v>X</v>
      </c>
    </row>
    <row r="954" spans="1:13" x14ac:dyDescent="0.3">
      <c r="A954" t="str">
        <f>Binary!A954</f>
        <v>Sunius fokisensis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>
        <f>IF(Binary!J954&gt;=1,"X",0)</f>
        <v>0</v>
      </c>
      <c r="K954" s="137">
        <f>IF(Binary!K954&gt;=1,"X",0)</f>
        <v>0</v>
      </c>
      <c r="L954" s="137">
        <f>IF(Binary!L954&gt;=1,"X",0)</f>
        <v>0</v>
      </c>
      <c r="M954" t="str">
        <f>'Actual species'!V955</f>
        <v>------------</v>
      </c>
    </row>
    <row r="955" spans="1:13" x14ac:dyDescent="0.3">
      <c r="A955" t="str">
        <f>Binary!A955</f>
        <v xml:space="preserve">*Sunius geiseri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 t="str">
        <f>IF(Binary!E955&gt;=1,"X",0)</f>
        <v>X</v>
      </c>
      <c r="F955" s="137">
        <f>IF(Binary!F955&gt;=1,"X",0)</f>
        <v>0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species'!V956</f>
        <v>X</v>
      </c>
    </row>
    <row r="956" spans="1:13" x14ac:dyDescent="0.3">
      <c r="A956" t="str">
        <f>Binary!A956</f>
        <v>Sunius hellenicus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>
        <f>IF(Binary!H956&gt;=1,"X",0)</f>
        <v>0</v>
      </c>
      <c r="I956" s="137">
        <f>IF(Binary!I956&gt;=1,"X",0)</f>
        <v>0</v>
      </c>
      <c r="J956" s="137" t="str">
        <f>IF(Binary!J956&gt;=1,"X",0)</f>
        <v>X</v>
      </c>
      <c r="K956" s="137">
        <f>IF(Binary!K956&gt;=1,"X",0)</f>
        <v>0</v>
      </c>
      <c r="L956" s="137">
        <f>IF(Binary!L956&gt;=1,"X",0)</f>
        <v>0</v>
      </c>
      <c r="M956" t="str">
        <f>'Actual species'!V957</f>
        <v>X</v>
      </c>
    </row>
    <row r="957" spans="1:13" x14ac:dyDescent="0.3">
      <c r="A957" t="str">
        <f>Binary!A957</f>
        <v xml:space="preserve">*Sunius potti (E) 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 t="str">
        <f>IF(Binary!F957&gt;=1,"X",0)</f>
        <v>X</v>
      </c>
      <c r="G957" s="137">
        <f>IF(Binary!G957&gt;=1,"X",0)</f>
        <v>0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species'!V958</f>
        <v>------------</v>
      </c>
    </row>
    <row r="958" spans="1:13" x14ac:dyDescent="0.3">
      <c r="A958" t="str">
        <f>Binary!A958</f>
        <v xml:space="preserve">Sunius rhodicus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>
        <f>IF(Binary!G958&gt;=1,"X",0)</f>
        <v>0</v>
      </c>
      <c r="H958" s="137" t="str">
        <f>IF(Binary!H958&gt;=1,"X",0)</f>
        <v>X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species'!V959</f>
        <v>X</v>
      </c>
    </row>
    <row r="959" spans="1:13" x14ac:dyDescent="0.3">
      <c r="A959" t="str">
        <f>Binary!A959</f>
        <v>Sunius sp. (seminiger group) female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 t="str">
        <f>IF(Binary!G959&gt;=1,"X",0)</f>
        <v>X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species'!V960</f>
        <v>------------</v>
      </c>
    </row>
    <row r="960" spans="1:13" x14ac:dyDescent="0.3">
      <c r="A960" t="str">
        <f>Binary!A960</f>
        <v xml:space="preserve">Sunius thripticus (E) 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 t="str">
        <f>IF(Binary!G960&gt;=1,"X",0)</f>
        <v>X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species'!V961</f>
        <v>------------</v>
      </c>
    </row>
    <row r="961" spans="1:13" x14ac:dyDescent="0.3">
      <c r="A961" t="str">
        <f>Binary!A961</f>
        <v>Tetartopeus quadratus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species'!V962</f>
        <v>------------</v>
      </c>
    </row>
    <row r="962" spans="1:13" x14ac:dyDescent="0.3">
      <c r="A962" s="63" t="str">
        <f>Binary!A962</f>
        <v>Throbalium dividuum dividuum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Throbalium obenbergerianum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>
        <f>IF(Binary!F963&gt;=1,"X",0)</f>
        <v>0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species'!V964</f>
        <v>------------</v>
      </c>
    </row>
    <row r="964" spans="1:13" x14ac:dyDescent="0.3">
      <c r="A964" t="str">
        <f>Binary!A964</f>
        <v>Staphylininae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>
        <f>IF(Binary!E964&gt;=1,"X",0)</f>
        <v>0</v>
      </c>
      <c r="F964" s="137">
        <f>IF(Binary!F964&gt;=1,"X",0)</f>
        <v>0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>
        <f>IF(Binary!J964&gt;=1,"X",0)</f>
        <v>0</v>
      </c>
      <c r="K964" s="137">
        <f>IF(Binary!K964&gt;=1,"X",0)</f>
        <v>0</v>
      </c>
      <c r="L964" s="137">
        <f>IF(Binary!L964&gt;=1,"X",0)</f>
        <v>0</v>
      </c>
      <c r="M964" t="str">
        <f>'Actual species'!V965</f>
        <v>------------</v>
      </c>
    </row>
    <row r="965" spans="1:13" x14ac:dyDescent="0.3">
      <c r="A965" t="str">
        <f>Binary!A965</f>
        <v>Acylophorus glaberrimus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 t="str">
        <f>IF(Binary!F965&gt;=1,"X",0)</f>
        <v>X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species'!V966</f>
        <v>------------</v>
      </c>
    </row>
    <row r="966" spans="1:13" x14ac:dyDescent="0.3">
      <c r="A966" t="str">
        <f>Binary!A966</f>
        <v>Astrapaeus ulmi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 t="str">
        <f>IF(Binary!E966&gt;=1,"X",0)</f>
        <v>X</v>
      </c>
      <c r="F966" s="137" t="str">
        <f>IF(Binary!F966&gt;=1,"X",0)</f>
        <v>X</v>
      </c>
      <c r="G966" s="137">
        <f>IF(Binary!G966&gt;=1,"X",0)</f>
        <v>0</v>
      </c>
      <c r="H966" s="137">
        <f>IF(Binary!H966&gt;=1,"X",0)</f>
        <v>0</v>
      </c>
      <c r="I966" s="137">
        <f>IF(Binary!I966&gt;=1,"X",0)</f>
        <v>0</v>
      </c>
      <c r="J966" s="137" t="str">
        <f>IF(Binary!J966&gt;=1,"X",0)</f>
        <v>X</v>
      </c>
      <c r="K966" s="137">
        <f>IF(Binary!K966&gt;=1,"X",0)</f>
        <v>0</v>
      </c>
      <c r="L966" s="137">
        <f>IF(Binary!L966&gt;=1,"X",0)</f>
        <v>0</v>
      </c>
      <c r="M966" t="str">
        <f>'Actual species'!V967</f>
        <v>------------</v>
      </c>
    </row>
    <row r="967" spans="1:13" x14ac:dyDescent="0.3">
      <c r="A967" t="str">
        <f>Binary!A967</f>
        <v>Atrecus affinis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>
        <f>IF(Binary!H967&gt;=1,"X",0)</f>
        <v>0</v>
      </c>
      <c r="I967" s="137">
        <f>IF(Binary!I967&gt;=1,"X",0)</f>
        <v>0</v>
      </c>
      <c r="J967" s="137">
        <f>IF(Binary!J967&gt;=1,"X",0)</f>
        <v>0</v>
      </c>
      <c r="K967" s="137">
        <f>IF(Binary!K967&gt;=1,"X",0)</f>
        <v>0</v>
      </c>
      <c r="L967" s="137">
        <f>IF(Binary!L967&gt;=1,"X",0)</f>
        <v>0</v>
      </c>
      <c r="M967" t="str">
        <f>'Actual species'!V968</f>
        <v>------------</v>
      </c>
    </row>
    <row r="968" spans="1:13" x14ac:dyDescent="0.3">
      <c r="A968" t="str">
        <f>Binary!A968</f>
        <v>Bisnius fimetarius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 t="str">
        <f>IF(Binary!H968&gt;=1,"X",0)</f>
        <v>X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species'!V969</f>
        <v>------------</v>
      </c>
    </row>
    <row r="969" spans="1:13" x14ac:dyDescent="0.3">
      <c r="A969" t="str">
        <f>Binary!A969</f>
        <v>Bisnius sordidus</v>
      </c>
      <c r="B969" s="137">
        <f>IF(Binary!B969&gt;=1,"X",0)</f>
        <v>0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 t="str">
        <f>IF(Binary!H969&gt;=1,"X",0)</f>
        <v>X</v>
      </c>
      <c r="I969" s="137">
        <f>IF(Binary!I969&gt;=1,"X",0)</f>
        <v>0</v>
      </c>
      <c r="J969" s="137" t="str">
        <f>IF(Binary!J969&gt;=1,"X",0)</f>
        <v>X</v>
      </c>
      <c r="K969" s="137">
        <f>IF(Binary!K969&gt;=1,"X",0)</f>
        <v>0</v>
      </c>
      <c r="L969" s="137">
        <f>IF(Binary!L969&gt;=1,"X",0)</f>
        <v>0</v>
      </c>
      <c r="M969" t="str">
        <f>'Actual species'!V970</f>
        <v>------------</v>
      </c>
    </row>
    <row r="970" spans="1:13" x14ac:dyDescent="0.3">
      <c r="A970" t="str">
        <f>Binary!A970</f>
        <v>Cafius cicatricosus</v>
      </c>
      <c r="B970" s="137">
        <f>IF(Binary!B970&gt;=1,"X",0)</f>
        <v>0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>
        <f>IF(Binary!F970&gt;=1,"X",0)</f>
        <v>0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species'!V971</f>
        <v>------------</v>
      </c>
    </row>
    <row r="971" spans="1:13" x14ac:dyDescent="0.3">
      <c r="A971" t="str">
        <f>Binary!A971</f>
        <v>Cafius xantholoma</v>
      </c>
      <c r="B971" s="137" t="str">
        <f>IF(Binary!B971&gt;=1,"X",0)</f>
        <v>X</v>
      </c>
      <c r="C971" s="137">
        <f>IF(Binary!C971&gt;=1,"X",0)</f>
        <v>0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>
        <f>IF(Binary!H971&gt;=1,"X",0)</f>
        <v>0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species'!V972</f>
        <v>------------</v>
      </c>
    </row>
    <row r="972" spans="1:13" x14ac:dyDescent="0.3">
      <c r="A972" t="str">
        <f>Binary!A972</f>
        <v>Creophilus maxillosus</v>
      </c>
      <c r="B972" s="137" t="str">
        <f>IF(Binary!B972&gt;=1,"X",0)</f>
        <v>X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 t="str">
        <f>IF(Binary!F972&gt;=1,"X",0)</f>
        <v>X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species'!V973</f>
        <v>------------</v>
      </c>
    </row>
    <row r="973" spans="1:13" x14ac:dyDescent="0.3">
      <c r="A973" t="str">
        <f>Binary!A973</f>
        <v>Dinothenarus flavocephalus</v>
      </c>
      <c r="B973" s="137">
        <f>IF(Binary!B973&gt;=1,"X",0)</f>
        <v>0</v>
      </c>
      <c r="C973" s="137" t="str">
        <f>IF(Binary!C973&gt;=1,"X",0)</f>
        <v>X</v>
      </c>
      <c r="D973" s="137">
        <f>IF(Binary!D973&gt;=1,"X",0)</f>
        <v>0</v>
      </c>
      <c r="E973" s="137">
        <f>IF(Binary!E973&gt;=1,"X",0)</f>
        <v>0</v>
      </c>
      <c r="F973" s="137">
        <f>IF(Binary!F973&gt;=1,"X",0)</f>
        <v>0</v>
      </c>
      <c r="G973" s="137">
        <f>IF(Binary!G973&gt;=1,"X",0)</f>
        <v>0</v>
      </c>
      <c r="H973" s="137" t="str">
        <f>IF(Binary!H973&gt;=1,"X",0)</f>
        <v>X</v>
      </c>
      <c r="I973" s="137">
        <f>IF(Binary!I973&gt;=1,"X",0)</f>
        <v>0</v>
      </c>
      <c r="J973" s="137">
        <f>IF(Binary!J973&gt;=1,"X",0)</f>
        <v>0</v>
      </c>
      <c r="K973" s="137">
        <f>IF(Binary!K973&gt;=1,"X",0)</f>
        <v>0</v>
      </c>
      <c r="L973" s="137">
        <f>IF(Binary!L973&gt;=1,"X",0)</f>
        <v>0</v>
      </c>
      <c r="M973" t="str">
        <f>'Actual species'!V974</f>
        <v>------------</v>
      </c>
    </row>
    <row r="974" spans="1:13" x14ac:dyDescent="0.3">
      <c r="A974" t="str">
        <f>Binary!A974</f>
        <v>Erichsonius rivularis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>
        <f>IF(Binary!E974&gt;=1,"X",0)</f>
        <v>0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species'!V975</f>
        <v>------------</v>
      </c>
    </row>
    <row r="975" spans="1:13" x14ac:dyDescent="0.3">
      <c r="A975" t="str">
        <f>Binary!A975</f>
        <v>Erichsonius subopacus</v>
      </c>
      <c r="B975" s="137" t="str">
        <f>IF(Binary!B975&gt;=1,"X",0)</f>
        <v>X</v>
      </c>
      <c r="C975" s="137">
        <f>IF(Binary!C975&gt;=1,"X",0)</f>
        <v>0</v>
      </c>
      <c r="D975" s="137" t="str">
        <f>IF(Binary!D975&gt;=1,"X",0)</f>
        <v>X</v>
      </c>
      <c r="E975" s="137" t="str">
        <f>IF(Binary!E975&gt;=1,"X",0)</f>
        <v>X</v>
      </c>
      <c r="F975" s="137" t="str">
        <f>IF(Binary!F975&gt;=1,"X",0)</f>
        <v>X</v>
      </c>
      <c r="G975" s="137">
        <f>IF(Binary!G975&gt;=1,"X",0)</f>
        <v>0</v>
      </c>
      <c r="H975" s="137">
        <f>IF(Binary!H975&gt;=1,"X",0)</f>
        <v>0</v>
      </c>
      <c r="I975" s="137">
        <f>IF(Binary!I975&gt;=1,"X",0)</f>
        <v>0</v>
      </c>
      <c r="J975" s="137" t="str">
        <f>IF(Binary!J975&gt;=1,"X",0)</f>
        <v>X</v>
      </c>
      <c r="K975" s="137">
        <f>IF(Binary!K975&gt;=1,"X",0)</f>
        <v>0</v>
      </c>
      <c r="L975" s="137">
        <f>IF(Binary!L975&gt;=1,"X",0)</f>
        <v>0</v>
      </c>
      <c r="M975" t="str">
        <f>'Actual species'!V976</f>
        <v>------------</v>
      </c>
    </row>
    <row r="976" spans="1:13" x14ac:dyDescent="0.3">
      <c r="A976" t="str">
        <f>Binary!A976</f>
        <v>Gabrius astutoides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 t="str">
        <f>IF(Binary!E976&gt;=1,"X",0)</f>
        <v>X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species'!V977</f>
        <v>------------</v>
      </c>
    </row>
    <row r="977" spans="1:13" x14ac:dyDescent="0.3">
      <c r="A977" t="str">
        <f>Binary!A977</f>
        <v xml:space="preserve">Gabrius cf. nigritulus 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 t="str">
        <f>IF(Binary!G977&gt;=1,"X",0)</f>
        <v>X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species'!V978</f>
        <v>------------</v>
      </c>
    </row>
    <row r="978" spans="1:13" x14ac:dyDescent="0.3">
      <c r="A978" t="str">
        <f>Binary!A978</f>
        <v>Gabrius exspectatus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>
        <f>IF(Binary!F978&gt;=1,"X",0)</f>
        <v>0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species'!V979</f>
        <v>------------</v>
      </c>
    </row>
    <row r="979" spans="1:13" x14ac:dyDescent="0.3">
      <c r="A979" t="str">
        <f>Binary!A979</f>
        <v>Gabrius graecus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>
        <f>IF(Binary!E979&gt;=1,"X",0)</f>
        <v>0</v>
      </c>
      <c r="F979" s="137">
        <f>IF(Binary!F979&gt;=1,"X",0)</f>
        <v>0</v>
      </c>
      <c r="G979" s="137">
        <f>IF(Binary!G979&gt;=1,"X",0)</f>
        <v>0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>
        <f>IF(Binary!L979&gt;=1,"X",0)</f>
        <v>0</v>
      </c>
      <c r="M979" t="str">
        <f>'Actual species'!V980</f>
        <v>------------</v>
      </c>
    </row>
    <row r="980" spans="1:13" x14ac:dyDescent="0.3">
      <c r="A980" t="str">
        <f>Binary!A980</f>
        <v>Gabrius latro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 t="str">
        <f>IF(Binary!F980&gt;=1,"X",0)</f>
        <v>X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species'!V981</f>
        <v>------------</v>
      </c>
    </row>
    <row r="981" spans="1:13" x14ac:dyDescent="0.3">
      <c r="A981" t="str">
        <f>Binary!A981</f>
        <v>Gabrius nigritulus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 t="str">
        <f>IF(Binary!E981&gt;=1,"X",0)</f>
        <v>X</v>
      </c>
      <c r="F981" s="137" t="str">
        <f>IF(Binary!F981&gt;=1,"X",0)</f>
        <v>X</v>
      </c>
      <c r="G981" s="137" t="str">
        <f>IF(Binary!G981&gt;=1,"X",0)</f>
        <v>X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 t="str">
        <f>IF(Binary!L981&gt;=1,"X",0)</f>
        <v>X</v>
      </c>
      <c r="M981" t="str">
        <f>'Actual species'!V982</f>
        <v>------------</v>
      </c>
    </row>
    <row r="982" spans="1:13" x14ac:dyDescent="0.3">
      <c r="A982" t="str">
        <f>Binary!A982</f>
        <v>Gabrius obenbergeri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species'!V983</f>
        <v>------------</v>
      </c>
    </row>
    <row r="983" spans="1:13" x14ac:dyDescent="0.3">
      <c r="A983" t="str">
        <f>Binary!A983</f>
        <v>Gabrius ravasinii</v>
      </c>
      <c r="B983" s="137">
        <f>IF(Binary!B983&gt;=1,"X",0)</f>
        <v>0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>
        <f>IF(Binary!J983&gt;=1,"X",0)</f>
        <v>0</v>
      </c>
      <c r="K983" s="137">
        <f>IF(Binary!K983&gt;=1,"X",0)</f>
        <v>0</v>
      </c>
      <c r="L983" s="137">
        <f>IF(Binary!L983&gt;=1,"X",0)</f>
        <v>0</v>
      </c>
      <c r="M983" t="str">
        <f>'Actual species'!V984</f>
        <v>------------</v>
      </c>
    </row>
    <row r="984" spans="1:13" x14ac:dyDescent="0.3">
      <c r="A984" t="str">
        <f>Binary!A984</f>
        <v>Gabrius sp.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species'!V985</f>
        <v>------------</v>
      </c>
    </row>
    <row r="985" spans="1:13" x14ac:dyDescent="0.3">
      <c r="A985" t="str">
        <f>Binary!A985</f>
        <v>Gabrius sp. (Female)</v>
      </c>
      <c r="B985" s="137" t="str">
        <f>IF(Binary!B985&gt;=1,"X",0)</f>
        <v>X</v>
      </c>
      <c r="C985" s="137">
        <f>IF(Binary!C985&gt;=1,"X",0)</f>
        <v>0</v>
      </c>
      <c r="D985" s="137">
        <f>IF(Binary!D985&gt;=1,"X",0)</f>
        <v>0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 t="str">
        <f>IF(Binary!J985&gt;=1,"X",0)</f>
        <v>X</v>
      </c>
      <c r="K985" s="137">
        <f>IF(Binary!K985&gt;=1,"X",0)</f>
        <v>0</v>
      </c>
      <c r="L985" s="137">
        <f>IF(Binary!L985&gt;=1,"X",0)</f>
        <v>0</v>
      </c>
      <c r="M985" t="str">
        <f>'Actual species'!V986</f>
        <v>------------</v>
      </c>
    </row>
    <row r="986" spans="1:13" x14ac:dyDescent="0.3">
      <c r="A986" t="str">
        <f>Binary!A986</f>
        <v>Gabrius splendidulus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species'!V987</f>
        <v>------------</v>
      </c>
    </row>
    <row r="987" spans="1:13" x14ac:dyDescent="0.3">
      <c r="A987" t="str">
        <f>Binary!A987</f>
        <v xml:space="preserve">Gabrius subnigritulus </v>
      </c>
      <c r="B987" s="137">
        <f>IF(Binary!B987&gt;=1,"X",0)</f>
        <v>0</v>
      </c>
      <c r="C987" s="137">
        <f>IF(Binary!C987&gt;=1,"X",0)</f>
        <v>0</v>
      </c>
      <c r="D987" s="137" t="str">
        <f>IF(Binary!D987&gt;=1,"X",0)</f>
        <v>X</v>
      </c>
      <c r="E987" s="137">
        <f>IF(Binary!E987&gt;=1,"X",0)</f>
        <v>0</v>
      </c>
      <c r="F987" s="137">
        <f>IF(Binary!F987&gt;=1,"X",0)</f>
        <v>0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>
        <f>IF(Binary!J987&gt;=1,"X",0)</f>
        <v>0</v>
      </c>
      <c r="K987" s="137">
        <f>IF(Binary!K987&gt;=1,"X",0)</f>
        <v>0</v>
      </c>
      <c r="L987" s="137">
        <f>IF(Binary!L987&gt;=1,"X",0)</f>
        <v>0</v>
      </c>
      <c r="M987" t="str">
        <f>'Actual species'!V988</f>
        <v>------------</v>
      </c>
    </row>
    <row r="988" spans="1:13" x14ac:dyDescent="0.3">
      <c r="A988" t="str">
        <f>Binary!A988</f>
        <v>Gabrius toxotes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species'!V989</f>
        <v>------------</v>
      </c>
    </row>
    <row r="989" spans="1:13" x14ac:dyDescent="0.3">
      <c r="A989" t="str">
        <f>Binary!A989</f>
        <v>Gabronthus maritimus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 t="str">
        <f>IF(Binary!J989&gt;=1,"X",0)</f>
        <v>X</v>
      </c>
      <c r="K989" s="137">
        <f>IF(Binary!K989&gt;=1,"X",0)</f>
        <v>0</v>
      </c>
      <c r="L989" s="137">
        <f>IF(Binary!L989&gt;=1,"X",0)</f>
        <v>0</v>
      </c>
      <c r="M989" t="str">
        <f>'Actual species'!V990</f>
        <v>------------</v>
      </c>
    </row>
    <row r="990" spans="1:13" x14ac:dyDescent="0.3">
      <c r="A990" t="str">
        <f>Binary!A990</f>
        <v>Gauropterus fulgidus</v>
      </c>
      <c r="B990" s="137">
        <f>IF(Binary!B990&gt;=1,"X",0)</f>
        <v>0</v>
      </c>
      <c r="C990" s="137">
        <f>IF(Binary!C990&gt;=1,"X",0)</f>
        <v>0</v>
      </c>
      <c r="D990" s="137">
        <f>IF(Binary!D990&gt;=1,"X",0)</f>
        <v>0</v>
      </c>
      <c r="E990" s="137">
        <f>IF(Binary!E990&gt;=1,"X",0)</f>
        <v>0</v>
      </c>
      <c r="F990" s="137">
        <f>IF(Binary!F990&gt;=1,"X",0)</f>
        <v>0</v>
      </c>
      <c r="G990" s="137">
        <f>IF(Binary!G990&gt;=1,"X",0)</f>
        <v>0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species'!V991</f>
        <v>------------</v>
      </c>
    </row>
    <row r="991" spans="1:13" x14ac:dyDescent="0.3">
      <c r="A991" t="str">
        <f>Binary!A991</f>
        <v>Gauropterus sanguinipennis</v>
      </c>
      <c r="B991" s="137">
        <f>IF(Binary!B991&gt;=1,"X",0)</f>
        <v>0</v>
      </c>
      <c r="C991" s="137">
        <f>IF(Binary!C991&gt;=1,"X",0)</f>
        <v>0</v>
      </c>
      <c r="D991" s="137">
        <f>IF(Binary!D991&gt;=1,"X",0)</f>
        <v>0</v>
      </c>
      <c r="E991" s="137">
        <f>IF(Binary!E991&gt;=1,"X",0)</f>
        <v>0</v>
      </c>
      <c r="F991" s="137" t="str">
        <f>IF(Binary!F991&gt;=1,"X",0)</f>
        <v>X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species'!V992</f>
        <v>------------</v>
      </c>
    </row>
    <row r="992" spans="1:13" x14ac:dyDescent="0.3">
      <c r="A992" t="str">
        <f>Binary!A992</f>
        <v>Gyrohypnus angustatus</v>
      </c>
      <c r="B992" s="137">
        <f>IF(Binary!B992&gt;=1,"X",0)</f>
        <v>0</v>
      </c>
      <c r="C992" s="137">
        <f>IF(Binary!C992&gt;=1,"X",0)</f>
        <v>0</v>
      </c>
      <c r="D992" s="137" t="str">
        <f>IF(Binary!D992&gt;=1,"X",0)</f>
        <v>X</v>
      </c>
      <c r="E992" s="137">
        <f>IF(Binary!E992&gt;=1,"X",0)</f>
        <v>0</v>
      </c>
      <c r="F992" s="137" t="str">
        <f>IF(Binary!F992&gt;=1,"X",0)</f>
        <v>X</v>
      </c>
      <c r="G992" s="137" t="str">
        <f>IF(Binary!G992&gt;=1,"X",0)</f>
        <v>X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species'!V993</f>
        <v>------------</v>
      </c>
    </row>
    <row r="993" spans="1:13" x14ac:dyDescent="0.3">
      <c r="A993" t="str">
        <f>Binary!A993</f>
        <v>Gyrohypnus fracticornis</v>
      </c>
      <c r="B993" s="137">
        <f>IF(Binary!B993&gt;=1,"X",0)</f>
        <v>0</v>
      </c>
      <c r="C993" s="137">
        <f>IF(Binary!C993&gt;=1,"X",0)</f>
        <v>0</v>
      </c>
      <c r="D993" s="137" t="str">
        <f>IF(Binary!D993&gt;=1,"X",0)</f>
        <v>X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species'!V994</f>
        <v>------------</v>
      </c>
    </row>
    <row r="994" spans="1:13" x14ac:dyDescent="0.3">
      <c r="A994" t="str">
        <f>Binary!A994</f>
        <v>Gyrohypnus liber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>
        <f>IF(Binary!G994&gt;=1,"X",0)</f>
        <v>0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species'!V995</f>
        <v>------------</v>
      </c>
    </row>
    <row r="995" spans="1:13" x14ac:dyDescent="0.3">
      <c r="A995" t="str">
        <f>Binary!A995</f>
        <v>Heterothops binotatus</v>
      </c>
      <c r="B995" s="137">
        <f>IF(Binary!B995&gt;=1,"X",0)</f>
        <v>0</v>
      </c>
      <c r="C995" s="137">
        <f>IF(Binary!C995&gt;=1,"X",0)</f>
        <v>0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species'!V996</f>
        <v>------------</v>
      </c>
    </row>
    <row r="996" spans="1:13" x14ac:dyDescent="0.3">
      <c r="A996" t="str">
        <f>Binary!A996</f>
        <v>Heterothops cf.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>
        <f>IF(Binary!E996&gt;=1,"X",0)</f>
        <v>0</v>
      </c>
      <c r="F996" s="137">
        <f>IF(Binary!F996&gt;=1,"X",0)</f>
        <v>0</v>
      </c>
      <c r="G996" s="137" t="str">
        <f>IF(Binary!G996&gt;=1,"X",0)</f>
        <v>X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species'!V997</f>
        <v>------------</v>
      </c>
    </row>
    <row r="997" spans="1:13" x14ac:dyDescent="0.3">
      <c r="A997" t="str">
        <f>Binary!A997</f>
        <v>Heterothops dissimilis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species'!V998</f>
        <v>------------</v>
      </c>
    </row>
    <row r="998" spans="1:13" x14ac:dyDescent="0.3">
      <c r="A998" t="str">
        <f>Binary!A998</f>
        <v>Heterothops minutus</v>
      </c>
      <c r="B998" s="137">
        <f>IF(Binary!B998&gt;=1,"X",0)</f>
        <v>0</v>
      </c>
      <c r="C998" s="137">
        <f>IF(Binary!C998&gt;=1,"X",0)</f>
        <v>0</v>
      </c>
      <c r="D998" s="137">
        <f>IF(Binary!D998&gt;=1,"X",0)</f>
        <v>0</v>
      </c>
      <c r="E998" s="137" t="str">
        <f>IF(Binary!E998&gt;=1,"X",0)</f>
        <v>X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species'!V999</f>
        <v>------------</v>
      </c>
    </row>
    <row r="999" spans="1:13" x14ac:dyDescent="0.3">
      <c r="A999" t="str">
        <f>Binary!A999</f>
        <v xml:space="preserve">Hypnogyra sp. </v>
      </c>
      <c r="B999" s="137">
        <f>IF(Binary!B999&gt;=1,"X",0)</f>
        <v>0</v>
      </c>
      <c r="C999" s="137" t="str">
        <f>IF(Binary!C999&gt;=1,"X",0)</f>
        <v>X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>
        <f>IF(Binary!J999&gt;=1,"X",0)</f>
        <v>0</v>
      </c>
      <c r="K999" s="137">
        <f>IF(Binary!K999&gt;=1,"X",0)</f>
        <v>0</v>
      </c>
      <c r="L999" s="137">
        <f>IF(Binary!L999&gt;=1,"X",0)</f>
        <v>0</v>
      </c>
      <c r="M999" t="str">
        <f>'Actual species'!V1000</f>
        <v>------------</v>
      </c>
    </row>
    <row r="1000" spans="1:13" x14ac:dyDescent="0.3">
      <c r="A1000" t="str">
        <f>Binary!A1000</f>
        <v>Hypnogyra sp. 2.</v>
      </c>
      <c r="B1000" s="137">
        <f>IF(Binary!B1000&gt;=1,"X",0)</f>
        <v>0</v>
      </c>
      <c r="C1000" s="137" t="str">
        <f>IF(Binary!C1000&gt;=1,"X",0)</f>
        <v>X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>
        <f>IF(Binary!J1000&gt;=1,"X",0)</f>
        <v>0</v>
      </c>
      <c r="K1000" s="137">
        <f>IF(Binary!K1000&gt;=1,"X",0)</f>
        <v>0</v>
      </c>
      <c r="L1000" s="137">
        <f>IF(Binary!L1000&gt;=1,"X",0)</f>
        <v>0</v>
      </c>
      <c r="M1000" t="str">
        <f>'Actual species'!V1001</f>
        <v>------------</v>
      </c>
    </row>
    <row r="1001" spans="1:13" x14ac:dyDescent="0.3">
      <c r="A1001" t="str">
        <f>Binary!A1001</f>
        <v>Leptacinus batychrus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 t="str">
        <f>IF(Binary!J1001&gt;=1,"X",0)</f>
        <v>X</v>
      </c>
      <c r="K1001" s="137">
        <f>IF(Binary!K1001&gt;=1,"X",0)</f>
        <v>0</v>
      </c>
      <c r="L1001" s="137">
        <f>IF(Binary!L1001&gt;=1,"X",0)</f>
        <v>0</v>
      </c>
      <c r="M1001" t="str">
        <f>'Actual species'!V1002</f>
        <v>------------</v>
      </c>
    </row>
    <row r="1002" spans="1:13" x14ac:dyDescent="0.3">
      <c r="A1002" t="str">
        <f>Binary!A1002</f>
        <v>Leptacinus othioides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>
        <f>IF(Binary!G1002&gt;=1,"X",0)</f>
        <v>0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species'!V1003</f>
        <v>------------</v>
      </c>
    </row>
    <row r="1003" spans="1:13" x14ac:dyDescent="0.3">
      <c r="A1003" t="str">
        <f>Binary!A1003</f>
        <v>Leptacinus pusillus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>
        <f>IF(Binary!H1003&gt;=1,"X",0)</f>
        <v>0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species'!V1004</f>
        <v>------------</v>
      </c>
    </row>
    <row r="1004" spans="1:13" x14ac:dyDescent="0.3">
      <c r="A1004" t="str">
        <f>Binary!A1004</f>
        <v>Megalinus flavocinctus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 t="str">
        <f>IF(Binary!G1004&gt;=1,"X",0)</f>
        <v>X</v>
      </c>
      <c r="H1004" s="137">
        <f>IF(Binary!H1004&gt;=1,"X",0)</f>
        <v>0</v>
      </c>
      <c r="I1004" s="137">
        <f>IF(Binary!I1004&gt;=1,"X",0)</f>
        <v>0</v>
      </c>
      <c r="J1004" s="137" t="str">
        <f>IF(Binary!J1004&gt;=1,"X",0)</f>
        <v>X</v>
      </c>
      <c r="K1004" s="137">
        <f>IF(Binary!K1004&gt;=1,"X",0)</f>
        <v>0</v>
      </c>
      <c r="L1004" s="137">
        <f>IF(Binary!L1004&gt;=1,"X",0)</f>
        <v>0</v>
      </c>
      <c r="M1004" t="str">
        <f>'Actual species'!V1005</f>
        <v>------------</v>
      </c>
    </row>
    <row r="1005" spans="1:13" x14ac:dyDescent="0.3">
      <c r="A1005" t="str">
        <f>Binary!A1005</f>
        <v>Megalinus glabratus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 t="str">
        <f>IF(Binary!H1005&gt;=1,"X",0)</f>
        <v>X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species'!V1006</f>
        <v>------------</v>
      </c>
    </row>
    <row r="1006" spans="1:13" x14ac:dyDescent="0.3">
      <c r="A1006" t="str">
        <f>Binary!A1006</f>
        <v>Megalinus scutellaris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 t="str">
        <f>IF(Binary!H1006&gt;=1,"X",0)</f>
        <v>X</v>
      </c>
      <c r="I1006" s="137">
        <f>IF(Binary!I1006&gt;=1,"X",0)</f>
        <v>0</v>
      </c>
      <c r="J1006" s="137">
        <f>IF(Binary!J1006&gt;=1,"X",0)</f>
        <v>0</v>
      </c>
      <c r="K1006" s="137">
        <f>IF(Binary!K1006&gt;=1,"X",0)</f>
        <v>0</v>
      </c>
      <c r="L1006" s="137">
        <f>IF(Binary!L1006&gt;=1,"X",0)</f>
        <v>0</v>
      </c>
      <c r="M1006" t="str">
        <f>'Actual species'!V1007</f>
        <v>------------</v>
      </c>
    </row>
    <row r="1007" spans="1:13" x14ac:dyDescent="0.3">
      <c r="A1007" t="str">
        <f>Binary!A1007</f>
        <v>Milichilinus decorus</v>
      </c>
      <c r="B1007" s="137">
        <f>IF(Binary!B1007&gt;=1,"X",0)</f>
        <v>0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species'!V1008</f>
        <v>------------</v>
      </c>
    </row>
    <row r="1008" spans="1:13" x14ac:dyDescent="0.3">
      <c r="A1008" t="str">
        <f>Binary!A1008</f>
        <v>Neobisnius lathrobioides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 t="str">
        <f>IF(Binary!J1008&gt;=1,"X",0)</f>
        <v>X</v>
      </c>
      <c r="K1008" s="137">
        <f>IF(Binary!K1008&gt;=1,"X",0)</f>
        <v>0</v>
      </c>
      <c r="L1008" s="137">
        <f>IF(Binary!L1008&gt;=1,"X",0)</f>
        <v>0</v>
      </c>
      <c r="M1008" t="str">
        <f>'Actual species'!V1009</f>
        <v>------------</v>
      </c>
    </row>
    <row r="1009" spans="1:13" x14ac:dyDescent="0.3">
      <c r="A1009" t="str">
        <f>Binary!A1009</f>
        <v>Neobisnius orbus</v>
      </c>
      <c r="B1009" s="137" t="str">
        <f>IF(Binary!B1009&gt;=1,"X",0)</f>
        <v>X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species'!V1010</f>
        <v>------------</v>
      </c>
    </row>
    <row r="1010" spans="1:13" x14ac:dyDescent="0.3">
      <c r="A1010" t="str">
        <f>Binary!A1010</f>
        <v>Neobisnius prolixus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>
        <f>IF(Binary!J1010&gt;=1,"X",0)</f>
        <v>0</v>
      </c>
      <c r="K1010" s="137">
        <f>IF(Binary!K1010&gt;=1,"X",0)</f>
        <v>0</v>
      </c>
      <c r="L1010" s="137">
        <f>IF(Binary!L1010&gt;=1,"X",0)</f>
        <v>0</v>
      </c>
      <c r="M1010" t="str">
        <f>'Actual species'!V1011</f>
        <v>X</v>
      </c>
    </row>
    <row r="1011" spans="1:13" x14ac:dyDescent="0.3">
      <c r="A1011" t="str">
        <f>Binary!A1011</f>
        <v>Nudobius cypriacus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>
        <f>IF(Binary!F1011&gt;=1,"X",0)</f>
        <v>0</v>
      </c>
      <c r="G1011" s="137">
        <f>IF(Binary!G1011&gt;=1,"X",0)</f>
        <v>0</v>
      </c>
      <c r="H1011" s="137">
        <f>IF(Binary!H1011&gt;=1,"X",0)</f>
        <v>0</v>
      </c>
      <c r="I1011" s="137">
        <f>IF(Binary!I1011&gt;=1,"X",0)</f>
        <v>0</v>
      </c>
      <c r="J1011" s="137">
        <f>IF(Binary!J1011&gt;=1,"X",0)</f>
        <v>0</v>
      </c>
      <c r="K1011" s="137">
        <f>IF(Binary!K1011&gt;=1,"X",0)</f>
        <v>0</v>
      </c>
      <c r="L1011" s="137">
        <f>IF(Binary!L1011&gt;=1,"X",0)</f>
        <v>0</v>
      </c>
      <c r="M1011" t="str">
        <f>'Actual species'!V1012</f>
        <v>------------</v>
      </c>
    </row>
    <row r="1012" spans="1:13" x14ac:dyDescent="0.3">
      <c r="A1012" t="str">
        <f>Binary!A1012</f>
        <v xml:space="preserve">**Ocypus corcyranus (E) 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species'!V1013</f>
        <v>------------</v>
      </c>
    </row>
    <row r="1013" spans="1:13" x14ac:dyDescent="0.3">
      <c r="A1013" t="str">
        <f>Binary!A1013</f>
        <v>Ocypus curtipennis</v>
      </c>
      <c r="B1013" s="137">
        <f>IF(Binary!B1013&gt;=1,"X",0)</f>
        <v>0</v>
      </c>
      <c r="C1013" s="137">
        <f>IF(Binary!C1013&gt;=1,"X",0)</f>
        <v>0</v>
      </c>
      <c r="D1013" s="137">
        <f>IF(Binary!D1013&gt;=1,"X",0)</f>
        <v>0</v>
      </c>
      <c r="E1013" s="137">
        <f>IF(Binary!E1013&gt;=1,"X",0)</f>
        <v>0</v>
      </c>
      <c r="F1013" s="137" t="str">
        <f>IF(Binary!F1013&gt;=1,"X",0)</f>
        <v>X</v>
      </c>
      <c r="G1013" s="137">
        <f>IF(Binary!G1013&gt;=1,"X",0)</f>
        <v>0</v>
      </c>
      <c r="H1013" s="137" t="str">
        <f>IF(Binary!H1013&gt;=1,"X",0)</f>
        <v>X</v>
      </c>
      <c r="I1013" s="137">
        <f>IF(Binary!I1013&gt;=1,"X",0)</f>
        <v>0</v>
      </c>
      <c r="J1013" s="137">
        <f>IF(Binary!J1013&gt;=1,"X",0)</f>
        <v>0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species'!V1014</f>
        <v>------------</v>
      </c>
    </row>
    <row r="1014" spans="1:13" x14ac:dyDescent="0.3">
      <c r="A1014" t="str">
        <f>Binary!A1014</f>
        <v>Ocypus fulvipennis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 t="str">
        <f>IF(Binary!J1014&gt;=1,"X",0)</f>
        <v>X</v>
      </c>
      <c r="K1014" s="137">
        <f>IF(Binary!K1014&gt;=1,"X",0)</f>
        <v>0</v>
      </c>
      <c r="L1014" s="137">
        <f>IF(Binary!L1014&gt;=1,"X",0)</f>
        <v>0</v>
      </c>
      <c r="M1014" t="str">
        <f>'Actual species'!V1015</f>
        <v>------------</v>
      </c>
    </row>
    <row r="1015" spans="1:13" x14ac:dyDescent="0.3">
      <c r="A1015" t="str">
        <f>Binary!A1015</f>
        <v>Ocypus mus</v>
      </c>
      <c r="B1015" s="137">
        <f>IF(Binary!B1015&gt;=1,"X",0)</f>
        <v>0</v>
      </c>
      <c r="C1015" s="137" t="str">
        <f>IF(Binary!C1015&gt;=1,"X",0)</f>
        <v>X</v>
      </c>
      <c r="D1015" s="137" t="str">
        <f>IF(Binary!D1015&gt;=1,"X",0)</f>
        <v>X</v>
      </c>
      <c r="E1015" s="137" t="str">
        <f>IF(Binary!E1015&gt;=1,"X",0)</f>
        <v>X</v>
      </c>
      <c r="F1015" s="137" t="str">
        <f>IF(Binary!F1015&gt;=1,"X",0)</f>
        <v>X</v>
      </c>
      <c r="G1015" s="137" t="str">
        <f>IF(Binary!G1015&gt;=1,"X",0)</f>
        <v>X</v>
      </c>
      <c r="H1015" s="137" t="str">
        <f>IF(Binary!H1015&gt;=1,"X",0)</f>
        <v>X</v>
      </c>
      <c r="I1015" s="137" t="str">
        <f>IF(Binary!I1015&gt;=1,"X",0)</f>
        <v>X</v>
      </c>
      <c r="J1015" s="137" t="str">
        <f>IF(Binary!J1015&gt;=1,"X",0)</f>
        <v>X</v>
      </c>
      <c r="K1015" s="137" t="str">
        <f>IF(Binary!K1015&gt;=1,"X",0)</f>
        <v>X</v>
      </c>
      <c r="L1015" s="137">
        <f>IF(Binary!L1015&gt;=1,"X",0)</f>
        <v>0</v>
      </c>
      <c r="M1015" t="str">
        <f>'Actual species'!V1016</f>
        <v>------------</v>
      </c>
    </row>
    <row r="1016" spans="1:13" x14ac:dyDescent="0.3">
      <c r="A1016" t="str">
        <f>Binary!A1016</f>
        <v>Ocypus nitens nitens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species'!V1017</f>
        <v>------------</v>
      </c>
    </row>
    <row r="1017" spans="1:13" x14ac:dyDescent="0.3">
      <c r="A1017" t="str">
        <f>Binary!A1017</f>
        <v>Ocypus olens</v>
      </c>
      <c r="B1017" s="137">
        <f>IF(Binary!B1017&gt;=1,"X",0)</f>
        <v>0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 t="str">
        <f>IF(Binary!G1017&gt;=1,"X",0)</f>
        <v>X</v>
      </c>
      <c r="H1017" s="137">
        <f>IF(Binary!H1017&gt;=1,"X",0)</f>
        <v>0</v>
      </c>
      <c r="I1017" s="137">
        <f>IF(Binary!I1017&gt;=1,"X",0)</f>
        <v>0</v>
      </c>
      <c r="J1017" s="137">
        <f>IF(Binary!J1017&gt;=1,"X",0)</f>
        <v>0</v>
      </c>
      <c r="K1017" s="137">
        <f>IF(Binary!K1017&gt;=1,"X",0)</f>
        <v>0</v>
      </c>
      <c r="L1017" s="137">
        <f>IF(Binary!L1017&gt;=1,"X",0)</f>
        <v>0</v>
      </c>
      <c r="M1017" t="str">
        <f>'Actual species'!V1018</f>
        <v>------------</v>
      </c>
    </row>
    <row r="1018" spans="1:13" x14ac:dyDescent="0.3">
      <c r="A1018" t="str">
        <f>Binary!A1018</f>
        <v>Ocypus ophthalmicus ophthalmicus</v>
      </c>
      <c r="B1018" s="137">
        <f>IF(Binary!B1018&gt;=1,"X",0)</f>
        <v>0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species'!V1019</f>
        <v>------------</v>
      </c>
    </row>
    <row r="1019" spans="1:13" x14ac:dyDescent="0.3">
      <c r="A1019" t="str">
        <f>Binary!A1019</f>
        <v xml:space="preserve">Ocypus orientis </v>
      </c>
      <c r="B1019" s="137" t="str">
        <f>IF(Binary!B1019&gt;=1,"X",0)</f>
        <v>X</v>
      </c>
      <c r="C1019" s="137">
        <f>IF(Binary!C1019&gt;=1,"X",0)</f>
        <v>0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>
        <f>IF(Binary!G1019&gt;=1,"X",0)</f>
        <v>0</v>
      </c>
      <c r="H1019" s="137" t="str">
        <f>IF(Binary!H1019&gt;=1,"X",0)</f>
        <v>X</v>
      </c>
      <c r="I1019" s="137">
        <f>IF(Binary!I1019&gt;=1,"X",0)</f>
        <v>0</v>
      </c>
      <c r="J1019" s="137">
        <f>IF(Binary!J1019&gt;=1,"X",0)</f>
        <v>0</v>
      </c>
      <c r="K1019" s="137" t="str">
        <f>IF(Binary!K1019&gt;=1,"X",0)</f>
        <v>X</v>
      </c>
      <c r="L1019" s="137" t="str">
        <f>IF(Binary!L1019&gt;=1,"X",0)</f>
        <v>X</v>
      </c>
      <c r="M1019" t="str">
        <f>'Actual species'!V1020</f>
        <v>------------</v>
      </c>
    </row>
    <row r="1020" spans="1:13" x14ac:dyDescent="0.3">
      <c r="A1020" t="str">
        <f>Binary!A1020</f>
        <v>Ocypus orientis (orientalis)</v>
      </c>
      <c r="B1020" s="137" t="str">
        <f>IF(Binary!B1020&gt;=1,"X",0)</f>
        <v>X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>
        <f>IF(Binary!F1020&gt;=1,"X",0)</f>
        <v>0</v>
      </c>
      <c r="G1020" s="137">
        <f>IF(Binary!G1020&gt;=1,"X",0)</f>
        <v>0</v>
      </c>
      <c r="H1020" s="137">
        <f>IF(Binary!H1020&gt;=1,"X",0)</f>
        <v>0</v>
      </c>
      <c r="I1020" s="137">
        <f>IF(Binary!I1020&gt;=1,"X",0)</f>
        <v>0</v>
      </c>
      <c r="J1020" s="137">
        <f>IF(Binary!J1020&gt;=1,"X",0)</f>
        <v>0</v>
      </c>
      <c r="K1020" s="137">
        <f>IF(Binary!K1020&gt;=1,"X",0)</f>
        <v>0</v>
      </c>
      <c r="L1020" s="137">
        <f>IF(Binary!L1020&gt;=1,"X",0)</f>
        <v>0</v>
      </c>
      <c r="M1020" t="str">
        <f>'Actual species'!V1021</f>
        <v>------------</v>
      </c>
    </row>
    <row r="1021" spans="1:13" x14ac:dyDescent="0.3">
      <c r="A1021" t="str">
        <f>Binary!A1021</f>
        <v>Ocypus picipennis</v>
      </c>
      <c r="B1021" s="137">
        <f>IF(Binary!B1021&gt;=1,"X",0)</f>
        <v>0</v>
      </c>
      <c r="C1021" s="137" t="str">
        <f>IF(Binary!C1021&gt;=1,"X",0)</f>
        <v>X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 t="str">
        <f>IF(Binary!G1021&gt;=1,"X",0)</f>
        <v>X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species'!V1022</f>
        <v>------------</v>
      </c>
    </row>
    <row r="1022" spans="1:13" x14ac:dyDescent="0.3">
      <c r="A1022" t="str">
        <f>Binary!A1022</f>
        <v>Ocypus sericeicolli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>
        <f>IF(Binary!E1022&gt;=1,"X",0)</f>
        <v>0</v>
      </c>
      <c r="F1022" s="137" t="str">
        <f>IF(Binary!F1022&gt;=1,"X",0)</f>
        <v>X</v>
      </c>
      <c r="G1022" s="137" t="str">
        <f>IF(Binary!G1022&gt;=1,"X",0)</f>
        <v>X</v>
      </c>
      <c r="H1022" s="137">
        <f>IF(Binary!H1022&gt;=1,"X",0)</f>
        <v>0</v>
      </c>
      <c r="I1022" s="137" t="str">
        <f>IF(Binary!I1022&gt;=1,"X",0)</f>
        <v>X</v>
      </c>
      <c r="J1022" s="137">
        <f>IF(Binary!J1022&gt;=1,"X",0)</f>
        <v>0</v>
      </c>
      <c r="K1022" s="137" t="str">
        <f>IF(Binary!K1022&gt;=1,"X",0)</f>
        <v>X</v>
      </c>
      <c r="L1022" s="137">
        <f>IF(Binary!L1022&gt;=1,"X",0)</f>
        <v>0</v>
      </c>
      <c r="M1022" t="str">
        <f>'Actual species'!V1023</f>
        <v>------------</v>
      </c>
    </row>
    <row r="1023" spans="1:13" x14ac:dyDescent="0.3">
      <c r="A1023" t="str">
        <f>Binary!A1023</f>
        <v>Ocypus simulator</v>
      </c>
      <c r="B1023" s="137">
        <f>IF(Binary!B1023&gt;=1,"X",0)</f>
        <v>0</v>
      </c>
      <c r="C1023" s="137">
        <f>IF(Binary!C1023&gt;=1,"X",0)</f>
        <v>0</v>
      </c>
      <c r="D1023" s="137">
        <f>IF(Binary!D1023&gt;=1,"X",0)</f>
        <v>0</v>
      </c>
      <c r="E1023" s="137">
        <f>IF(Binary!E1023&gt;=1,"X",0)</f>
        <v>0</v>
      </c>
      <c r="F1023" s="137">
        <f>IF(Binary!F1023&gt;=1,"X",0)</f>
        <v>0</v>
      </c>
      <c r="G1023" s="137">
        <f>IF(Binary!G1023&gt;=1,"X",0)</f>
        <v>0</v>
      </c>
      <c r="H1023" s="137">
        <f>IF(Binary!H1023&gt;=1,"X",0)</f>
        <v>0</v>
      </c>
      <c r="I1023" s="137">
        <f>IF(Binary!I1023&gt;=1,"X",0)</f>
        <v>0</v>
      </c>
      <c r="J1023" s="137">
        <f>IF(Binary!J1023&gt;=1,"X",0)</f>
        <v>0</v>
      </c>
      <c r="K1023" s="137">
        <f>IF(Binary!K1023&gt;=1,"X",0)</f>
        <v>0</v>
      </c>
      <c r="L1023" s="137">
        <f>IF(Binary!L1023&gt;=1,"X",0)</f>
        <v>0</v>
      </c>
      <c r="M1023" t="str">
        <f>'Actual species'!V1024</f>
        <v>------------</v>
      </c>
    </row>
    <row r="1024" spans="1:13" x14ac:dyDescent="0.3">
      <c r="A1024" t="str">
        <f>Binary!A1024</f>
        <v>Orthidus cribratus cribratus</v>
      </c>
      <c r="B1024" s="137">
        <f>IF(Binary!B1024&gt;=1,"X",0)</f>
        <v>0</v>
      </c>
      <c r="C1024" s="137">
        <f>IF(Binary!C1024&gt;=1,"X",0)</f>
        <v>0</v>
      </c>
      <c r="D1024" s="137">
        <f>IF(Binary!D1024&gt;=1,"X",0)</f>
        <v>0</v>
      </c>
      <c r="E1024" s="137" t="str">
        <f>IF(Binary!E1024&gt;=1,"X",0)</f>
        <v>X</v>
      </c>
      <c r="F1024" s="137">
        <f>IF(Binary!F1024&gt;=1,"X",0)</f>
        <v>0</v>
      </c>
      <c r="G1024" s="137">
        <f>IF(Binary!G1024&gt;=1,"X",0)</f>
        <v>0</v>
      </c>
      <c r="H1024" s="137">
        <f>IF(Binary!H1024&gt;=1,"X",0)</f>
        <v>0</v>
      </c>
      <c r="I1024" s="137">
        <f>IF(Binary!I1024&gt;=1,"X",0)</f>
        <v>0</v>
      </c>
      <c r="J1024" s="137">
        <f>IF(Binary!J1024&gt;=1,"X",0)</f>
        <v>0</v>
      </c>
      <c r="K1024" s="137">
        <f>IF(Binary!K1024&gt;=1,"X",0)</f>
        <v>0</v>
      </c>
      <c r="L1024" s="137">
        <f>IF(Binary!L1024&gt;=1,"X",0)</f>
        <v>0</v>
      </c>
      <c r="M1024" t="str">
        <f>'Actual species'!V1025</f>
        <v>------------</v>
      </c>
    </row>
    <row r="1025" spans="1:13" x14ac:dyDescent="0.3">
      <c r="A1025" t="str">
        <f>Binary!A1025</f>
        <v>Othius laeviusculus</v>
      </c>
      <c r="B1025" s="137" t="str">
        <f>IF(Binary!B1025&gt;=1,"X",0)</f>
        <v>X</v>
      </c>
      <c r="C1025" s="137">
        <f>IF(Binary!C1025&gt;=1,"X",0)</f>
        <v>0</v>
      </c>
      <c r="D1025" s="137">
        <f>IF(Binary!D1025&gt;=1,"X",0)</f>
        <v>0</v>
      </c>
      <c r="E1025" s="137" t="str">
        <f>IF(Binary!E1025&gt;=1,"X",0)</f>
        <v>X</v>
      </c>
      <c r="F1025" s="137" t="str">
        <f>IF(Binary!F1025&gt;=1,"X",0)</f>
        <v>X</v>
      </c>
      <c r="G1025" s="137" t="str">
        <f>IF(Binary!G1025&gt;=1,"X",0)</f>
        <v>X</v>
      </c>
      <c r="H1025" s="137" t="str">
        <f>IF(Binary!H1025&gt;=1,"X",0)</f>
        <v>X</v>
      </c>
      <c r="I1025" s="137">
        <f>IF(Binary!I1025&gt;=1,"X",0)</f>
        <v>0</v>
      </c>
      <c r="J1025" s="137">
        <f>IF(Binary!J1025&gt;=1,"X",0)</f>
        <v>0</v>
      </c>
      <c r="K1025" s="137" t="str">
        <f>IF(Binary!K1025&gt;=1,"X",0)</f>
        <v>X</v>
      </c>
      <c r="L1025" s="137" t="str">
        <f>IF(Binary!L1025&gt;=1,"X",0)</f>
        <v>X</v>
      </c>
      <c r="M1025" t="str">
        <f>'Actual species'!V1026</f>
        <v>------------</v>
      </c>
    </row>
    <row r="1026" spans="1:13" x14ac:dyDescent="0.3">
      <c r="A1026" t="str">
        <f>Binary!A1026</f>
        <v>Othius lapidicola</v>
      </c>
      <c r="B1026" s="137">
        <f>IF(Binary!B1026&gt;=1,"X",0)</f>
        <v>0</v>
      </c>
      <c r="C1026" s="137" t="str">
        <f>IF(Binary!C1026&gt;=1,"X",0)</f>
        <v>X</v>
      </c>
      <c r="D1026" s="137" t="str">
        <f>IF(Binary!D1026&gt;=1,"X",0)</f>
        <v>X</v>
      </c>
      <c r="E1026" s="137" t="str">
        <f>IF(Binary!E1026&gt;=1,"X",0)</f>
        <v>X</v>
      </c>
      <c r="F1026" s="137" t="str">
        <f>IF(Binary!F1026&gt;=1,"X",0)</f>
        <v>X</v>
      </c>
      <c r="G1026" s="137" t="str">
        <f>IF(Binary!G1026&gt;=1,"X",0)</f>
        <v>X</v>
      </c>
      <c r="H1026" s="137" t="str">
        <f>IF(Binary!H1026&gt;=1,"X",0)</f>
        <v>X</v>
      </c>
      <c r="I1026" s="137" t="str">
        <f>IF(Binary!I1026&gt;=1,"X",0)</f>
        <v>X</v>
      </c>
      <c r="J1026" s="137" t="str">
        <f>IF(Binary!J1026&gt;=1,"X",0)</f>
        <v>X</v>
      </c>
      <c r="K1026" s="137" t="str">
        <f>IF(Binary!K1026&gt;=1,"X",0)</f>
        <v>X</v>
      </c>
      <c r="L1026" s="137" t="str">
        <f>IF(Binary!L1026&gt;=1,"X",0)</f>
        <v>X</v>
      </c>
      <c r="M1026" t="str">
        <f>'Actual species'!V1027</f>
        <v>------------</v>
      </c>
    </row>
    <row r="1027" spans="1:13" x14ac:dyDescent="0.3">
      <c r="A1027" t="str">
        <f>Binary!A1027</f>
        <v>Othius punctulatus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species'!V1028</f>
        <v>------------</v>
      </c>
    </row>
    <row r="1028" spans="1:13" x14ac:dyDescent="0.3">
      <c r="A1028" t="str">
        <f>Binary!A1028</f>
        <v>Phacophallus parumpunctatus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>
        <f>IF(Binary!E1028&gt;=1,"X",0)</f>
        <v>0</v>
      </c>
      <c r="F1028" s="137">
        <f>IF(Binary!F1028&gt;=1,"X",0)</f>
        <v>0</v>
      </c>
      <c r="G1028" s="137">
        <f>IF(Binary!G1028&gt;=1,"X",0)</f>
        <v>0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species'!V1029</f>
        <v>------------</v>
      </c>
    </row>
    <row r="1029" spans="1:13" x14ac:dyDescent="0.3">
      <c r="A1029" t="str">
        <f>Binary!A1029</f>
        <v>Philonthus carbonarius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species'!V1030</f>
        <v>------------</v>
      </c>
    </row>
    <row r="1030" spans="1:13" x14ac:dyDescent="0.3">
      <c r="A1030" t="str">
        <f>Binary!A1030</f>
        <v>Philonthus concinnus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 t="str">
        <f>IF(Binary!E1030&gt;=1,"X",0)</f>
        <v>X</v>
      </c>
      <c r="F1030" s="137">
        <f>IF(Binary!F1030&gt;=1,"X",0)</f>
        <v>0</v>
      </c>
      <c r="G1030" s="137" t="str">
        <f>IF(Binary!G1030&gt;=1,"X",0)</f>
        <v>X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species'!V1031</f>
        <v>------------</v>
      </c>
    </row>
    <row r="1031" spans="1:13" x14ac:dyDescent="0.3">
      <c r="A1031" t="str">
        <f>Binary!A1031</f>
        <v>Philonthus corruscus</v>
      </c>
      <c r="B1031" s="137">
        <f>IF(Binary!B1031&gt;=1,"X",0)</f>
        <v>0</v>
      </c>
      <c r="C1031" s="137">
        <f>IF(Binary!C1031&gt;=1,"X",0)</f>
        <v>0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>
        <f>IF(Binary!J1031&gt;=1,"X",0)</f>
        <v>0</v>
      </c>
      <c r="K1031" s="137">
        <f>IF(Binary!K1031&gt;=1,"X",0)</f>
        <v>0</v>
      </c>
      <c r="L1031" s="137">
        <f>IF(Binary!L1031&gt;=1,"X",0)</f>
        <v>0</v>
      </c>
      <c r="M1031" t="str">
        <f>'Actual species'!V1032</f>
        <v>------------</v>
      </c>
    </row>
    <row r="1032" spans="1:13" x14ac:dyDescent="0.3">
      <c r="A1032" t="str">
        <f>Binary!A1032</f>
        <v>Philonthus cruentatus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 t="str">
        <f>IF(Binary!H1032&gt;=1,"X",0)</f>
        <v>X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species'!V1033</f>
        <v>------------</v>
      </c>
    </row>
    <row r="1033" spans="1:13" x14ac:dyDescent="0.3">
      <c r="A1033" t="str">
        <f>Binary!A1033</f>
        <v>Philonthus debilis</v>
      </c>
      <c r="B1033" s="137">
        <f>IF(Binary!B1033&gt;=1,"X",0)</f>
        <v>0</v>
      </c>
      <c r="C1033" s="137" t="str">
        <f>IF(Binary!C1033&gt;=1,"X",0)</f>
        <v>X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species'!V1034</f>
        <v>------------</v>
      </c>
    </row>
    <row r="1034" spans="1:13" x14ac:dyDescent="0.3">
      <c r="A1034" t="str">
        <f>Binary!A1034</f>
        <v>Philonthus decorus</v>
      </c>
      <c r="B1034" s="137">
        <f>IF(Binary!B1034&gt;=1,"X",0)</f>
        <v>0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species'!V1035</f>
        <v>------------</v>
      </c>
    </row>
    <row r="1035" spans="1:13" x14ac:dyDescent="0.3">
      <c r="A1035" t="str">
        <f>Binary!A1035</f>
        <v>Philonthus discoideus</v>
      </c>
      <c r="B1035" s="137" t="str">
        <f>IF(Binary!B1035&gt;=1,"X",0)</f>
        <v>X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>
        <f>IF(Binary!H1035&gt;=1,"X",0)</f>
        <v>0</v>
      </c>
      <c r="I1035" s="137">
        <f>IF(Binary!I1035&gt;=1,"X",0)</f>
        <v>0</v>
      </c>
      <c r="J1035" s="137" t="str">
        <f>IF(Binary!J1035&gt;=1,"X",0)</f>
        <v>X</v>
      </c>
      <c r="K1035" s="137">
        <f>IF(Binary!K1035&gt;=1,"X",0)</f>
        <v>0</v>
      </c>
      <c r="L1035" s="137">
        <f>IF(Binary!L1035&gt;=1,"X",0)</f>
        <v>0</v>
      </c>
      <c r="M1035" t="str">
        <f>'Actual species'!V1036</f>
        <v>------------</v>
      </c>
    </row>
    <row r="1036" spans="1:13" x14ac:dyDescent="0.3">
      <c r="A1036" t="str">
        <f>Binary!A1036</f>
        <v>Philonthus diversiceps</v>
      </c>
      <c r="B1036" s="137" t="str">
        <f>IF(Binary!B1036&gt;=1,"X",0)</f>
        <v>X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species'!V1037</f>
        <v>------------</v>
      </c>
    </row>
    <row r="1037" spans="1:13" x14ac:dyDescent="0.3">
      <c r="A1037" t="str">
        <f>Binary!A1037</f>
        <v>Philonthus ebeninus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 t="str">
        <f>IF(Binary!H1037&gt;=1,"X",0)</f>
        <v>X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species'!V1038</f>
        <v>------------</v>
      </c>
    </row>
    <row r="1038" spans="1:13" x14ac:dyDescent="0.3">
      <c r="A1038" t="str">
        <f>Binary!A1038</f>
        <v>Philonthus fumarius</v>
      </c>
      <c r="B1038" s="137">
        <f>IF(Binary!B1038&gt;=1,"X",0)</f>
        <v>0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>
        <f>IF(Binary!G1038&gt;=1,"X",0)</f>
        <v>0</v>
      </c>
      <c r="H1038" s="137">
        <f>IF(Binary!H1038&gt;=1,"X",0)</f>
        <v>0</v>
      </c>
      <c r="I1038" s="137">
        <f>IF(Binary!I1038&gt;=1,"X",0)</f>
        <v>0</v>
      </c>
      <c r="J1038" s="137">
        <f>IF(Binary!J1038&gt;=1,"X",0)</f>
        <v>0</v>
      </c>
      <c r="K1038" s="137">
        <f>IF(Binary!K1038&gt;=1,"X",0)</f>
        <v>0</v>
      </c>
      <c r="L1038" s="137">
        <f>IF(Binary!L1038&gt;=1,"X",0)</f>
        <v>0</v>
      </c>
      <c r="M1038" t="str">
        <f>'Actual species'!V1039</f>
        <v>------------</v>
      </c>
    </row>
    <row r="1039" spans="1:13" x14ac:dyDescent="0.3">
      <c r="A1039" t="str">
        <f>Binary!A1039</f>
        <v>Philonthus heterodoxus</v>
      </c>
      <c r="B1039" s="137">
        <f>IF(Binary!B1039&gt;=1,"X",0)</f>
        <v>0</v>
      </c>
      <c r="C1039" s="137">
        <f>IF(Binary!C1039&gt;=1,"X",0)</f>
        <v>0</v>
      </c>
      <c r="D1039" s="137">
        <f>IF(Binary!D1039&gt;=1,"X",0)</f>
        <v>0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species'!V1040</f>
        <v>------------</v>
      </c>
    </row>
    <row r="1040" spans="1:13" x14ac:dyDescent="0.3">
      <c r="A1040" t="str">
        <f>Binary!A1040</f>
        <v>Philonthus intermedius</v>
      </c>
      <c r="B1040" s="137" t="str">
        <f>IF(Binary!B1040&gt;=1,"X",0)</f>
        <v>X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 t="str">
        <f>IF(Binary!G1040&gt;=1,"X",0)</f>
        <v>X</v>
      </c>
      <c r="H1040" s="137">
        <f>IF(Binary!H1040&gt;=1,"X",0)</f>
        <v>0</v>
      </c>
      <c r="I1040" s="137">
        <f>IF(Binary!I1040&gt;=1,"X",0)</f>
        <v>0</v>
      </c>
      <c r="J1040" s="137" t="str">
        <f>IF(Binary!J1040&gt;=1,"X",0)</f>
        <v>X</v>
      </c>
      <c r="K1040" s="137">
        <f>IF(Binary!K1040&gt;=1,"X",0)</f>
        <v>0</v>
      </c>
      <c r="L1040" s="137">
        <f>IF(Binary!L1040&gt;=1,"X",0)</f>
        <v>0</v>
      </c>
      <c r="M1040" t="str">
        <f>'Actual species'!V1041</f>
        <v>------------</v>
      </c>
    </row>
    <row r="1041" spans="1:13" x14ac:dyDescent="0.3">
      <c r="A1041" t="str">
        <f>Binary!A1041</f>
        <v>Philonthus juvenilis</v>
      </c>
      <c r="B1041" s="137">
        <f>IF(Binary!B1041&gt;=1,"X",0)</f>
        <v>0</v>
      </c>
      <c r="C1041" s="137">
        <f>IF(Binary!C1041&gt;=1,"X",0)</f>
        <v>0</v>
      </c>
      <c r="D1041" s="137" t="str">
        <f>IF(Binary!D1041&gt;=1,"X",0)</f>
        <v>X</v>
      </c>
      <c r="E1041" s="137">
        <f>IF(Binary!E1041&gt;=1,"X",0)</f>
        <v>0</v>
      </c>
      <c r="F1041" s="137">
        <f>IF(Binary!F1041&gt;=1,"X",0)</f>
        <v>0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>
        <f>IF(Binary!J1041&gt;=1,"X",0)</f>
        <v>0</v>
      </c>
      <c r="K1041" s="137">
        <f>IF(Binary!K1041&gt;=1,"X",0)</f>
        <v>0</v>
      </c>
      <c r="L1041" s="137">
        <f>IF(Binary!L1041&gt;=1,"X",0)</f>
        <v>0</v>
      </c>
      <c r="M1041" t="str">
        <f>'Actual species'!V1042</f>
        <v>------------</v>
      </c>
    </row>
    <row r="1042" spans="1:13" x14ac:dyDescent="0.3">
      <c r="A1042" t="str">
        <f>Binary!A1042</f>
        <v>Philonthus mannerheimi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species'!V1043</f>
        <v>------------</v>
      </c>
    </row>
    <row r="1043" spans="1:13" x14ac:dyDescent="0.3">
      <c r="A1043" t="str">
        <f>Binary!A1043</f>
        <v>Philonthus micans</v>
      </c>
      <c r="B1043" s="137">
        <f>IF(Binary!B1043&gt;=1,"X",0)</f>
        <v>0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>
        <f>IF(Binary!G1043&gt;=1,"X",0)</f>
        <v>0</v>
      </c>
      <c r="H1043" s="137">
        <f>IF(Binary!H1043&gt;=1,"X",0)</f>
        <v>0</v>
      </c>
      <c r="I1043" s="137">
        <f>IF(Binary!I1043&gt;=1,"X",0)</f>
        <v>0</v>
      </c>
      <c r="J1043" s="137" t="str">
        <f>IF(Binary!J1043&gt;=1,"X",0)</f>
        <v>X</v>
      </c>
      <c r="K1043" s="137">
        <f>IF(Binary!K1043&gt;=1,"X",0)</f>
        <v>0</v>
      </c>
      <c r="L1043" s="137">
        <f>IF(Binary!L1043&gt;=1,"X",0)</f>
        <v>0</v>
      </c>
      <c r="M1043" t="str">
        <f>'Actual species'!V1044</f>
        <v>------------</v>
      </c>
    </row>
    <row r="1044" spans="1:13" x14ac:dyDescent="0.3">
      <c r="A1044" t="str">
        <f>Binary!A1044</f>
        <v>Philonthus mimus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species'!V1045</f>
        <v>------------</v>
      </c>
    </row>
    <row r="1045" spans="1:13" x14ac:dyDescent="0.3">
      <c r="A1045" t="str">
        <f>Binary!A1045</f>
        <v>Philonthus nitidicollis</v>
      </c>
      <c r="B1045" s="137" t="str">
        <f>IF(Binary!B1045&gt;=1,"X",0)</f>
        <v>X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 t="str">
        <f>IF(Binary!F1045&gt;=1,"X",0)</f>
        <v>X</v>
      </c>
      <c r="G1045" s="137" t="str">
        <f>IF(Binary!G1045&gt;=1,"X",0)</f>
        <v>X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species'!V1046</f>
        <v>------------</v>
      </c>
    </row>
    <row r="1046" spans="1:13" x14ac:dyDescent="0.3">
      <c r="A1046" t="str">
        <f>Binary!A1046</f>
        <v>Philonthus oblitus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species'!V1047</f>
        <v>------------</v>
      </c>
    </row>
    <row r="1047" spans="1:13" x14ac:dyDescent="0.3">
      <c r="A1047" t="str">
        <f>Binary!A1047</f>
        <v>Philonthus parvicornis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>
        <f>IF(Binary!E1047&gt;=1,"X",0)</f>
        <v>0</v>
      </c>
      <c r="F1047" s="137">
        <f>IF(Binary!F1047&gt;=1,"X",0)</f>
        <v>0</v>
      </c>
      <c r="G1047" s="137">
        <f>IF(Binary!G1047&gt;=1,"X",0)</f>
        <v>0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species'!V1048</f>
        <v>------------</v>
      </c>
    </row>
    <row r="1048" spans="1:13" x14ac:dyDescent="0.3">
      <c r="A1048" t="str">
        <f>Binary!A1048</f>
        <v>Philonthus pseudovarians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species'!V1049</f>
        <v>------------</v>
      </c>
    </row>
    <row r="1049" spans="1:13" x14ac:dyDescent="0.3">
      <c r="A1049" t="str">
        <f>Binary!A1049</f>
        <v>Philonthus quisquilarius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 t="str">
        <f>IF(Binary!E1049&gt;=1,"X",0)</f>
        <v>X</v>
      </c>
      <c r="F1049" s="137">
        <f>IF(Binary!F1049&gt;=1,"X",0)</f>
        <v>0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species'!V1050</f>
        <v>------------</v>
      </c>
    </row>
    <row r="1050" spans="1:13" x14ac:dyDescent="0.3">
      <c r="A1050" t="str">
        <f>Binary!A1050</f>
        <v>Philonthus rubripennis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>
        <f>IF(Binary!F1050&gt;=1,"X",0)</f>
        <v>0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species'!V1051</f>
        <v>------------</v>
      </c>
    </row>
    <row r="1051" spans="1:13" x14ac:dyDescent="0.3">
      <c r="A1051" t="str">
        <f>Binary!A1051</f>
        <v>Philonthus rufimanus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 t="str">
        <f>IF(Binary!F1051&gt;=1,"X",0)</f>
        <v>X</v>
      </c>
      <c r="G1051" s="137" t="str">
        <f>IF(Binary!G1051&gt;=1,"X",0)</f>
        <v>X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species'!V1052</f>
        <v>------------</v>
      </c>
    </row>
    <row r="1052" spans="1:13" x14ac:dyDescent="0.3">
      <c r="A1052" t="str">
        <f>Binary!A1052</f>
        <v>Philonthus salinus</v>
      </c>
      <c r="B1052" s="137">
        <f>IF(Binary!B1052&gt;=1,"X",0)</f>
        <v>0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 t="str">
        <f>IF(Binary!F1052&gt;=1,"X",0)</f>
        <v>X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species'!V1053</f>
        <v>------------</v>
      </c>
    </row>
    <row r="1053" spans="1:13" x14ac:dyDescent="0.3">
      <c r="A1053" t="str">
        <f>Binary!A1053</f>
        <v>Philonthus umbratilis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species'!V1054</f>
        <v>------------</v>
      </c>
    </row>
    <row r="1054" spans="1:13" x14ac:dyDescent="0.3">
      <c r="A1054" t="str">
        <f>Binary!A1054</f>
        <v>Platyprosopus hierochonticus</v>
      </c>
      <c r="B1054" s="137" t="str">
        <f>IF(Binary!B1054&gt;=1,"X",0)</f>
        <v>X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species'!V1055</f>
        <v>------------</v>
      </c>
    </row>
    <row r="1055" spans="1:13" x14ac:dyDescent="0.3">
      <c r="A1055" t="str">
        <f>Binary!A1055</f>
        <v>Quedius acuminatus phenicus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species'!V1056</f>
        <v>------------</v>
      </c>
    </row>
    <row r="1056" spans="1:13" x14ac:dyDescent="0.3">
      <c r="A1056" t="str">
        <f>Binary!A1056</f>
        <v>Quedius abietum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>
        <f>IF(Binary!J1056&gt;=1,"X",0)</f>
        <v>0</v>
      </c>
      <c r="K1056" s="137">
        <f>IF(Binary!K1056&gt;=1,"X",0)</f>
        <v>0</v>
      </c>
      <c r="L1056" s="137">
        <f>IF(Binary!L1056&gt;=1,"X",0)</f>
        <v>0</v>
      </c>
      <c r="M1056" t="str">
        <f>'Actual species'!V1057</f>
        <v>------------</v>
      </c>
    </row>
    <row r="1057" spans="1:13" x14ac:dyDescent="0.3">
      <c r="A1057" t="str">
        <f>Binary!A1057</f>
        <v>Quedius bernhaueri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>
        <f>IF(Binary!E1057&gt;=1,"X",0)</f>
        <v>0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species'!V1058</f>
        <v>------------</v>
      </c>
    </row>
    <row r="1058" spans="1:13" x14ac:dyDescent="0.3">
      <c r="A1058" t="str">
        <f>Binary!A1058</f>
        <v>Quedius boops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 t="str">
        <f>IF(Binary!J1058&gt;=1,"X",0)</f>
        <v>X</v>
      </c>
      <c r="K1058" s="137">
        <f>IF(Binary!K1058&gt;=1,"X",0)</f>
        <v>0</v>
      </c>
      <c r="L1058" s="137">
        <f>IF(Binary!L1058&gt;=1,"X",0)</f>
        <v>0</v>
      </c>
      <c r="M1058" t="str">
        <f>'Actual species'!V1059</f>
        <v>------------</v>
      </c>
    </row>
    <row r="1059" spans="1:13" x14ac:dyDescent="0.3">
      <c r="A1059" t="str">
        <f>Binary!A1059</f>
        <v>Quedius cf. hellenicus</v>
      </c>
      <c r="B1059" s="137">
        <f>IF(Binary!B1059&gt;=1,"X",0)</f>
        <v>0</v>
      </c>
      <c r="C1059" s="137">
        <f>IF(Binary!C1059&gt;=1,"X",0)</f>
        <v>0</v>
      </c>
      <c r="D1059" s="137">
        <f>IF(Binary!D1059&gt;=1,"X",0)</f>
        <v>0</v>
      </c>
      <c r="E1059" s="137" t="str">
        <f>IF(Binary!E1059&gt;=1,"X",0)</f>
        <v>X</v>
      </c>
      <c r="F1059" s="137">
        <f>IF(Binary!F1059&gt;=1,"X",0)</f>
        <v>0</v>
      </c>
      <c r="G1059" s="137">
        <f>IF(Binary!G1059&gt;=1,"X",0)</f>
        <v>0</v>
      </c>
      <c r="H1059" s="137">
        <f>IF(Binary!H1059&gt;=1,"X",0)</f>
        <v>0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species'!V1060</f>
        <v>------------</v>
      </c>
    </row>
    <row r="1060" spans="1:13" x14ac:dyDescent="0.3">
      <c r="A1060" t="str">
        <f>Binary!A1060</f>
        <v>Quedius cf. Paganettii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>
        <f>IF(Binary!F1060&gt;=1,"X",0)</f>
        <v>0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>
        <f>IF(Binary!L1060&gt;=1,"X",0)</f>
        <v>0</v>
      </c>
      <c r="M1060" t="str">
        <f>'Actual species'!V1061</f>
        <v>------------</v>
      </c>
    </row>
    <row r="1061" spans="1:13" x14ac:dyDescent="0.3">
      <c r="A1061" t="str">
        <f>Binary!A1061</f>
        <v>Quedius cinctus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 t="str">
        <f>IF(Binary!G1061&gt;=1,"X",0)</f>
        <v>X</v>
      </c>
      <c r="H1061" s="137" t="str">
        <f>IF(Binary!H1061&gt;=1,"X",0)</f>
        <v>X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species'!V1062</f>
        <v>------------</v>
      </c>
    </row>
    <row r="1062" spans="1:13" x14ac:dyDescent="0.3">
      <c r="A1062" t="str">
        <f>Binary!A1062</f>
        <v>Quedius coloratus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>
        <f>IF(Binary!E1062&gt;=1,"X",0)</f>
        <v>0</v>
      </c>
      <c r="F1062" s="137" t="str">
        <f>IF(Binary!F1062&gt;=1,"X",0)</f>
        <v>X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>
        <f>IF(Binary!K1062&gt;=1,"X",0)</f>
        <v>0</v>
      </c>
      <c r="L1062" s="137" t="str">
        <f>IF(Binary!L1062&gt;=1,"X",0)</f>
        <v>X</v>
      </c>
      <c r="M1062" t="str">
        <f>'Actual species'!V1063</f>
        <v>------------</v>
      </c>
    </row>
    <row r="1063" spans="1:13" x14ac:dyDescent="0.3">
      <c r="A1063" t="str">
        <f>Binary!A1063</f>
        <v>Quedius coxalis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species'!V1064</f>
        <v>------------</v>
      </c>
    </row>
    <row r="1064" spans="1:13" x14ac:dyDescent="0.3">
      <c r="A1064" t="str">
        <f>Binary!A1064</f>
        <v>Quedius curtidens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 t="str">
        <f>IF(Binary!E1064&gt;=1,"X",0)</f>
        <v>X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 t="str">
        <f>IF(Binary!K1064&gt;=1,"X",0)</f>
        <v>X</v>
      </c>
      <c r="L1064" s="137">
        <f>IF(Binary!L1064&gt;=1,"X",0)</f>
        <v>0</v>
      </c>
      <c r="M1064" t="str">
        <f>'Actual species'!V1065</f>
        <v>------------</v>
      </c>
    </row>
    <row r="1065" spans="1:13" x14ac:dyDescent="0.3">
      <c r="A1065" t="str">
        <f>Binary!A1065</f>
        <v>Quedius cyprusensis</v>
      </c>
      <c r="B1065" s="137" t="str">
        <f>IF(Binary!B1065&gt;=1,"X",0)</f>
        <v>X</v>
      </c>
      <c r="C1065" s="137">
        <f>IF(Binary!C1065&gt;=1,"X",0)</f>
        <v>0</v>
      </c>
      <c r="D1065" s="137">
        <f>IF(Binary!D1065&gt;=1,"X",0)</f>
        <v>0</v>
      </c>
      <c r="E1065" s="137">
        <f>IF(Binary!E1065&gt;=1,"X",0)</f>
        <v>0</v>
      </c>
      <c r="F1065" s="137">
        <f>IF(Binary!F1065&gt;=1,"X",0)</f>
        <v>0</v>
      </c>
      <c r="G1065" s="137">
        <f>IF(Binary!G1065&gt;=1,"X",0)</f>
        <v>0</v>
      </c>
      <c r="H1065" s="137">
        <f>IF(Binary!H1065&gt;=1,"X",0)</f>
        <v>0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species'!V1066</f>
        <v>------------</v>
      </c>
    </row>
    <row r="1066" spans="1:13" x14ac:dyDescent="0.3">
      <c r="A1066" t="str">
        <f>Binary!A1066</f>
        <v>Quedius erinci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species'!V1067</f>
        <v>X</v>
      </c>
    </row>
    <row r="1067" spans="1:13" x14ac:dyDescent="0.3">
      <c r="A1067" t="str">
        <f>Binary!A1067</f>
        <v>Quedius fissus</v>
      </c>
      <c r="B1067" s="137">
        <f>IF(Binary!B1067&gt;=1,"X",0)</f>
        <v>0</v>
      </c>
      <c r="C1067" s="137">
        <f>IF(Binary!C1067&gt;=1,"X",0)</f>
        <v>0</v>
      </c>
      <c r="D1067" s="137" t="str">
        <f>IF(Binary!D1067&gt;=1,"X",0)</f>
        <v>X</v>
      </c>
      <c r="E1067" s="137">
        <f>IF(Binary!E1067&gt;=1,"X",0)</f>
        <v>0</v>
      </c>
      <c r="F1067" s="137" t="str">
        <f>IF(Binary!F1067&gt;=1,"X",0)</f>
        <v>X</v>
      </c>
      <c r="G1067" s="137">
        <f>IF(Binary!G1067&gt;=1,"X",0)</f>
        <v>0</v>
      </c>
      <c r="H1067" s="137" t="str">
        <f>IF(Binary!H1067&gt;=1,"X",0)</f>
        <v>X</v>
      </c>
      <c r="I1067" s="137">
        <f>IF(Binary!I1067&gt;=1,"X",0)</f>
        <v>0</v>
      </c>
      <c r="J1067" s="137">
        <f>IF(Binary!J1067&gt;=1,"X",0)</f>
        <v>0</v>
      </c>
      <c r="K1067" s="137">
        <f>IF(Binary!K1067&gt;=1,"X",0)</f>
        <v>0</v>
      </c>
      <c r="L1067" s="137">
        <f>IF(Binary!L1067&gt;=1,"X",0)</f>
        <v>0</v>
      </c>
      <c r="M1067" t="str">
        <f>'Actual species'!V1068</f>
        <v>------------</v>
      </c>
    </row>
    <row r="1068" spans="1:13" x14ac:dyDescent="0.3">
      <c r="A1068" t="str">
        <f>Binary!A1068</f>
        <v xml:space="preserve">Quedius fulgidus creticus (E) </v>
      </c>
      <c r="B1068" s="137">
        <f>IF(Binary!B1068&gt;=1,"X",0)</f>
        <v>0</v>
      </c>
      <c r="C1068" s="137">
        <f>IF(Binary!C1068&gt;=1,"X",0)</f>
        <v>0</v>
      </c>
      <c r="D1068" s="137">
        <f>IF(Binary!D1068&gt;=1,"X",0)</f>
        <v>0</v>
      </c>
      <c r="E1068" s="137">
        <f>IF(Binary!E1068&gt;=1,"X",0)</f>
        <v>0</v>
      </c>
      <c r="F1068" s="137">
        <f>IF(Binary!F1068&gt;=1,"X",0)</f>
        <v>0</v>
      </c>
      <c r="G1068" s="137">
        <f>IF(Binary!G1068&gt;=1,"X",0)</f>
        <v>0</v>
      </c>
      <c r="H1068" s="137">
        <f>IF(Binary!H1068&gt;=1,"X",0)</f>
        <v>0</v>
      </c>
      <c r="I1068" s="137">
        <f>IF(Binary!I1068&gt;=1,"X",0)</f>
        <v>0</v>
      </c>
      <c r="J1068" s="137">
        <f>IF(Binary!J1068&gt;=1,"X",0)</f>
        <v>0</v>
      </c>
      <c r="K1068" s="137">
        <f>IF(Binary!K1068&gt;=1,"X",0)</f>
        <v>0</v>
      </c>
      <c r="L1068" s="137">
        <f>IF(Binary!L1068&gt;=1,"X",0)</f>
        <v>0</v>
      </c>
      <c r="M1068" t="str">
        <f>'Actual species'!V1069</f>
        <v>------------</v>
      </c>
    </row>
    <row r="1069" spans="1:13" x14ac:dyDescent="0.3">
      <c r="A1069" t="str">
        <f>Binary!A1069</f>
        <v>Quedius hellenicus (More at location)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species'!V1070</f>
        <v>------------</v>
      </c>
    </row>
    <row r="1070" spans="1:13" x14ac:dyDescent="0.3">
      <c r="A1070" t="str">
        <f>Binary!A1070</f>
        <v>Quedius humeralis</v>
      </c>
      <c r="B1070" s="137">
        <f>IF(Binary!B1070&gt;=1,"X",0)</f>
        <v>0</v>
      </c>
      <c r="C1070" s="137" t="str">
        <f>IF(Binary!C1070&gt;=1,"X",0)</f>
        <v>X</v>
      </c>
      <c r="D1070" s="137">
        <f>IF(Binary!D1070&gt;=1,"X",0)</f>
        <v>0</v>
      </c>
      <c r="E1070" s="137">
        <f>IF(Binary!E1070&gt;=1,"X",0)</f>
        <v>0</v>
      </c>
      <c r="F1070" s="137" t="str">
        <f>IF(Binary!F1070&gt;=1,"X",0)</f>
        <v>X</v>
      </c>
      <c r="G1070" s="137" t="str">
        <f>IF(Binary!G1070&gt;=1,"X",0)</f>
        <v>X</v>
      </c>
      <c r="H1070" s="137" t="str">
        <f>IF(Binary!H1070&gt;=1,"X",0)</f>
        <v>X</v>
      </c>
      <c r="I1070" s="137">
        <f>IF(Binary!I1070&gt;=1,"X",0)</f>
        <v>0</v>
      </c>
      <c r="J1070" s="137">
        <f>IF(Binary!J1070&gt;=1,"X",0)</f>
        <v>0</v>
      </c>
      <c r="K1070" s="137" t="str">
        <f>IF(Binary!K1070&gt;=1,"X",0)</f>
        <v>X</v>
      </c>
      <c r="L1070" s="137" t="str">
        <f>IF(Binary!L1070&gt;=1,"X",0)</f>
        <v>X</v>
      </c>
      <c r="M1070" t="str">
        <f>'Actual species'!V1071</f>
        <v>------------</v>
      </c>
    </row>
    <row r="1071" spans="1:13" x14ac:dyDescent="0.3">
      <c r="A1071" t="str">
        <f>Binary!A1071</f>
        <v>Quedius incensus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>
        <f>IF(Binary!H1071&gt;=1,"X",0)</f>
        <v>0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species'!V1072</f>
        <v>------------</v>
      </c>
    </row>
    <row r="1072" spans="1:13" x14ac:dyDescent="0.3">
      <c r="A1072" t="str">
        <f>Binary!A1072</f>
        <v>Quedius job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 t="str">
        <f>IF(Binary!E1072&gt;=1,"X",0)</f>
        <v>X</v>
      </c>
      <c r="F1072" s="137" t="str">
        <f>IF(Binary!F1072&gt;=1,"X",0)</f>
        <v>X</v>
      </c>
      <c r="G1072" s="137">
        <f>IF(Binary!G1072&gt;=1,"X",0)</f>
        <v>0</v>
      </c>
      <c r="H1072" s="137">
        <f>IF(Binary!H1072&gt;=1,"X",0)</f>
        <v>0</v>
      </c>
      <c r="I1072" s="137">
        <f>IF(Binary!I1072&gt;=1,"X",0)</f>
        <v>0</v>
      </c>
      <c r="J1072" s="137">
        <f>IF(Binary!J1072&gt;=1,"X",0)</f>
        <v>0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species'!V1073</f>
        <v>------------</v>
      </c>
    </row>
    <row r="1073" spans="1:13" x14ac:dyDescent="0.3">
      <c r="A1073" t="str">
        <f>Binary!A1073</f>
        <v>Quedius lateralis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 t="str">
        <f>IF(Binary!H1073&gt;=1,"X",0)</f>
        <v>X</v>
      </c>
      <c r="I1073" s="137">
        <f>IF(Binary!I1073&gt;=1,"X",0)</f>
        <v>0</v>
      </c>
      <c r="J1073" s="137" t="str">
        <f>IF(Binary!J1073&gt;=1,"X",0)</f>
        <v>X</v>
      </c>
      <c r="K1073" s="137">
        <f>IF(Binary!K1073&gt;=1,"X",0)</f>
        <v>0</v>
      </c>
      <c r="L1073" s="137">
        <f>IF(Binary!L1073&gt;=1,"X",0)</f>
        <v>0</v>
      </c>
      <c r="M1073" t="str">
        <f>'Actual species'!V1074</f>
        <v>------------</v>
      </c>
    </row>
    <row r="1074" spans="1:13" x14ac:dyDescent="0.3">
      <c r="A1074" t="str">
        <f>Binary!A1074</f>
        <v>Quedius levicollis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 t="str">
        <f>IF(Binary!F1074&gt;=1,"X",0)</f>
        <v>X</v>
      </c>
      <c r="G1074" s="137" t="str">
        <f>IF(Binary!G1074&gt;=1,"X",0)</f>
        <v>X</v>
      </c>
      <c r="H1074" s="137" t="str">
        <f>IF(Binary!H1074&gt;=1,"X",0)</f>
        <v>X</v>
      </c>
      <c r="I1074" s="137">
        <f>IF(Binary!I1074&gt;=1,"X",0)</f>
        <v>0</v>
      </c>
      <c r="J1074" s="137" t="str">
        <f>IF(Binary!J1074&gt;=1,"X",0)</f>
        <v>X</v>
      </c>
      <c r="K1074" s="137">
        <f>IF(Binary!K1074&gt;=1,"X",0)</f>
        <v>0</v>
      </c>
      <c r="L1074" s="137" t="str">
        <f>IF(Binary!L1074&gt;=1,"X",0)</f>
        <v>X</v>
      </c>
      <c r="M1074" t="str">
        <f>'Actual species'!V1075</f>
        <v>------------</v>
      </c>
    </row>
    <row r="1075" spans="1:13" x14ac:dyDescent="0.3">
      <c r="A1075" t="str">
        <f>Binary!A1075</f>
        <v>Quedius limbatus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species'!V1076</f>
        <v>------------</v>
      </c>
    </row>
    <row r="1076" spans="1:13" x14ac:dyDescent="0.3">
      <c r="A1076" t="str">
        <f>Binary!A1076</f>
        <v>Quedius meridiocarpathicus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species'!V1077</f>
        <v>------------</v>
      </c>
    </row>
    <row r="1077" spans="1:13" x14ac:dyDescent="0.3">
      <c r="A1077" t="str">
        <f>Binary!A1077</f>
        <v>Quedius mesomelinus</v>
      </c>
      <c r="B1077" s="137">
        <f>IF(Binary!B1077&gt;=1,"X",0)</f>
        <v>0</v>
      </c>
      <c r="C1077" s="137">
        <f>IF(Binary!C1077&gt;=1,"X",0)</f>
        <v>0</v>
      </c>
      <c r="D1077" s="137">
        <f>IF(Binary!D1077&gt;=1,"X",0)</f>
        <v>0</v>
      </c>
      <c r="E1077" s="137">
        <f>IF(Binary!E1077&gt;=1,"X",0)</f>
        <v>0</v>
      </c>
      <c r="F1077" s="137">
        <f>IF(Binary!F1077&gt;=1,"X",0)</f>
        <v>0</v>
      </c>
      <c r="G1077" s="137">
        <f>IF(Binary!G1077&gt;=1,"X",0)</f>
        <v>0</v>
      </c>
      <c r="H1077" s="137">
        <f>IF(Binary!H1077&gt;=1,"X",0)</f>
        <v>0</v>
      </c>
      <c r="I1077" s="137">
        <f>IF(Binary!I1077&gt;=1,"X",0)</f>
        <v>0</v>
      </c>
      <c r="J1077" s="137">
        <f>IF(Binary!J1077&gt;=1,"X",0)</f>
        <v>0</v>
      </c>
      <c r="K1077" s="137">
        <f>IF(Binary!K1077&gt;=1,"X",0)</f>
        <v>0</v>
      </c>
      <c r="L1077" s="137">
        <f>IF(Binary!L1077&gt;=1,"X",0)</f>
        <v>0</v>
      </c>
      <c r="M1077" t="str">
        <f>'Actual species'!V1078</f>
        <v>------------</v>
      </c>
    </row>
    <row r="1078" spans="1:13" x14ac:dyDescent="0.3">
      <c r="A1078" t="str">
        <f>Binary!A1078</f>
        <v>Quedius microps</v>
      </c>
      <c r="B1078" s="137">
        <f>IF(Binary!B1078&gt;=1,"X",0)</f>
        <v>0</v>
      </c>
      <c r="C1078" s="137">
        <f>IF(Binary!C1078&gt;=1,"X",0)</f>
        <v>0</v>
      </c>
      <c r="D1078" s="137">
        <f>IF(Binary!D1078&gt;=1,"X",0)</f>
        <v>0</v>
      </c>
      <c r="E1078" s="137">
        <f>IF(Binary!E1078&gt;=1,"X",0)</f>
        <v>0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>
        <f>IF(Binary!J1078&gt;=1,"X",0)</f>
        <v>0</v>
      </c>
      <c r="K1078" s="137">
        <f>IF(Binary!K1078&gt;=1,"X",0)</f>
        <v>0</v>
      </c>
      <c r="L1078" s="137">
        <f>IF(Binary!L1078&gt;=1,"X",0)</f>
        <v>0</v>
      </c>
      <c r="M1078" t="str">
        <f>'Actual species'!V1079</f>
        <v>------------</v>
      </c>
    </row>
    <row r="1079" spans="1:13" x14ac:dyDescent="0.3">
      <c r="A1079" t="str">
        <f>Binary!A1079</f>
        <v>Quedius nemoralis</v>
      </c>
      <c r="B1079" s="137">
        <f>IF(Binary!B1079&gt;=1,"X",0)</f>
        <v>0</v>
      </c>
      <c r="C1079" s="137">
        <f>IF(Binary!C1079&gt;=1,"X",0)</f>
        <v>0</v>
      </c>
      <c r="D1079" s="137" t="str">
        <f>IF(Binary!D1079&gt;=1,"X",0)</f>
        <v>X</v>
      </c>
      <c r="E1079" s="137" t="str">
        <f>IF(Binary!E1079&gt;=1,"X",0)</f>
        <v>X</v>
      </c>
      <c r="F1079" s="137" t="str">
        <f>IF(Binary!F1079&gt;=1,"X",0)</f>
        <v>X</v>
      </c>
      <c r="G1079" s="137" t="str">
        <f>IF(Binary!G1079&gt;=1,"X",0)</f>
        <v>X</v>
      </c>
      <c r="H1079" s="137" t="str">
        <f>IF(Binary!H1079&gt;=1,"X",0)</f>
        <v>X</v>
      </c>
      <c r="I1079" s="137" t="str">
        <f>IF(Binary!I1079&gt;=1,"X",0)</f>
        <v>X</v>
      </c>
      <c r="J1079" s="137" t="str">
        <f>IF(Binary!J1079&gt;=1,"X",0)</f>
        <v>X</v>
      </c>
      <c r="K1079" s="137" t="str">
        <f>IF(Binary!K1079&gt;=1,"X",0)</f>
        <v>X</v>
      </c>
      <c r="L1079" s="137" t="str">
        <f>IF(Binary!L1079&gt;=1,"X",0)</f>
        <v>X</v>
      </c>
      <c r="M1079" t="str">
        <f>'Actual species'!V1080</f>
        <v>------------</v>
      </c>
    </row>
    <row r="1080" spans="1:13" x14ac:dyDescent="0.3">
      <c r="A1080" t="str">
        <f>Binary!A1080</f>
        <v>Quedius nivicola</v>
      </c>
      <c r="B1080" s="137">
        <f>IF(Binary!B1080&gt;=1,"X",0)</f>
        <v>0</v>
      </c>
      <c r="C1080" s="137" t="str">
        <f>IF(Binary!C1080&gt;=1,"X",0)</f>
        <v>X</v>
      </c>
      <c r="D1080" s="137" t="str">
        <f>IF(Binary!D1080&gt;=1,"X",0)</f>
        <v>X</v>
      </c>
      <c r="E1080" s="137" t="str">
        <f>IF(Binary!E1080&gt;=1,"X",0)</f>
        <v>X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 t="str">
        <f>IF(Binary!J1080&gt;=1,"X",0)</f>
        <v>X</v>
      </c>
      <c r="K1080" s="137" t="str">
        <f>IF(Binary!K1080&gt;=1,"X",0)</f>
        <v>X</v>
      </c>
      <c r="L1080" s="137">
        <f>IF(Binary!L1080&gt;=1,"X",0)</f>
        <v>0</v>
      </c>
      <c r="M1080" t="str">
        <f>'Actual species'!V1081</f>
        <v>------------</v>
      </c>
    </row>
    <row r="1081" spans="1:13" x14ac:dyDescent="0.3">
      <c r="A1081" t="str">
        <f>Binary!A1081</f>
        <v>Quedius paradisianus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species'!V1082</f>
        <v>------------</v>
      </c>
    </row>
    <row r="1082" spans="1:13" x14ac:dyDescent="0.3">
      <c r="A1082" t="str">
        <f>Binary!A1082</f>
        <v>Quedius persimilis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>
        <f>IF(Binary!G1082&gt;=1,"X",0)</f>
        <v>0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species'!V1083</f>
        <v>X</v>
      </c>
    </row>
    <row r="1083" spans="1:13" x14ac:dyDescent="0.3">
      <c r="A1083" t="str">
        <f>Binary!A1083</f>
        <v>Quedius picipes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>
        <f>IF(Binary!E1083&gt;=1,"X",0)</f>
        <v>0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species'!V1084</f>
        <v>------------</v>
      </c>
    </row>
    <row r="1084" spans="1:13" x14ac:dyDescent="0.3">
      <c r="A1084" t="str">
        <f>Binary!A1084</f>
        <v xml:space="preserve">Quedius praecisus (E) 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 t="str">
        <f>IF(Binary!G1084&gt;=1,"X",0)</f>
        <v>X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species'!V1085</f>
        <v>------------</v>
      </c>
    </row>
    <row r="1085" spans="1:13" x14ac:dyDescent="0.3">
      <c r="A1085" t="str">
        <f>Binary!A1085</f>
        <v>Quedius pseudonigriceps</v>
      </c>
      <c r="B1085" s="137">
        <f>IF(Binary!B1085&gt;=1,"X",0)</f>
        <v>0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species'!V1086</f>
        <v>------------</v>
      </c>
    </row>
    <row r="1086" spans="1:13" x14ac:dyDescent="0.3">
      <c r="A1086" t="str">
        <f>Binary!A1086</f>
        <v>Quedius pseudopyrenaeus</v>
      </c>
      <c r="B1086" s="137">
        <f>IF(Binary!B1086&gt;=1,"X",0)</f>
        <v>0</v>
      </c>
      <c r="C1086" s="137">
        <f>IF(Binary!C1086&gt;=1,"X",0)</f>
        <v>0</v>
      </c>
      <c r="D1086" s="137">
        <f>IF(Binary!D1086&gt;=1,"X",0)</f>
        <v>0</v>
      </c>
      <c r="E1086" s="137">
        <f>IF(Binary!E1086&gt;=1,"X",0)</f>
        <v>0</v>
      </c>
      <c r="F1086" s="137">
        <f>IF(Binary!F1086&gt;=1,"X",0)</f>
        <v>0</v>
      </c>
      <c r="G1086" s="137">
        <f>IF(Binary!G1086&gt;=1,"X",0)</f>
        <v>0</v>
      </c>
      <c r="H1086" s="137">
        <f>IF(Binary!H1086&gt;=1,"X",0)</f>
        <v>0</v>
      </c>
      <c r="I1086" s="137">
        <f>IF(Binary!I1086&gt;=1,"X",0)</f>
        <v>0</v>
      </c>
      <c r="J1086" s="137">
        <f>IF(Binary!J1086&gt;=1,"X",0)</f>
        <v>0</v>
      </c>
      <c r="K1086" s="137">
        <f>IF(Binary!K1086&gt;=1,"X",0)</f>
        <v>0</v>
      </c>
      <c r="L1086" s="137">
        <f>IF(Binary!L1086&gt;=1,"X",0)</f>
        <v>0</v>
      </c>
      <c r="M1086" t="str">
        <f>'Actual species'!V1087</f>
        <v>------------</v>
      </c>
    </row>
    <row r="1087" spans="1:13" x14ac:dyDescent="0.3">
      <c r="A1087" t="str">
        <f>Binary!A1087</f>
        <v>Quedius rugosipennis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 t="str">
        <f>IF(Binary!E1087&gt;=1,"X",0)</f>
        <v>X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species'!V1088</f>
        <v>X</v>
      </c>
    </row>
    <row r="1088" spans="1:13" x14ac:dyDescent="0.3">
      <c r="A1088" t="str">
        <f>Binary!A1088</f>
        <v>Quedius scintillans</v>
      </c>
      <c r="B1088" s="137" t="str">
        <f>IF(Binary!B1088&gt;=1,"X",0)</f>
        <v>X</v>
      </c>
      <c r="C1088" s="137" t="str">
        <f>IF(Binary!C1088&gt;=1,"X",0)</f>
        <v>X</v>
      </c>
      <c r="D1088" s="137">
        <f>IF(Binary!D1088&gt;=1,"X",0)</f>
        <v>0</v>
      </c>
      <c r="E1088" s="137" t="str">
        <f>IF(Binary!E1088&gt;=1,"X",0)</f>
        <v>X</v>
      </c>
      <c r="F1088" s="137">
        <f>IF(Binary!F1088&gt;=1,"X",0)</f>
        <v>0</v>
      </c>
      <c r="G1088" s="137" t="str">
        <f>IF(Binary!G1088&gt;=1,"X",0)</f>
        <v>X</v>
      </c>
      <c r="H1088" s="137" t="str">
        <f>IF(Binary!H1088&gt;=1,"X",0)</f>
        <v>X</v>
      </c>
      <c r="I1088" s="137">
        <f>IF(Binary!I1088&gt;=1,"X",0)</f>
        <v>0</v>
      </c>
      <c r="J1088" s="137" t="str">
        <f>IF(Binary!J1088&gt;=1,"X",0)</f>
        <v>X</v>
      </c>
      <c r="K1088" s="137" t="str">
        <f>IF(Binary!K1088&gt;=1,"X",0)</f>
        <v>X</v>
      </c>
      <c r="L1088" s="137">
        <f>IF(Binary!L1088&gt;=1,"X",0)</f>
        <v>0</v>
      </c>
      <c r="M1088" t="str">
        <f>'Actual species'!V1089</f>
        <v>------------</v>
      </c>
    </row>
    <row r="1089" spans="1:13" x14ac:dyDescent="0.3">
      <c r="A1089" t="str">
        <f>Binary!A1089</f>
        <v xml:space="preserve">*Quedius scheerpeltzi (E) 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>
        <f>IF(Binary!G1089&gt;=1,"X",0)</f>
        <v>0</v>
      </c>
      <c r="H1089" s="137">
        <f>IF(Binary!H1089&gt;=1,"X",0)</f>
        <v>0</v>
      </c>
      <c r="I1089" s="137">
        <f>IF(Binary!I1089&gt;=1,"X",0)</f>
        <v>0</v>
      </c>
      <c r="J1089" s="137">
        <f>IF(Binary!J1089&gt;=1,"X",0)</f>
        <v>0</v>
      </c>
      <c r="K1089" s="137">
        <f>IF(Binary!K1089&gt;=1,"X",0)</f>
        <v>0</v>
      </c>
      <c r="L1089" s="137">
        <f>IF(Binary!L1089&gt;=1,"X",0)</f>
        <v>0</v>
      </c>
      <c r="M1089" t="str">
        <f>'Actual species'!V1090</f>
        <v>------------</v>
      </c>
    </row>
    <row r="1090" spans="1:13" x14ac:dyDescent="0.3">
      <c r="A1090" t="str">
        <f>Binary!A1090</f>
        <v>Quedius semiaeneus</v>
      </c>
      <c r="B1090" s="137" t="str">
        <f>IF(Binary!B1090&gt;=1,"X",0)</f>
        <v>X</v>
      </c>
      <c r="C1090" s="137">
        <f>IF(Binary!C1090&gt;=1,"X",0)</f>
        <v>0</v>
      </c>
      <c r="D1090" s="137" t="str">
        <f>IF(Binary!D1090&gt;=1,"X",0)</f>
        <v>X</v>
      </c>
      <c r="E1090" s="137" t="str">
        <f>IF(Binary!E1090&gt;=1,"X",0)</f>
        <v>X</v>
      </c>
      <c r="F1090" s="137" t="str">
        <f>IF(Binary!F1090&gt;=1,"X",0)</f>
        <v>X</v>
      </c>
      <c r="G1090" s="137">
        <f>IF(Binary!G1090&gt;=1,"X",0)</f>
        <v>0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species'!V1091</f>
        <v>X</v>
      </c>
    </row>
    <row r="1091" spans="1:13" x14ac:dyDescent="0.3">
      <c r="A1091" t="str">
        <f>Binary!A1091</f>
        <v>Quedius semiobscurus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 t="str">
        <f>IF(Binary!G1091&gt;=1,"X",0)</f>
        <v>X</v>
      </c>
      <c r="H1091" s="137" t="str">
        <f>IF(Binary!H1091&gt;=1,"X",0)</f>
        <v>X</v>
      </c>
      <c r="I1091" s="137">
        <f>IF(Binary!I1091&gt;=1,"X",0)</f>
        <v>0</v>
      </c>
      <c r="J1091" s="137" t="str">
        <f>IF(Binary!J1091&gt;=1,"X",0)</f>
        <v>X</v>
      </c>
      <c r="K1091" s="137">
        <f>IF(Binary!K1091&gt;=1,"X",0)</f>
        <v>0</v>
      </c>
      <c r="L1091" s="137">
        <f>IF(Binary!L1091&gt;=1,"X",0)</f>
        <v>0</v>
      </c>
      <c r="M1091" t="str">
        <f>'Actual species'!V1092</f>
        <v>------------</v>
      </c>
    </row>
    <row r="1092" spans="1:13" x14ac:dyDescent="0.3">
      <c r="A1092" t="str">
        <f>Binary!A1092</f>
        <v xml:space="preserve">Quedius sigwalti (E) 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 t="str">
        <f>IF(Binary!G1092&gt;=1,"X",0)</f>
        <v>X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species'!V1093</f>
        <v>------------</v>
      </c>
    </row>
    <row r="1093" spans="1:13" x14ac:dyDescent="0.3">
      <c r="A1093" t="str">
        <f>Binary!A1093</f>
        <v>Quedius sp. aff. Boops</v>
      </c>
      <c r="B1093" s="137" t="str">
        <f>IF(Binary!B1093&gt;=1,"X",0)</f>
        <v>X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>
        <f>IF(Binary!J1093&gt;=1,"X",0)</f>
        <v>0</v>
      </c>
      <c r="K1093" s="137">
        <f>IF(Binary!K1093&gt;=1,"X",0)</f>
        <v>0</v>
      </c>
      <c r="L1093" s="137">
        <f>IF(Binary!L1093&gt;=1,"X",0)</f>
        <v>0</v>
      </c>
      <c r="M1093" t="str">
        <f>'Actual species'!V1094</f>
        <v>------------</v>
      </c>
    </row>
    <row r="1094" spans="1:13" x14ac:dyDescent="0.3">
      <c r="A1094" t="str">
        <f>Binary!A1094</f>
        <v>Quedius spp. (female)</v>
      </c>
      <c r="B1094" s="137">
        <f>IF(Binary!B1094&gt;=1,"X",0)</f>
        <v>0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species'!V1095</f>
        <v>------------</v>
      </c>
    </row>
    <row r="1095" spans="1:13" x14ac:dyDescent="0.3">
      <c r="A1095" t="str">
        <f>Binary!A1095</f>
        <v xml:space="preserve">Quedius suturalis </v>
      </c>
      <c r="B1095" s="137">
        <f>IF(Binary!B1095&gt;=1,"X",0)</f>
        <v>0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 t="str">
        <f>IF(Binary!J1095&gt;=1,"X",0)</f>
        <v>X</v>
      </c>
      <c r="K1095" s="137">
        <f>IF(Binary!K1095&gt;=1,"X",0)</f>
        <v>0</v>
      </c>
      <c r="L1095" s="137">
        <f>IF(Binary!L1095&gt;=1,"X",0)</f>
        <v>0</v>
      </c>
      <c r="M1095" t="str">
        <f>'Actual species'!V1096</f>
        <v>X</v>
      </c>
    </row>
    <row r="1096" spans="1:13" x14ac:dyDescent="0.3">
      <c r="A1096" t="str">
        <f>Binary!A1096</f>
        <v>Quedius tristis</v>
      </c>
      <c r="B1096" s="137" t="str">
        <f>IF(Binary!B1096&gt;=1,"X",0)</f>
        <v>X</v>
      </c>
      <c r="C1096" s="137">
        <f>IF(Binary!C1096&gt;=1,"X",0)</f>
        <v>0</v>
      </c>
      <c r="D1096" s="137">
        <f>IF(Binary!D1096&gt;=1,"X",0)</f>
        <v>0</v>
      </c>
      <c r="E1096" s="137">
        <f>IF(Binary!E1096&gt;=1,"X",0)</f>
        <v>0</v>
      </c>
      <c r="F1096" s="137">
        <f>IF(Binary!F1096&gt;=1,"X",0)</f>
        <v>0</v>
      </c>
      <c r="G1096" s="137">
        <f>IF(Binary!G1096&gt;=1,"X",0)</f>
        <v>0</v>
      </c>
      <c r="H1096" s="137">
        <f>IF(Binary!H1096&gt;=1,"X",0)</f>
        <v>0</v>
      </c>
      <c r="I1096" s="137">
        <f>IF(Binary!I1096&gt;=1,"X",0)</f>
        <v>0</v>
      </c>
      <c r="J1096" s="137">
        <f>IF(Binary!J1096&gt;=1,"X",0)</f>
        <v>0</v>
      </c>
      <c r="K1096" s="137">
        <f>IF(Binary!K1096&gt;=1,"X",0)</f>
        <v>0</v>
      </c>
      <c r="L1096" s="137">
        <f>IF(Binary!L1096&gt;=1,"X",0)</f>
        <v>0</v>
      </c>
      <c r="M1096" t="str">
        <f>'Actual species'!V1097</f>
        <v>------------</v>
      </c>
    </row>
    <row r="1097" spans="1:13" x14ac:dyDescent="0.3">
      <c r="A1097" t="str">
        <f>Binary!A1097</f>
        <v xml:space="preserve">*Quedius troodites (E) 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species'!V1098</f>
        <v>------------</v>
      </c>
    </row>
    <row r="1098" spans="1:13" x14ac:dyDescent="0.3">
      <c r="A1098" t="str">
        <f>Binary!A1098</f>
        <v>Quedius umbrinus</v>
      </c>
      <c r="B1098" s="137">
        <f>IF(Binary!B1098&gt;=1,"X",0)</f>
        <v>0</v>
      </c>
      <c r="C1098" s="137">
        <f>IF(Binary!C1098&gt;=1,"X",0)</f>
        <v>0</v>
      </c>
      <c r="D1098" s="137" t="str">
        <f>IF(Binary!D1098&gt;=1,"X",0)</f>
        <v>X</v>
      </c>
      <c r="E1098" s="137" t="str">
        <f>IF(Binary!E1098&gt;=1,"X",0)</f>
        <v>X</v>
      </c>
      <c r="F1098" s="137">
        <f>IF(Binary!F1098&gt;=1,"X",0)</f>
        <v>0</v>
      </c>
      <c r="G1098" s="137" t="str">
        <f>IF(Binary!G1098&gt;=1,"X",0)</f>
        <v>X</v>
      </c>
      <c r="H1098" s="137">
        <f>IF(Binary!H1098&gt;=1,"X",0)</f>
        <v>0</v>
      </c>
      <c r="I1098" s="137">
        <f>IF(Binary!I1098&gt;=1,"X",0)</f>
        <v>0</v>
      </c>
      <c r="J1098" s="137" t="str">
        <f>IF(Binary!J1098&gt;=1,"X",0)</f>
        <v>X</v>
      </c>
      <c r="K1098" s="137">
        <f>IF(Binary!K1098&gt;=1,"X",0)</f>
        <v>0</v>
      </c>
      <c r="L1098" s="137">
        <f>IF(Binary!L1098&gt;=1,"X",0)</f>
        <v>0</v>
      </c>
      <c r="M1098" t="str">
        <f>'Actual species'!V1099</f>
        <v>------------</v>
      </c>
    </row>
    <row r="1099" spans="1:13" x14ac:dyDescent="0.3">
      <c r="A1099" t="str">
        <f>Binary!A1099</f>
        <v>Quedius vicinus</v>
      </c>
      <c r="B1099" s="137" t="str">
        <f>IF(Binary!B1099&gt;=1,"X",0)</f>
        <v>X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>
        <f>IF(Binary!F1099&gt;=1,"X",0)</f>
        <v>0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species'!V1100</f>
        <v>------------</v>
      </c>
    </row>
    <row r="1100" spans="1:13" x14ac:dyDescent="0.3">
      <c r="A1100" t="str">
        <f>Binary!A1100</f>
        <v>Quedius xanthopus</v>
      </c>
      <c r="B1100" s="137">
        <f>IF(Binary!B1100&gt;=1,"X",0)</f>
        <v>0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>
        <f>IF(Binary!F1100&gt;=1,"X",0)</f>
        <v>0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species'!V1101</f>
        <v>------------</v>
      </c>
    </row>
    <row r="1101" spans="1:13" x14ac:dyDescent="0.3">
      <c r="A1101" t="str">
        <f>Binary!A1101</f>
        <v>Rabigus pullus</v>
      </c>
      <c r="B1101" s="137">
        <f>IF(Binary!B1101&gt;=1,"X",0)</f>
        <v>0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species'!V1102</f>
        <v>------------</v>
      </c>
    </row>
    <row r="1102" spans="1:13" x14ac:dyDescent="0.3">
      <c r="A1102" t="str">
        <f>Binary!A1102</f>
        <v>Remus filum</v>
      </c>
      <c r="B1102" s="137" t="str">
        <f>IF(Binary!B1102&gt;=1,"X",0)</f>
        <v>X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 t="str">
        <f>IF(Binary!F1102&gt;=1,"X",0)</f>
        <v>X</v>
      </c>
      <c r="G1102" s="137">
        <f>IF(Binary!G1102&gt;=1,"X",0)</f>
        <v>0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species'!V1103</f>
        <v>------------</v>
      </c>
    </row>
    <row r="1103" spans="1:13" x14ac:dyDescent="0.3">
      <c r="A1103" t="str">
        <f>Binary!A1103</f>
        <v>Remus sericeus</v>
      </c>
      <c r="B1103" s="137" t="str">
        <f>IF(Binary!B1103&gt;=1,"X",0)</f>
        <v>X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 t="str">
        <f>IF(Binary!F1103&gt;=1,"X",0)</f>
        <v>X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species'!V1104</f>
        <v>------------</v>
      </c>
    </row>
    <row r="1104" spans="1:13" x14ac:dyDescent="0.3">
      <c r="A1104" t="str">
        <f>Binary!A1104</f>
        <v>Stenistoderus cephalotes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 t="str">
        <f>IF(Binary!G1104&gt;=1,"X",0)</f>
        <v>X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species'!V1105</f>
        <v>------------</v>
      </c>
    </row>
    <row r="1105" spans="1:13" x14ac:dyDescent="0.3">
      <c r="A1105" t="str">
        <f>Binary!A1105</f>
        <v>Stenistoderus nothus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species'!V1106</f>
        <v>------------</v>
      </c>
    </row>
    <row r="1106" spans="1:13" x14ac:dyDescent="0.3">
      <c r="A1106" t="str">
        <f>Binary!A1106</f>
        <v>Tasgius arrowi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>
        <f>IF(Binary!J1106&gt;=1,"X",0)</f>
        <v>0</v>
      </c>
      <c r="K1106" s="137">
        <f>IF(Binary!K1106&gt;=1,"X",0)</f>
        <v>0</v>
      </c>
      <c r="L1106" s="137">
        <f>IF(Binary!L1106&gt;=1,"X",0)</f>
        <v>0</v>
      </c>
      <c r="M1106" t="str">
        <f>'Actual species'!V1107</f>
        <v>------------</v>
      </c>
    </row>
    <row r="1107" spans="1:13" x14ac:dyDescent="0.3">
      <c r="A1107" t="str">
        <f>Binary!A1107</f>
        <v>Tasgius globulifer globulifer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species'!V1108</f>
        <v>------------</v>
      </c>
    </row>
    <row r="1108" spans="1:13" x14ac:dyDescent="0.3">
      <c r="A1108" t="str">
        <f>Binary!A1108</f>
        <v>Tasgius morsitans</v>
      </c>
      <c r="B1108" s="137">
        <f>IF(Binary!B1108&gt;=1,"X",0)</f>
        <v>0</v>
      </c>
      <c r="C1108" s="137">
        <f>IF(Binary!C1108&gt;=1,"X",0)</f>
        <v>0</v>
      </c>
      <c r="D1108" s="137">
        <f>IF(Binary!D1108&gt;=1,"X",0)</f>
        <v>0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 t="str">
        <f>IF(Binary!J1108&gt;=1,"X",0)</f>
        <v>X</v>
      </c>
      <c r="K1108" s="137" t="str">
        <f>IF(Binary!K1108&gt;=1,"X",0)</f>
        <v>X</v>
      </c>
      <c r="L1108" s="137">
        <f>IF(Binary!L1108&gt;=1,"X",0)</f>
        <v>0</v>
      </c>
      <c r="M1108" t="str">
        <f>'Actual species'!V1109</f>
        <v>------------</v>
      </c>
    </row>
    <row r="1109" spans="1:13" x14ac:dyDescent="0.3">
      <c r="A1109" t="str">
        <f>Binary!A1109</f>
        <v>Tasgius winkleri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species'!V1110</f>
        <v>------------</v>
      </c>
    </row>
    <row r="1110" spans="1:13" x14ac:dyDescent="0.3">
      <c r="A1110" t="str">
        <f>Binary!A1110</f>
        <v>Xantholinus audrasi</v>
      </c>
      <c r="B1110" s="137">
        <f>IF(Binary!B1110&gt;=1,"X",0)</f>
        <v>0</v>
      </c>
      <c r="C1110" s="137">
        <f>IF(Binary!C1110&gt;=1,"X",0)</f>
        <v>0</v>
      </c>
      <c r="D1110" s="137" t="str">
        <f>IF(Binary!D1110&gt;=1,"X",0)</f>
        <v>X</v>
      </c>
      <c r="E1110" s="137">
        <f>IF(Binary!E1110&gt;=1,"X",0)</f>
        <v>0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>
        <f>IF(Binary!I1110&gt;=1,"X",0)</f>
        <v>0</v>
      </c>
      <c r="J1110" s="137">
        <f>IF(Binary!J1110&gt;=1,"X",0)</f>
        <v>0</v>
      </c>
      <c r="K1110" s="137">
        <f>IF(Binary!K1110&gt;=1,"X",0)</f>
        <v>0</v>
      </c>
      <c r="L1110" s="137">
        <f>IF(Binary!L1110&gt;=1,"X",0)</f>
        <v>0</v>
      </c>
      <c r="M1110" t="str">
        <f>'Actual species'!V1111</f>
        <v>------------</v>
      </c>
    </row>
    <row r="1111" spans="1:13" x14ac:dyDescent="0.3">
      <c r="A1111" t="str">
        <f>Binary!A1111</f>
        <v>Xantholinus cf. Linearis</v>
      </c>
      <c r="B1111" s="137">
        <f>IF(Binary!B1111&gt;=1,"X",0)</f>
        <v>0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species'!V1112</f>
        <v>------------</v>
      </c>
    </row>
    <row r="1112" spans="1:13" x14ac:dyDescent="0.3">
      <c r="A1112" t="str">
        <f>Binary!A1112</f>
        <v>Xantholinus chiosicus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 t="str">
        <f>IF(Binary!E1112&gt;=1,"X",0)</f>
        <v>X</v>
      </c>
      <c r="F1112" s="137">
        <f>IF(Binary!F1112&gt;=1,"X",0)</f>
        <v>0</v>
      </c>
      <c r="G1112" s="137">
        <f>IF(Binary!G1112&gt;=1,"X",0)</f>
        <v>0</v>
      </c>
      <c r="H1112" s="137">
        <f>IF(Binary!H1112&gt;=1,"X",0)</f>
        <v>0</v>
      </c>
      <c r="I1112" s="137" t="str">
        <f>IF(Binary!I1112&gt;=1,"X",0)</f>
        <v>X</v>
      </c>
      <c r="J1112" s="137">
        <f>IF(Binary!J1112&gt;=1,"X",0)</f>
        <v>0</v>
      </c>
      <c r="K1112" s="137">
        <f>IF(Binary!K1112&gt;=1,"X",0)</f>
        <v>0</v>
      </c>
      <c r="L1112" s="137" t="str">
        <f>IF(Binary!L1112&gt;=1,"X",0)</f>
        <v>X</v>
      </c>
      <c r="M1112" t="str">
        <f>'Actual species'!V1113</f>
        <v>X</v>
      </c>
    </row>
    <row r="1113" spans="1:13" x14ac:dyDescent="0.3">
      <c r="A1113" t="str">
        <f>Binary!A1113</f>
        <v>Xantholinus ciliciae</v>
      </c>
      <c r="B1113" s="137" t="str">
        <f>IF(Binary!B1113&gt;=1,"X",0)</f>
        <v>X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species'!V1114</f>
        <v>------------</v>
      </c>
    </row>
    <row r="1114" spans="1:13" x14ac:dyDescent="0.3">
      <c r="A1114" t="str">
        <f>Binary!A1114</f>
        <v xml:space="preserve">Xantholinus creticus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species'!V1115</f>
        <v>X</v>
      </c>
    </row>
    <row r="1115" spans="1:13" x14ac:dyDescent="0.3">
      <c r="A1115" t="str">
        <f>Binary!A1115</f>
        <v>Xantholinus decorus</v>
      </c>
      <c r="B1115" s="137">
        <f>IF(Binary!B1115&gt;=1,"X",0)</f>
        <v>0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>
        <f>IF(Binary!G1115&gt;=1,"X",0)</f>
        <v>0</v>
      </c>
      <c r="H1115" s="137">
        <f>IF(Binary!H1115&gt;=1,"X",0)</f>
        <v>0</v>
      </c>
      <c r="I1115" s="137">
        <f>IF(Binary!I1115&gt;=1,"X",0)</f>
        <v>0</v>
      </c>
      <c r="J1115" s="137">
        <f>IF(Binary!J1115&gt;=1,"X",0)</f>
        <v>0</v>
      </c>
      <c r="K1115" s="137">
        <f>IF(Binary!K1115&gt;=1,"X",0)</f>
        <v>0</v>
      </c>
      <c r="L1115" s="137">
        <f>IF(Binary!L1115&gt;=1,"X",0)</f>
        <v>0</v>
      </c>
      <c r="M1115" t="str">
        <f>'Actual species'!V1116</f>
        <v>------------</v>
      </c>
    </row>
    <row r="1116" spans="1:13" x14ac:dyDescent="0.3">
      <c r="A1116" t="str">
        <f>Binary!A1116</f>
        <v xml:space="preserve">Xantholinus erinaceus (E) 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 t="str">
        <f>IF(Binary!G1116&gt;=1,"X",0)</f>
        <v>X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species'!V1117</f>
        <v>------------</v>
      </c>
    </row>
    <row r="1117" spans="1:13" x14ac:dyDescent="0.3">
      <c r="A1117" t="str">
        <f>Binary!A1117</f>
        <v>Xantholinus graecus</v>
      </c>
      <c r="B1117" s="137" t="str">
        <f>IF(Binary!B1117&gt;=1,"X",0)</f>
        <v>X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 t="str">
        <f>IF(Binary!H1117&gt;=1,"X",0)</f>
        <v>X</v>
      </c>
      <c r="I1117" s="137">
        <f>IF(Binary!I1117&gt;=1,"X",0)</f>
        <v>0</v>
      </c>
      <c r="J1117" s="137" t="str">
        <f>IF(Binary!J1117&gt;=1,"X",0)</f>
        <v>X</v>
      </c>
      <c r="K1117" s="137">
        <f>IF(Binary!K1117&gt;=1,"X",0)</f>
        <v>0</v>
      </c>
      <c r="L1117" s="137">
        <f>IF(Binary!L1117&gt;=1,"X",0)</f>
        <v>0</v>
      </c>
      <c r="M1117" t="str">
        <f>'Actual species'!V1118</f>
        <v>X</v>
      </c>
    </row>
    <row r="1118" spans="1:13" x14ac:dyDescent="0.3">
      <c r="A1118" t="str">
        <f>Binary!A1118</f>
        <v>Xantholinus laevigatus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species'!V1119</f>
        <v>------------</v>
      </c>
    </row>
    <row r="1119" spans="1:13" x14ac:dyDescent="0.3">
      <c r="A1119" t="str">
        <f>Binary!A1119</f>
        <v xml:space="preserve">Xantholinus minos (E) </v>
      </c>
      <c r="B1119" s="137">
        <f>IF(Binary!B1119&gt;=1,"X",0)</f>
        <v>0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>
        <f>IF(Binary!H1119&gt;=1,"X",0)</f>
        <v>0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species'!V1120</f>
        <v>------------</v>
      </c>
    </row>
    <row r="1120" spans="1:13" x14ac:dyDescent="0.3">
      <c r="A1120" t="str">
        <f>Binary!A1120</f>
        <v>Xantholinus nicolasi</v>
      </c>
      <c r="B1120" s="137">
        <f>IF(Binary!B1120&gt;=1,"X",0)</f>
        <v>0</v>
      </c>
      <c r="C1120" s="137">
        <f>IF(Binary!C1120&gt;=1,"X",0)</f>
        <v>0</v>
      </c>
      <c r="D1120" s="137">
        <f>IF(Binary!D1120&gt;=1,"X",0)</f>
        <v>0</v>
      </c>
      <c r="E1120" s="137">
        <f>IF(Binary!E1120&gt;=1,"X",0)</f>
        <v>0</v>
      </c>
      <c r="F1120" s="137">
        <f>IF(Binary!F1120&gt;=1,"X",0)</f>
        <v>0</v>
      </c>
      <c r="G1120" s="137">
        <f>IF(Binary!G1120&gt;=1,"X",0)</f>
        <v>0</v>
      </c>
      <c r="H1120" s="137">
        <f>IF(Binary!H1120&gt;=1,"X",0)</f>
        <v>0</v>
      </c>
      <c r="I1120" s="137">
        <f>IF(Binary!I1120&gt;=1,"X",0)</f>
        <v>0</v>
      </c>
      <c r="J1120" s="137">
        <f>IF(Binary!J1120&gt;=1,"X",0)</f>
        <v>0</v>
      </c>
      <c r="K1120" s="137">
        <f>IF(Binary!K1120&gt;=1,"X",0)</f>
        <v>0</v>
      </c>
      <c r="L1120" s="137">
        <f>IF(Binary!L1120&gt;=1,"X",0)</f>
        <v>0</v>
      </c>
      <c r="M1120" t="str">
        <f>'Actual species'!V1121</f>
        <v>------------</v>
      </c>
    </row>
    <row r="1121" spans="1:13" x14ac:dyDescent="0.3">
      <c r="A1121" t="str">
        <f>Binary!A1121</f>
        <v>Xantholinus phenicus</v>
      </c>
      <c r="B1121" s="137" t="str">
        <f>IF(Binary!B1121&gt;=1,"X",0)</f>
        <v>X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 t="str">
        <f>IF(Binary!G1121&gt;=1,"X",0)</f>
        <v>X</v>
      </c>
      <c r="H1121" s="137" t="str">
        <f>IF(Binary!H1121&gt;=1,"X",0)</f>
        <v>X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species'!V1122</f>
        <v>------------</v>
      </c>
    </row>
    <row r="1122" spans="1:13" x14ac:dyDescent="0.3">
      <c r="A1122" t="str">
        <f>Binary!A1122</f>
        <v>Xantholinus rufipennis</v>
      </c>
      <c r="B1122" s="137" t="str">
        <f>IF(Binary!B1122&gt;=1,"X",0)</f>
        <v>X</v>
      </c>
      <c r="C1122" s="137">
        <f>IF(Binary!C1122&gt;=1,"X",0)</f>
        <v>0</v>
      </c>
      <c r="D1122" s="137">
        <f>IF(Binary!D1122&gt;=1,"X",0)</f>
        <v>0</v>
      </c>
      <c r="E1122" s="137" t="str">
        <f>IF(Binary!E1122&gt;=1,"X",0)</f>
        <v>X</v>
      </c>
      <c r="F1122" s="137" t="str">
        <f>IF(Binary!F1122&gt;=1,"X",0)</f>
        <v>X</v>
      </c>
      <c r="G1122" s="137">
        <f>IF(Binary!G1122&gt;=1,"X",0)</f>
        <v>0</v>
      </c>
      <c r="H1122" s="137" t="str">
        <f>IF(Binary!H1122&gt;=1,"X",0)</f>
        <v>X</v>
      </c>
      <c r="I1122" s="137" t="str">
        <f>IF(Binary!I1122&gt;=1,"X",0)</f>
        <v>X</v>
      </c>
      <c r="J1122" s="137">
        <f>IF(Binary!J1122&gt;=1,"X",0)</f>
        <v>0</v>
      </c>
      <c r="K1122" s="137" t="str">
        <f>IF(Binary!K1122&gt;=1,"X",0)</f>
        <v>X</v>
      </c>
      <c r="L1122" s="137" t="str">
        <f>IF(Binary!L1122&gt;=1,"X",0)</f>
        <v>X</v>
      </c>
      <c r="M1122" t="str">
        <f>'Actual species'!V1123</f>
        <v>------------</v>
      </c>
    </row>
    <row r="1123" spans="1:13" x14ac:dyDescent="0.3">
      <c r="A1123" t="str">
        <f>Binary!A1123</f>
        <v xml:space="preserve">Xantholinus sp. 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>
        <f>IF(Binary!E1123&gt;=1,"X",0)</f>
        <v>0</v>
      </c>
      <c r="F1123" s="137">
        <f>IF(Binary!F1123&gt;=1,"X",0)</f>
        <v>0</v>
      </c>
      <c r="G1123" s="137">
        <f>IF(Binary!G1123&gt;=1,"X",0)</f>
        <v>0</v>
      </c>
      <c r="H1123" s="137">
        <f>IF(Binary!H1123&gt;=1,"X",0)</f>
        <v>0</v>
      </c>
      <c r="I1123" s="137">
        <f>IF(Binary!I1123&gt;=1,"X",0)</f>
        <v>0</v>
      </c>
      <c r="J1123" s="137">
        <f>IF(Binary!J1123&gt;=1,"X",0)</f>
        <v>0</v>
      </c>
      <c r="K1123" s="137">
        <f>IF(Binary!K1123&gt;=1,"X",0)</f>
        <v>0</v>
      </c>
      <c r="L1123" s="137">
        <f>IF(Binary!L1123&gt;=1,"X",0)</f>
        <v>0</v>
      </c>
      <c r="M1123" t="str">
        <f>'Actual species'!V1124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890</v>
      </c>
      <c r="C1" s="59" t="s">
        <v>873</v>
      </c>
      <c r="D1" s="59" t="s">
        <v>889</v>
      </c>
      <c r="E1" s="59" t="s">
        <v>872</v>
      </c>
      <c r="F1" s="59" t="s">
        <v>895</v>
      </c>
      <c r="G1" s="59" t="s">
        <v>896</v>
      </c>
      <c r="H1" s="59" t="s">
        <v>874</v>
      </c>
      <c r="I1" s="59" t="s">
        <v>875</v>
      </c>
      <c r="J1" s="59" t="s">
        <v>876</v>
      </c>
      <c r="K1" s="59" t="s">
        <v>880</v>
      </c>
      <c r="L1" s="59" t="s">
        <v>879</v>
      </c>
      <c r="M1" s="59" t="s">
        <v>1263</v>
      </c>
      <c r="N1" s="59" t="s">
        <v>974</v>
      </c>
      <c r="O1" s="59" t="s">
        <v>973</v>
      </c>
      <c r="P1" s="59" t="s">
        <v>972</v>
      </c>
      <c r="Q1" s="59" t="s">
        <v>941</v>
      </c>
      <c r="R1" s="59" t="s">
        <v>942</v>
      </c>
      <c r="S1" s="4" t="s">
        <v>975</v>
      </c>
      <c r="T1" s="4" t="s">
        <v>976</v>
      </c>
      <c r="U1" s="4" t="s">
        <v>977</v>
      </c>
      <c r="V1" s="4" t="s">
        <v>1049</v>
      </c>
    </row>
    <row r="2" spans="1:22" x14ac:dyDescent="0.3">
      <c r="A2" s="28" t="s">
        <v>903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878</v>
      </c>
      <c r="I2" t="s">
        <v>904</v>
      </c>
      <c r="J2">
        <v>394.2</v>
      </c>
      <c r="K2" t="s">
        <v>905</v>
      </c>
      <c r="L2" t="s">
        <v>906</v>
      </c>
      <c r="M2">
        <v>760</v>
      </c>
      <c r="N2" t="s">
        <v>902</v>
      </c>
      <c r="O2">
        <v>1170125</v>
      </c>
      <c r="P2">
        <f t="shared" ref="P2:P9" si="0">O2/E2</f>
        <v>126.48632580261594</v>
      </c>
      <c r="R2" t="s">
        <v>943</v>
      </c>
      <c r="T2">
        <f>SUM('Actual species'!B3:E1124)</f>
        <v>7474</v>
      </c>
    </row>
    <row r="3" spans="1:22" x14ac:dyDescent="0.3">
      <c r="A3" s="28" t="s">
        <v>931</v>
      </c>
      <c r="E3">
        <v>209</v>
      </c>
      <c r="F3" t="s">
        <v>936</v>
      </c>
      <c r="G3" t="s">
        <v>935</v>
      </c>
      <c r="H3" t="s">
        <v>937</v>
      </c>
      <c r="I3" t="s">
        <v>938</v>
      </c>
      <c r="J3">
        <f>72.6+53.5+49.1+25+14.6+5.6+6+9.1+17.7+36.2+56+80.5</f>
        <v>425.9</v>
      </c>
      <c r="K3" t="s">
        <v>933</v>
      </c>
      <c r="L3" t="s">
        <v>934</v>
      </c>
      <c r="M3">
        <v>38</v>
      </c>
      <c r="N3" t="s">
        <v>932</v>
      </c>
      <c r="O3">
        <v>2994</v>
      </c>
      <c r="P3">
        <f t="shared" si="0"/>
        <v>14.325358851674642</v>
      </c>
      <c r="R3" t="s">
        <v>943</v>
      </c>
      <c r="T3">
        <f>SUM('Actual species'!F3:F1124)</f>
        <v>894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878</v>
      </c>
      <c r="I4" t="s">
        <v>949</v>
      </c>
      <c r="J4">
        <v>574</v>
      </c>
      <c r="K4" t="s">
        <v>950</v>
      </c>
      <c r="L4" t="s">
        <v>951</v>
      </c>
      <c r="M4">
        <v>135</v>
      </c>
      <c r="N4" t="s">
        <v>908</v>
      </c>
      <c r="O4">
        <v>8423</v>
      </c>
      <c r="P4">
        <f t="shared" si="0"/>
        <v>32.652349201426581</v>
      </c>
      <c r="R4" t="s">
        <v>943</v>
      </c>
      <c r="T4">
        <f>SUM('Actual species'!G3:G1124)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925</v>
      </c>
      <c r="G5" t="s">
        <v>926</v>
      </c>
      <c r="H5" t="s">
        <v>927</v>
      </c>
      <c r="I5" t="s">
        <v>928</v>
      </c>
      <c r="J5">
        <v>714.7</v>
      </c>
      <c r="K5" t="s">
        <v>929</v>
      </c>
      <c r="L5" t="s">
        <v>930</v>
      </c>
      <c r="M5">
        <v>180</v>
      </c>
      <c r="N5" t="s">
        <v>924</v>
      </c>
      <c r="O5">
        <v>32977</v>
      </c>
      <c r="P5">
        <f t="shared" si="0"/>
        <v>69.076246334310852</v>
      </c>
      <c r="R5" t="s">
        <v>943</v>
      </c>
      <c r="T5">
        <f>SUM('Actual species'!H3:H1124)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916</v>
      </c>
      <c r="G6" t="s">
        <v>915</v>
      </c>
      <c r="H6" t="s">
        <v>914</v>
      </c>
      <c r="I6" t="s">
        <v>913</v>
      </c>
      <c r="J6">
        <v>670.6</v>
      </c>
      <c r="K6" t="s">
        <v>912</v>
      </c>
      <c r="L6" t="s">
        <v>911</v>
      </c>
      <c r="M6">
        <v>158</v>
      </c>
      <c r="N6" t="s">
        <v>910</v>
      </c>
      <c r="O6">
        <v>86436</v>
      </c>
      <c r="P6">
        <f t="shared" si="0"/>
        <v>52.930802204531538</v>
      </c>
      <c r="R6" t="s">
        <v>943</v>
      </c>
      <c r="T6">
        <f>SUM('Actual species'!I3:I1124)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897</v>
      </c>
      <c r="G7" t="s">
        <v>898</v>
      </c>
      <c r="H7" t="s">
        <v>893</v>
      </c>
      <c r="I7" t="s">
        <v>894</v>
      </c>
      <c r="J7">
        <f>90.1+67.6+58.2+28.5+14.2+3.5+1+0.6+17.7+64.9+59+77.9</f>
        <v>483.19999999999993</v>
      </c>
      <c r="K7" t="s">
        <v>891</v>
      </c>
      <c r="L7" t="s">
        <v>892</v>
      </c>
      <c r="M7">
        <v>160</v>
      </c>
      <c r="N7" t="s">
        <v>888</v>
      </c>
      <c r="O7">
        <v>623065</v>
      </c>
      <c r="P7">
        <f t="shared" si="0"/>
        <v>75.040949054558595</v>
      </c>
      <c r="R7" t="s">
        <v>943</v>
      </c>
      <c r="T7">
        <f>SUM('Actual species'!J3:J1124)</f>
        <v>4407</v>
      </c>
      <c r="U7">
        <f>COUNT('Actual species'!J3:J1124)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918</v>
      </c>
      <c r="G8" t="s">
        <v>919</v>
      </c>
      <c r="H8" t="s">
        <v>920</v>
      </c>
      <c r="I8" t="s">
        <v>921</v>
      </c>
      <c r="J8">
        <v>703</v>
      </c>
      <c r="K8" t="s">
        <v>922</v>
      </c>
      <c r="L8" t="s">
        <v>923</v>
      </c>
      <c r="M8">
        <v>363</v>
      </c>
      <c r="N8" t="s">
        <v>917</v>
      </c>
      <c r="O8">
        <v>115490</v>
      </c>
      <c r="P8">
        <f t="shared" si="0"/>
        <v>82.492857142857147</v>
      </c>
      <c r="R8" t="s">
        <v>943</v>
      </c>
      <c r="T8">
        <f>SUM('Actual species'!K3:K1124)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878</v>
      </c>
      <c r="I9" s="99" t="s">
        <v>877</v>
      </c>
      <c r="J9" s="99">
        <v>520</v>
      </c>
      <c r="K9" t="s">
        <v>881</v>
      </c>
      <c r="L9" t="s">
        <v>882</v>
      </c>
      <c r="M9">
        <v>112</v>
      </c>
      <c r="N9" t="s">
        <v>869</v>
      </c>
      <c r="O9">
        <v>51930</v>
      </c>
      <c r="P9">
        <f t="shared" si="0"/>
        <v>61.013006238764937</v>
      </c>
      <c r="R9" t="s">
        <v>943</v>
      </c>
      <c r="T9">
        <f>SUM('Actual species'!L3:L1124)</f>
        <v>553</v>
      </c>
    </row>
    <row r="10" spans="1:22" x14ac:dyDescent="0.3">
      <c r="A10" s="28" t="s">
        <v>868</v>
      </c>
      <c r="B10" t="s">
        <v>134</v>
      </c>
      <c r="C10">
        <v>32</v>
      </c>
      <c r="D10">
        <v>64</v>
      </c>
      <c r="E10">
        <v>610.9</v>
      </c>
      <c r="F10" t="s">
        <v>900</v>
      </c>
      <c r="G10" t="s">
        <v>901</v>
      </c>
      <c r="H10" t="s">
        <v>884</v>
      </c>
      <c r="I10" t="s">
        <v>885</v>
      </c>
      <c r="J10">
        <v>1097.3</v>
      </c>
      <c r="K10" t="s">
        <v>886</v>
      </c>
      <c r="L10" t="s">
        <v>887</v>
      </c>
      <c r="M10" t="s">
        <v>134</v>
      </c>
      <c r="N10" t="s">
        <v>883</v>
      </c>
      <c r="O10">
        <v>102071</v>
      </c>
      <c r="P10">
        <f t="shared" ref="P10:P16" si="1">O10/E10</f>
        <v>167.08299230643314</v>
      </c>
      <c r="R10" t="s">
        <v>943</v>
      </c>
      <c r="T10">
        <f>SUM('Actual species'!M3:M1124)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945</v>
      </c>
      <c r="I11" t="s">
        <v>946</v>
      </c>
      <c r="J11">
        <v>740</v>
      </c>
      <c r="K11" t="s">
        <v>947</v>
      </c>
      <c r="L11" t="s">
        <v>948</v>
      </c>
      <c r="M11">
        <v>275</v>
      </c>
      <c r="N11" t="s">
        <v>909</v>
      </c>
      <c r="O11">
        <v>33388</v>
      </c>
      <c r="P11">
        <f t="shared" si="1"/>
        <v>115.50543139832561</v>
      </c>
      <c r="R11" t="s">
        <v>943</v>
      </c>
      <c r="T11">
        <f>SUM('Actual species'!N2:N1124)</f>
        <v>567</v>
      </c>
    </row>
    <row r="12" spans="1:22" x14ac:dyDescent="0.3">
      <c r="A12" s="28" t="s">
        <v>1116</v>
      </c>
      <c r="E12">
        <v>301</v>
      </c>
      <c r="H12" t="s">
        <v>878</v>
      </c>
      <c r="I12" t="s">
        <v>1260</v>
      </c>
      <c r="J12">
        <v>678</v>
      </c>
      <c r="M12">
        <v>355</v>
      </c>
      <c r="N12" t="s">
        <v>1290</v>
      </c>
      <c r="O12">
        <v>6226</v>
      </c>
      <c r="P12">
        <f t="shared" si="1"/>
        <v>20.684385382059801</v>
      </c>
    </row>
    <row r="13" spans="1:22" x14ac:dyDescent="0.3">
      <c r="A13" s="27" t="s">
        <v>939</v>
      </c>
      <c r="B13" t="s">
        <v>957</v>
      </c>
      <c r="C13" t="s">
        <v>957</v>
      </c>
      <c r="D13" t="s">
        <v>957</v>
      </c>
      <c r="E13">
        <v>1868</v>
      </c>
      <c r="F13" t="s">
        <v>134</v>
      </c>
      <c r="G13" t="s">
        <v>134</v>
      </c>
      <c r="H13" t="s">
        <v>954</v>
      </c>
      <c r="I13" t="s">
        <v>953</v>
      </c>
      <c r="J13">
        <v>882</v>
      </c>
      <c r="K13" s="100" t="s">
        <v>955</v>
      </c>
      <c r="L13" t="s">
        <v>956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957</v>
      </c>
      <c r="R13" t="s">
        <v>952</v>
      </c>
      <c r="T13">
        <f>SUM('Actual species'!P3:P1124)</f>
        <v>176</v>
      </c>
    </row>
    <row r="14" spans="1:22" x14ac:dyDescent="0.3">
      <c r="A14" s="27" t="s">
        <v>958</v>
      </c>
      <c r="B14" t="s">
        <v>957</v>
      </c>
      <c r="C14" t="s">
        <v>957</v>
      </c>
      <c r="D14" t="s">
        <v>957</v>
      </c>
      <c r="E14">
        <v>4440</v>
      </c>
      <c r="F14" t="s">
        <v>134</v>
      </c>
      <c r="G14" t="s">
        <v>134</v>
      </c>
      <c r="H14" t="s">
        <v>960</v>
      </c>
      <c r="I14" t="s">
        <v>959</v>
      </c>
      <c r="J14">
        <v>660</v>
      </c>
      <c r="K14" t="s">
        <v>961</v>
      </c>
      <c r="L14" t="s">
        <v>962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957</v>
      </c>
      <c r="R14" t="s">
        <v>943</v>
      </c>
      <c r="T14">
        <f>SUM('Actual species'!Q3:Q1124)</f>
        <v>1030</v>
      </c>
    </row>
    <row r="15" spans="1:22" x14ac:dyDescent="0.3">
      <c r="A15" s="27" t="s">
        <v>963</v>
      </c>
      <c r="B15" t="s">
        <v>957</v>
      </c>
      <c r="C15" t="s">
        <v>957</v>
      </c>
      <c r="D15" t="s">
        <v>957</v>
      </c>
      <c r="E15">
        <v>2120</v>
      </c>
      <c r="F15" t="s">
        <v>134</v>
      </c>
      <c r="G15" t="s">
        <v>134</v>
      </c>
      <c r="H15" t="s">
        <v>960</v>
      </c>
      <c r="I15" t="s">
        <v>964</v>
      </c>
      <c r="J15">
        <v>714</v>
      </c>
      <c r="K15" t="s">
        <v>965</v>
      </c>
      <c r="L15" t="s">
        <v>966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957</v>
      </c>
      <c r="R15" t="s">
        <v>943</v>
      </c>
      <c r="T15">
        <f>SUM('Actual species'!R3:R1124)</f>
        <v>467</v>
      </c>
    </row>
    <row r="16" spans="1:22" ht="15" thickBot="1" x14ac:dyDescent="0.35">
      <c r="A16" s="102" t="s">
        <v>940</v>
      </c>
      <c r="B16" t="s">
        <v>957</v>
      </c>
      <c r="C16" t="s">
        <v>957</v>
      </c>
      <c r="D16" t="s">
        <v>957</v>
      </c>
      <c r="E16">
        <v>1924</v>
      </c>
      <c r="F16" t="s">
        <v>134</v>
      </c>
      <c r="G16" t="s">
        <v>134</v>
      </c>
      <c r="H16" t="s">
        <v>969</v>
      </c>
      <c r="I16" t="s">
        <v>968</v>
      </c>
      <c r="J16">
        <v>623</v>
      </c>
      <c r="K16" s="100" t="s">
        <v>970</v>
      </c>
      <c r="L16" t="s">
        <v>971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957</v>
      </c>
      <c r="R16" t="s">
        <v>967</v>
      </c>
      <c r="T16">
        <f>SUM('Actual species'!S3:S1124)</f>
        <v>2110</v>
      </c>
    </row>
    <row r="17" spans="1:20" x14ac:dyDescent="0.3">
      <c r="A17" t="s">
        <v>991</v>
      </c>
      <c r="E17">
        <v>4990</v>
      </c>
      <c r="H17" t="s">
        <v>1258</v>
      </c>
      <c r="I17" t="s">
        <v>1262</v>
      </c>
      <c r="J17">
        <v>1181</v>
      </c>
      <c r="T17">
        <f>SUM('Actual species'!T3:T1124)</f>
        <v>61</v>
      </c>
    </row>
    <row r="18" spans="1:20" x14ac:dyDescent="0.3">
      <c r="A18" t="s">
        <v>992</v>
      </c>
      <c r="H18" t="s">
        <v>1259</v>
      </c>
      <c r="I18" t="s">
        <v>1261</v>
      </c>
      <c r="J18">
        <v>912</v>
      </c>
      <c r="T18">
        <f>SUM('Actual species'!U3:U1124)</f>
        <v>756</v>
      </c>
    </row>
    <row r="24" spans="1:20" x14ac:dyDescent="0.3">
      <c r="A24" t="s">
        <v>870</v>
      </c>
    </row>
    <row r="25" spans="1:20" x14ac:dyDescent="0.3">
      <c r="E25" t="s">
        <v>871</v>
      </c>
    </row>
    <row r="26" spans="1:20" x14ac:dyDescent="0.3">
      <c r="E26" s="103" t="s">
        <v>899</v>
      </c>
    </row>
    <row r="27" spans="1:20" x14ac:dyDescent="0.3">
      <c r="E27" t="s">
        <v>907</v>
      </c>
    </row>
    <row r="28" spans="1:20" x14ac:dyDescent="0.3">
      <c r="E28" t="s">
        <v>944</v>
      </c>
    </row>
    <row r="29" spans="1:20" x14ac:dyDescent="0.3">
      <c r="E29" t="s">
        <v>1048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931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1116</v>
      </c>
    </row>
    <row r="2" spans="1:12" x14ac:dyDescent="0.3">
      <c r="A2" t="s">
        <v>1083</v>
      </c>
      <c r="B2" t="s">
        <v>957</v>
      </c>
      <c r="C2" t="s">
        <v>957</v>
      </c>
      <c r="D2">
        <v>1770006</v>
      </c>
      <c r="E2" t="s">
        <v>957</v>
      </c>
      <c r="F2" t="s">
        <v>957</v>
      </c>
      <c r="G2" t="s">
        <v>957</v>
      </c>
      <c r="H2">
        <v>3392710</v>
      </c>
      <c r="I2">
        <v>4507839</v>
      </c>
      <c r="J2">
        <v>5738794</v>
      </c>
      <c r="K2">
        <v>1199456</v>
      </c>
      <c r="L2" t="s">
        <v>957</v>
      </c>
    </row>
    <row r="3" spans="1:12" x14ac:dyDescent="0.3">
      <c r="A3" t="s">
        <v>1055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1056</v>
      </c>
      <c r="B4">
        <v>3339500</v>
      </c>
      <c r="C4">
        <v>2129136</v>
      </c>
      <c r="D4">
        <v>960003</v>
      </c>
      <c r="E4">
        <v>280450</v>
      </c>
      <c r="F4" t="s">
        <v>957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957</v>
      </c>
    </row>
    <row r="5" spans="1:12" x14ac:dyDescent="0.3">
      <c r="A5" t="s">
        <v>1057</v>
      </c>
      <c r="B5" t="s">
        <v>957</v>
      </c>
      <c r="C5">
        <v>409833</v>
      </c>
      <c r="D5" t="s">
        <v>957</v>
      </c>
      <c r="E5" t="s">
        <v>957</v>
      </c>
      <c r="F5" t="s">
        <v>957</v>
      </c>
      <c r="G5" t="s">
        <v>957</v>
      </c>
      <c r="H5" t="s">
        <v>957</v>
      </c>
      <c r="I5">
        <v>5847197</v>
      </c>
      <c r="J5">
        <v>6838563</v>
      </c>
      <c r="K5" t="s">
        <v>957</v>
      </c>
      <c r="L5" t="s">
        <v>957</v>
      </c>
    </row>
    <row r="6" spans="1:12" x14ac:dyDescent="0.3">
      <c r="A6" t="s">
        <v>1084</v>
      </c>
      <c r="B6">
        <v>289956</v>
      </c>
      <c r="C6" t="s">
        <v>957</v>
      </c>
      <c r="D6">
        <v>360001</v>
      </c>
      <c r="E6">
        <v>881415</v>
      </c>
      <c r="F6" t="s">
        <v>957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957</v>
      </c>
    </row>
    <row r="7" spans="1:12" x14ac:dyDescent="0.3">
      <c r="A7" t="s">
        <v>1058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1060</v>
      </c>
      <c r="B8" t="s">
        <v>957</v>
      </c>
      <c r="C8">
        <v>1469404</v>
      </c>
      <c r="D8">
        <v>380001</v>
      </c>
      <c r="E8">
        <v>490788</v>
      </c>
      <c r="F8" t="s">
        <v>957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1089</v>
      </c>
      <c r="B9" t="s">
        <v>957</v>
      </c>
      <c r="C9" t="s">
        <v>957</v>
      </c>
      <c r="D9" t="s">
        <v>957</v>
      </c>
      <c r="E9" t="s">
        <v>957</v>
      </c>
      <c r="F9" t="s">
        <v>957</v>
      </c>
      <c r="G9" t="s">
        <v>957</v>
      </c>
      <c r="H9">
        <v>270215</v>
      </c>
      <c r="I9">
        <v>859588</v>
      </c>
      <c r="J9">
        <v>3159336</v>
      </c>
      <c r="K9">
        <v>289868</v>
      </c>
      <c r="L9" t="s">
        <v>957</v>
      </c>
    </row>
    <row r="10" spans="1:12" x14ac:dyDescent="0.3">
      <c r="A10" t="s">
        <v>1059</v>
      </c>
      <c r="B10">
        <v>289956</v>
      </c>
      <c r="C10">
        <v>339862</v>
      </c>
      <c r="D10" t="s">
        <v>957</v>
      </c>
      <c r="E10" t="s">
        <v>957</v>
      </c>
      <c r="F10" t="s">
        <v>957</v>
      </c>
      <c r="G10" t="s">
        <v>957</v>
      </c>
      <c r="H10">
        <v>900719</v>
      </c>
      <c r="I10">
        <v>6986651</v>
      </c>
      <c r="J10">
        <v>13977063</v>
      </c>
      <c r="K10" t="s">
        <v>957</v>
      </c>
      <c r="L10" t="s">
        <v>957</v>
      </c>
    </row>
    <row r="11" spans="1:12" x14ac:dyDescent="0.3">
      <c r="A11" t="s">
        <v>1090</v>
      </c>
      <c r="B11" t="s">
        <v>957</v>
      </c>
      <c r="C11" t="s">
        <v>957</v>
      </c>
      <c r="D11" t="s">
        <v>957</v>
      </c>
      <c r="E11" t="s">
        <v>957</v>
      </c>
      <c r="F11" t="s">
        <v>957</v>
      </c>
      <c r="G11" t="s">
        <v>957</v>
      </c>
      <c r="H11">
        <v>410327</v>
      </c>
      <c r="I11" t="s">
        <v>957</v>
      </c>
      <c r="J11">
        <v>10047889</v>
      </c>
      <c r="K11">
        <v>259882</v>
      </c>
      <c r="L11">
        <v>340002</v>
      </c>
    </row>
    <row r="12" spans="1:12" x14ac:dyDescent="0.3">
      <c r="A12" t="s">
        <v>1087</v>
      </c>
      <c r="B12">
        <v>339949</v>
      </c>
      <c r="C12" t="s">
        <v>957</v>
      </c>
      <c r="D12" t="s">
        <v>957</v>
      </c>
      <c r="E12">
        <v>721158</v>
      </c>
      <c r="F12" t="s">
        <v>957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1061</v>
      </c>
      <c r="B13">
        <v>3489477</v>
      </c>
      <c r="C13">
        <v>33136567</v>
      </c>
      <c r="D13">
        <v>3920015</v>
      </c>
      <c r="E13">
        <v>3054907</v>
      </c>
      <c r="F13" t="s">
        <v>957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957</v>
      </c>
    </row>
    <row r="14" spans="1:12" x14ac:dyDescent="0.3">
      <c r="A14" t="s">
        <v>1092</v>
      </c>
      <c r="B14" t="s">
        <v>957</v>
      </c>
      <c r="C14" t="s">
        <v>957</v>
      </c>
      <c r="D14" t="s">
        <v>957</v>
      </c>
      <c r="E14" t="s">
        <v>957</v>
      </c>
      <c r="F14" t="s">
        <v>957</v>
      </c>
      <c r="G14" t="s">
        <v>957</v>
      </c>
      <c r="H14" t="s">
        <v>957</v>
      </c>
      <c r="I14">
        <v>49436305</v>
      </c>
      <c r="J14">
        <v>254566519</v>
      </c>
      <c r="K14" t="s">
        <v>957</v>
      </c>
      <c r="L14" t="s">
        <v>957</v>
      </c>
    </row>
    <row r="15" spans="1:12" x14ac:dyDescent="0.3">
      <c r="A15" t="s">
        <v>1063</v>
      </c>
      <c r="B15" t="s">
        <v>957</v>
      </c>
      <c r="C15">
        <v>1269485</v>
      </c>
      <c r="D15">
        <v>310001</v>
      </c>
      <c r="E15">
        <v>20853496</v>
      </c>
      <c r="F15">
        <v>300724</v>
      </c>
      <c r="G15" t="s">
        <v>957</v>
      </c>
      <c r="H15">
        <v>6805437</v>
      </c>
      <c r="I15">
        <v>223332960</v>
      </c>
      <c r="J15">
        <v>140210544</v>
      </c>
      <c r="K15">
        <v>549750</v>
      </c>
      <c r="L15" t="s">
        <v>957</v>
      </c>
    </row>
    <row r="16" spans="1:12" x14ac:dyDescent="0.3">
      <c r="A16" t="s">
        <v>1064</v>
      </c>
      <c r="B16" t="s">
        <v>957</v>
      </c>
      <c r="C16">
        <v>1739294</v>
      </c>
      <c r="D16">
        <v>10660041</v>
      </c>
      <c r="E16">
        <v>6540505</v>
      </c>
      <c r="F16" t="s">
        <v>957</v>
      </c>
      <c r="G16" t="s">
        <v>957</v>
      </c>
      <c r="H16">
        <v>4593670</v>
      </c>
      <c r="I16">
        <v>52534820</v>
      </c>
      <c r="J16">
        <v>169864314</v>
      </c>
      <c r="K16" t="s">
        <v>957</v>
      </c>
      <c r="L16" t="s">
        <v>957</v>
      </c>
    </row>
    <row r="17" spans="1:12" x14ac:dyDescent="0.3">
      <c r="A17" t="s">
        <v>1080</v>
      </c>
      <c r="B17" t="s">
        <v>957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1062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1065</v>
      </c>
      <c r="B19" t="s">
        <v>957</v>
      </c>
      <c r="C19">
        <v>4418209</v>
      </c>
      <c r="D19" t="s">
        <v>957</v>
      </c>
      <c r="E19" t="s">
        <v>957</v>
      </c>
      <c r="F19" t="s">
        <v>957</v>
      </c>
      <c r="G19" t="s">
        <v>957</v>
      </c>
      <c r="H19" t="s">
        <v>957</v>
      </c>
      <c r="I19" t="s">
        <v>957</v>
      </c>
      <c r="J19">
        <v>321672421</v>
      </c>
      <c r="K19" t="s">
        <v>957</v>
      </c>
      <c r="L19" t="s">
        <v>957</v>
      </c>
    </row>
    <row r="20" spans="1:12" x14ac:dyDescent="0.3">
      <c r="A20" t="s">
        <v>1066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1067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1070</v>
      </c>
      <c r="B22" t="s">
        <v>957</v>
      </c>
      <c r="C22">
        <v>15113873</v>
      </c>
      <c r="D22" t="s">
        <v>957</v>
      </c>
      <c r="E22">
        <v>7021278</v>
      </c>
      <c r="F22">
        <v>32257749</v>
      </c>
      <c r="G22" t="s">
        <v>957</v>
      </c>
      <c r="H22">
        <v>1591271</v>
      </c>
      <c r="I22">
        <v>68827012</v>
      </c>
      <c r="J22">
        <v>5048729</v>
      </c>
      <c r="K22">
        <v>5577471</v>
      </c>
      <c r="L22" t="s">
        <v>957</v>
      </c>
    </row>
    <row r="23" spans="1:12" x14ac:dyDescent="0.3">
      <c r="A23" t="s">
        <v>1069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957</v>
      </c>
      <c r="L23">
        <v>12950106</v>
      </c>
    </row>
    <row r="24" spans="1:12" x14ac:dyDescent="0.3">
      <c r="A24" t="s">
        <v>1071</v>
      </c>
      <c r="B24" t="s">
        <v>957</v>
      </c>
      <c r="C24">
        <v>18912333</v>
      </c>
      <c r="D24">
        <v>1410005</v>
      </c>
      <c r="E24">
        <v>25631170</v>
      </c>
      <c r="F24">
        <v>2947103</v>
      </c>
      <c r="G24" t="s">
        <v>957</v>
      </c>
      <c r="H24">
        <v>590471</v>
      </c>
      <c r="I24">
        <v>9415487</v>
      </c>
      <c r="J24">
        <v>3429279</v>
      </c>
      <c r="K24">
        <v>2648799</v>
      </c>
      <c r="L24" t="s">
        <v>957</v>
      </c>
    </row>
    <row r="25" spans="1:12" x14ac:dyDescent="0.3">
      <c r="A25" t="s">
        <v>1072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1093</v>
      </c>
      <c r="B26" t="s">
        <v>957</v>
      </c>
      <c r="C26" t="s">
        <v>957</v>
      </c>
      <c r="D26" t="s">
        <v>957</v>
      </c>
      <c r="E26" t="s">
        <v>957</v>
      </c>
      <c r="F26" t="s">
        <v>957</v>
      </c>
      <c r="G26" t="s">
        <v>957</v>
      </c>
      <c r="H26" t="s">
        <v>957</v>
      </c>
      <c r="I26">
        <v>279865</v>
      </c>
      <c r="J26" t="s">
        <v>957</v>
      </c>
      <c r="K26" t="s">
        <v>957</v>
      </c>
      <c r="L26" t="s">
        <v>957</v>
      </c>
    </row>
    <row r="27" spans="1:12" x14ac:dyDescent="0.3">
      <c r="A27" t="s">
        <v>1073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1074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1077</v>
      </c>
      <c r="B29" t="s">
        <v>957</v>
      </c>
      <c r="C29">
        <v>229906</v>
      </c>
      <c r="D29" t="s">
        <v>957</v>
      </c>
      <c r="E29">
        <v>250402</v>
      </c>
      <c r="F29" t="s">
        <v>957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957</v>
      </c>
    </row>
    <row r="30" spans="1:12" s="124" customFormat="1" x14ac:dyDescent="0.3">
      <c r="A30" s="124" t="s">
        <v>1086</v>
      </c>
      <c r="B30" s="124" t="s">
        <v>957</v>
      </c>
      <c r="C30" s="124" t="s">
        <v>957</v>
      </c>
      <c r="D30" s="124">
        <v>620002</v>
      </c>
      <c r="E30" s="124">
        <v>3595775</v>
      </c>
      <c r="F30" s="124">
        <v>1934663</v>
      </c>
      <c r="G30" s="124" t="s">
        <v>957</v>
      </c>
      <c r="H30" s="124" t="s">
        <v>957</v>
      </c>
      <c r="I30" s="124">
        <v>99502310</v>
      </c>
      <c r="J30" s="124">
        <v>13957067</v>
      </c>
      <c r="K30" s="124" t="s">
        <v>957</v>
      </c>
      <c r="L30" s="124">
        <v>4930040</v>
      </c>
    </row>
    <row r="31" spans="1:12" x14ac:dyDescent="0.3">
      <c r="A31" t="s">
        <v>1085</v>
      </c>
      <c r="B31">
        <v>12968059</v>
      </c>
      <c r="C31" t="s">
        <v>957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1088</v>
      </c>
      <c r="B32">
        <v>979852</v>
      </c>
      <c r="C32" t="s">
        <v>957</v>
      </c>
      <c r="D32" t="s">
        <v>957</v>
      </c>
      <c r="E32" t="s">
        <v>957</v>
      </c>
      <c r="F32" t="s">
        <v>957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957</v>
      </c>
    </row>
    <row r="33" spans="1:12" x14ac:dyDescent="0.3">
      <c r="A33" t="s">
        <v>1094</v>
      </c>
      <c r="B33" t="s">
        <v>957</v>
      </c>
      <c r="C33" t="s">
        <v>957</v>
      </c>
      <c r="D33" t="s">
        <v>957</v>
      </c>
      <c r="E33" t="s">
        <v>957</v>
      </c>
      <c r="F33" t="s">
        <v>957</v>
      </c>
      <c r="G33" t="s">
        <v>957</v>
      </c>
      <c r="H33" t="s">
        <v>957</v>
      </c>
      <c r="I33" t="s">
        <v>957</v>
      </c>
      <c r="J33">
        <v>4988951</v>
      </c>
      <c r="K33">
        <v>1139483</v>
      </c>
      <c r="L33" t="s">
        <v>957</v>
      </c>
    </row>
    <row r="34" spans="1:12" x14ac:dyDescent="0.3">
      <c r="A34" t="s">
        <v>1076</v>
      </c>
      <c r="B34" t="s">
        <v>957</v>
      </c>
      <c r="C34">
        <v>4188302</v>
      </c>
      <c r="D34" t="s">
        <v>957</v>
      </c>
      <c r="E34">
        <v>671077</v>
      </c>
      <c r="F34" t="s">
        <v>957</v>
      </c>
      <c r="G34" t="s">
        <v>957</v>
      </c>
      <c r="H34" t="s">
        <v>957</v>
      </c>
      <c r="I34" t="s">
        <v>957</v>
      </c>
      <c r="J34">
        <v>19755849</v>
      </c>
      <c r="K34">
        <v>289868</v>
      </c>
      <c r="L34" t="s">
        <v>957</v>
      </c>
    </row>
    <row r="35" spans="1:12" s="123" customFormat="1" x14ac:dyDescent="0.3">
      <c r="A35" s="123" t="s">
        <v>1078</v>
      </c>
      <c r="B35" s="123" t="s">
        <v>957</v>
      </c>
      <c r="C35" s="123">
        <v>3928407</v>
      </c>
      <c r="D35" s="123" t="s">
        <v>957</v>
      </c>
      <c r="E35" s="123">
        <v>280450</v>
      </c>
      <c r="F35" s="123" t="s">
        <v>957</v>
      </c>
      <c r="G35" s="123">
        <v>818643</v>
      </c>
      <c r="H35" s="123" t="s">
        <v>957</v>
      </c>
      <c r="I35" s="123" t="s">
        <v>957</v>
      </c>
      <c r="J35" s="123" t="s">
        <v>957</v>
      </c>
      <c r="K35" s="123">
        <v>959564</v>
      </c>
      <c r="L35" s="123" t="s">
        <v>957</v>
      </c>
    </row>
    <row r="36" spans="1:12" s="123" customFormat="1" x14ac:dyDescent="0.3">
      <c r="A36" s="123" t="s">
        <v>1095</v>
      </c>
      <c r="B36" s="123" t="s">
        <v>957</v>
      </c>
      <c r="C36" s="123" t="s">
        <v>957</v>
      </c>
      <c r="D36" s="123" t="s">
        <v>957</v>
      </c>
      <c r="E36" s="123" t="s">
        <v>957</v>
      </c>
      <c r="F36" s="123" t="s">
        <v>957</v>
      </c>
      <c r="G36" s="123" t="s">
        <v>957</v>
      </c>
      <c r="H36" s="123" t="s">
        <v>957</v>
      </c>
      <c r="I36" s="123" t="s">
        <v>957</v>
      </c>
      <c r="J36" s="123">
        <v>269943</v>
      </c>
      <c r="K36" s="123" t="s">
        <v>957</v>
      </c>
      <c r="L36" s="123" t="s">
        <v>957</v>
      </c>
    </row>
    <row r="37" spans="1:12" s="124" customFormat="1" x14ac:dyDescent="0.3">
      <c r="A37" s="124" t="s">
        <v>1079</v>
      </c>
      <c r="B37" s="124" t="s">
        <v>957</v>
      </c>
      <c r="C37" s="124">
        <v>329866</v>
      </c>
      <c r="D37" s="124" t="s">
        <v>957</v>
      </c>
      <c r="F37" s="124" t="s">
        <v>957</v>
      </c>
      <c r="G37" s="124" t="s">
        <v>957</v>
      </c>
      <c r="H37" s="124">
        <v>4843870</v>
      </c>
      <c r="I37" s="124">
        <v>4877662</v>
      </c>
      <c r="J37" s="124">
        <v>21255534</v>
      </c>
      <c r="K37" s="124" t="s">
        <v>957</v>
      </c>
      <c r="L37" s="124" t="s">
        <v>957</v>
      </c>
    </row>
    <row r="38" spans="1:12" s="124" customFormat="1" x14ac:dyDescent="0.3">
      <c r="A38" s="124" t="s">
        <v>1096</v>
      </c>
      <c r="B38" s="124" t="s">
        <v>957</v>
      </c>
      <c r="C38" s="124" t="s">
        <v>957</v>
      </c>
      <c r="D38" s="124" t="s">
        <v>957</v>
      </c>
      <c r="E38" s="124" t="s">
        <v>957</v>
      </c>
      <c r="F38" s="124" t="s">
        <v>957</v>
      </c>
      <c r="G38" s="124" t="s">
        <v>957</v>
      </c>
      <c r="H38" s="124" t="s">
        <v>957</v>
      </c>
      <c r="I38" s="124" t="s">
        <v>957</v>
      </c>
      <c r="J38" s="124" t="s">
        <v>957</v>
      </c>
      <c r="K38" s="124">
        <v>5827357</v>
      </c>
      <c r="L38" s="124" t="s">
        <v>957</v>
      </c>
    </row>
    <row r="39" spans="1:12" x14ac:dyDescent="0.3">
      <c r="A39" t="s">
        <v>1050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1052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1053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1068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1054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1051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1081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1082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1075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1091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1291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1295</v>
      </c>
      <c r="G90" t="s">
        <v>1294</v>
      </c>
      <c r="H90" t="s">
        <v>1293</v>
      </c>
      <c r="J90" t="s">
        <v>1295</v>
      </c>
      <c r="K90" t="s">
        <v>1294</v>
      </c>
      <c r="L90" t="s">
        <v>1293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1046</v>
      </c>
    </row>
    <row r="2" spans="1:1" x14ac:dyDescent="0.3">
      <c r="A2" s="100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2019-09-20T13:55:47Z</dcterms:modified>
</cp:coreProperties>
</file>