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51200" windowHeight="27180" tabRatio="500" activeTab="2"/>
  </bookViews>
  <sheets>
    <sheet name="Sheet1" sheetId="1" r:id="rId1"/>
    <sheet name="old" sheetId="2" r:id="rId2"/>
    <sheet name="Sheet2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6" i="3"/>
  <c r="D17" i="3"/>
  <c r="D18" i="3"/>
  <c r="D19" i="3"/>
  <c r="D21" i="3"/>
  <c r="D22" i="3"/>
  <c r="D23" i="3"/>
  <c r="D24" i="3"/>
  <c r="D25" i="3"/>
  <c r="D26" i="3"/>
  <c r="D27" i="3"/>
  <c r="D28" i="3"/>
  <c r="D29" i="3"/>
  <c r="D30" i="3"/>
  <c r="D2" i="3"/>
  <c r="E4" i="3"/>
  <c r="E5" i="3"/>
  <c r="E6" i="3"/>
  <c r="E7" i="3"/>
  <c r="E8" i="3"/>
  <c r="E9" i="3"/>
  <c r="E10" i="3"/>
  <c r="E11" i="3"/>
  <c r="E12" i="3"/>
  <c r="E13" i="3"/>
  <c r="E14" i="3"/>
  <c r="E16" i="3"/>
  <c r="E17" i="3"/>
  <c r="E18" i="3"/>
  <c r="E19" i="3"/>
  <c r="E21" i="3"/>
  <c r="E22" i="3"/>
  <c r="E23" i="3"/>
  <c r="E24" i="3"/>
  <c r="E25" i="3"/>
  <c r="E26" i="3"/>
  <c r="E27" i="3"/>
  <c r="E28" i="3"/>
  <c r="E29" i="3"/>
  <c r="E30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3" i="3"/>
  <c r="E2" i="3"/>
  <c r="E49" i="2"/>
  <c r="E48" i="2"/>
  <c r="E46" i="2"/>
  <c r="E45" i="2"/>
  <c r="E41" i="2"/>
  <c r="E40" i="2"/>
  <c r="E39" i="2"/>
  <c r="E28" i="2"/>
  <c r="E29" i="2"/>
  <c r="E30" i="2"/>
  <c r="E31" i="2"/>
  <c r="E32" i="2"/>
  <c r="E33" i="2"/>
  <c r="E34" i="2"/>
  <c r="E35" i="2"/>
  <c r="E36" i="2"/>
  <c r="E37" i="2"/>
  <c r="E38" i="2"/>
  <c r="E42" i="2"/>
  <c r="E44" i="2"/>
  <c r="E47" i="2"/>
  <c r="E50" i="2"/>
  <c r="E51" i="2"/>
  <c r="E52" i="2"/>
  <c r="E53" i="2"/>
  <c r="E54" i="2"/>
  <c r="E55" i="2"/>
  <c r="E56" i="2"/>
  <c r="E57" i="2"/>
  <c r="E27" i="2"/>
  <c r="E26" i="2"/>
  <c r="E25" i="2"/>
  <c r="E23" i="2"/>
  <c r="E21" i="2"/>
  <c r="E22" i="2"/>
  <c r="E24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20" i="2"/>
  <c r="E67" i="2"/>
  <c r="E68" i="2"/>
  <c r="E69" i="2"/>
  <c r="E70" i="2"/>
  <c r="E71" i="2"/>
  <c r="E72" i="2"/>
  <c r="E2" i="2"/>
  <c r="E3" i="2"/>
  <c r="F26" i="1"/>
  <c r="G16" i="1"/>
  <c r="G26" i="1"/>
  <c r="H26" i="1"/>
  <c r="H28" i="1"/>
  <c r="G28" i="1"/>
  <c r="F28" i="1"/>
  <c r="H27" i="1"/>
  <c r="G27" i="1"/>
  <c r="F27" i="1"/>
  <c r="B16" i="1"/>
  <c r="B10" i="1"/>
  <c r="A10" i="1"/>
  <c r="E80" i="2"/>
</calcChain>
</file>

<file path=xl/sharedStrings.xml><?xml version="1.0" encoding="utf-8"?>
<sst xmlns="http://schemas.openxmlformats.org/spreadsheetml/2006/main" count="312" uniqueCount="238">
  <si>
    <t>FADER</t>
  </si>
  <si>
    <t>POT1</t>
  </si>
  <si>
    <t>POT2</t>
  </si>
  <si>
    <t>POT3</t>
  </si>
  <si>
    <t>POT4</t>
  </si>
  <si>
    <t>POT5</t>
  </si>
  <si>
    <t>POT6</t>
  </si>
  <si>
    <t>POT7</t>
  </si>
  <si>
    <t>SOLO</t>
  </si>
  <si>
    <t>SOLO LED</t>
  </si>
  <si>
    <t>MUTE</t>
  </si>
  <si>
    <t>MUTE LED</t>
  </si>
  <si>
    <t>ROT1</t>
  </si>
  <si>
    <t>ROT2</t>
  </si>
  <si>
    <t>ROT1 LED1</t>
  </si>
  <si>
    <t>ROT1 LED2</t>
  </si>
  <si>
    <t>ROT2 LED1</t>
  </si>
  <si>
    <t>ROT2 LED2</t>
  </si>
  <si>
    <t>3 PCBs</t>
  </si>
  <si>
    <t>1 PCB</t>
  </si>
  <si>
    <t>PCB</t>
  </si>
  <si>
    <t>Front panel</t>
  </si>
  <si>
    <t>ROT ENC</t>
  </si>
  <si>
    <t>EN11-HSM1BF20</t>
  </si>
  <si>
    <t>PTA6043-2015DPB103</t>
  </si>
  <si>
    <t>POT</t>
  </si>
  <si>
    <t>PTV111-3220A-B103-ND</t>
  </si>
  <si>
    <t>CONNECTOR 10PIN</t>
  </si>
  <si>
    <t>DIGI</t>
  </si>
  <si>
    <t>ALI</t>
  </si>
  <si>
    <t>http://www.aliexpress.com/item/50-Pcs-Per-Lot-2-54mm-2x5-Pin-10-Pin-Straight-Male-Shrouded-PCB-Box-header/1719523827.html</t>
  </si>
  <si>
    <t>SBH11-PBPC-D05-ST-BK</t>
  </si>
  <si>
    <t>PER 8</t>
  </si>
  <si>
    <t>MIN</t>
  </si>
  <si>
    <t>MIN+PCB</t>
  </si>
  <si>
    <t>MIN+PCB+PANEL</t>
  </si>
  <si>
    <t>PER 4</t>
  </si>
  <si>
    <t>STM CORE</t>
  </si>
  <si>
    <t>STM32F4DISCOVERY</t>
  </si>
  <si>
    <t>PREC025DAAN-RC</t>
  </si>
  <si>
    <t>qty</t>
  </si>
  <si>
    <t>digikey price</t>
  </si>
  <si>
    <t>desc</t>
  </si>
  <si>
    <t>2x25 pin header</t>
  </si>
  <si>
    <t>1N4148TA</t>
  </si>
  <si>
    <t>diode</t>
  </si>
  <si>
    <t>digi pn</t>
  </si>
  <si>
    <t>1N4148TACT-ND </t>
  </si>
  <si>
    <t>BC33716BU</t>
  </si>
  <si>
    <t xml:space="preserve">BC33716BU-ND </t>
  </si>
  <si>
    <t>SN74HC595N</t>
  </si>
  <si>
    <t>ED16DT</t>
  </si>
  <si>
    <t>16pin ic socket1</t>
  </si>
  <si>
    <t>SN74HCT541N</t>
  </si>
  <si>
    <t>296-1619-5-ND</t>
  </si>
  <si>
    <t>ED20DT</t>
  </si>
  <si>
    <t>20pin ic socket</t>
  </si>
  <si>
    <t>ED3054-5-ND</t>
  </si>
  <si>
    <t>C420C104K5R5TA7200</t>
  </si>
  <si>
    <t>0.1uf/100nf cap</t>
  </si>
  <si>
    <t>399-4491-1-ND</t>
  </si>
  <si>
    <t>RNMF14FTC10K0</t>
  </si>
  <si>
    <t>10k ohm</t>
  </si>
  <si>
    <t>S10KCACT-ND</t>
  </si>
  <si>
    <t>S1KCACT-ND</t>
  </si>
  <si>
    <t>1k ohm</t>
  </si>
  <si>
    <t>RNMF14FTC1K00</t>
  </si>
  <si>
    <t>S2.2KCACT-ND</t>
  </si>
  <si>
    <t>2.2k ohm</t>
  </si>
  <si>
    <t>RNMF14FTC2K20</t>
  </si>
  <si>
    <t>4605X-101-122LF</t>
  </si>
  <si>
    <t>RES ARRAY 1.2K OHM 4 RES 5SIP</t>
  </si>
  <si>
    <t>4605X-101-122LF-ND</t>
  </si>
  <si>
    <t>TRIMMER 10K OHM 0.2W PC PIN</t>
  </si>
  <si>
    <t>3306F-103-ND</t>
  </si>
  <si>
    <t>3306F-1-103</t>
  </si>
  <si>
    <t>S9169-ND</t>
  </si>
  <si>
    <t>CONN HEADER 2.54MM 10POS GOLD</t>
  </si>
  <si>
    <t>S9171-ND</t>
  </si>
  <si>
    <t>CONN HEADER 2.54MM 16POS GOLD</t>
  </si>
  <si>
    <t>SBH11-PBPC-D08-ST-BK</t>
  </si>
  <si>
    <t>MISC</t>
  </si>
  <si>
    <t>929400E-01-36-ND</t>
  </si>
  <si>
    <t>929400-01-36-RK</t>
  </si>
  <si>
    <t>OR1106-ND</t>
  </si>
  <si>
    <t>CONN SOCKET 50POS STRAIGHT PCB</t>
  </si>
  <si>
    <t>XG4H-5031</t>
  </si>
  <si>
    <t>ED10500-ND</t>
  </si>
  <si>
    <t>101-106</t>
  </si>
  <si>
    <t>breakable pins</t>
  </si>
  <si>
    <t>CONN SOCKET IDC 10POS W/KEY GOLD (for flat cable)</t>
  </si>
  <si>
    <t>ED10502-ND</t>
  </si>
  <si>
    <t>CONN SOCKET IDC 16POS W/KEY GOLD (for flat cable)</t>
  </si>
  <si>
    <t>101-166</t>
  </si>
  <si>
    <t>CABLE 16 COND 5FT FLAT GRAY</t>
  </si>
  <si>
    <t>MC16G-5-ND</t>
  </si>
  <si>
    <t>3365/16 300SF</t>
  </si>
  <si>
    <t>CABLE 10 COND 10FT FLAT GRAY</t>
  </si>
  <si>
    <t>MC10G-10-ND</t>
  </si>
  <si>
    <t>3365/10 300SF</t>
  </si>
  <si>
    <t>total</t>
  </si>
  <si>
    <t>6N138</t>
  </si>
  <si>
    <t>MIDI IO</t>
  </si>
  <si>
    <t>OPTOISO 5.3KV DARL W/BASE 8DIP</t>
  </si>
  <si>
    <t>751-1263-5-ND</t>
  </si>
  <si>
    <t>ED3044-5-ND</t>
  </si>
  <si>
    <t>CONN IC SOCKET VERT 8POS TIN</t>
  </si>
  <si>
    <t>ED08DT</t>
  </si>
  <si>
    <t>568-1380-5-ND</t>
  </si>
  <si>
    <t>74HC00N,652</t>
  </si>
  <si>
    <t>IC GATE NAND 4CH 2-INP 14-DIP</t>
  </si>
  <si>
    <t>ED3045-5-ND</t>
  </si>
  <si>
    <t>CONN IC SOCKET VERT 14POS TIN</t>
  </si>
  <si>
    <t>ED14DT</t>
  </si>
  <si>
    <t>CAP ALUM 10UF 16V 20% RADIAL</t>
  </si>
  <si>
    <t>ESK106M016AC3AA</t>
  </si>
  <si>
    <t>399-6597-ND</t>
  </si>
  <si>
    <t>RES 100K OHM 1/4W 1% AXIAL</t>
  </si>
  <si>
    <t>MFR-25FBF52-100K</t>
  </si>
  <si>
    <t>100KXBK-ND</t>
  </si>
  <si>
    <t>RES 4.7K OHM 1/4W 1% AXIAL</t>
  </si>
  <si>
    <t>S4.7KCACT-ND</t>
  </si>
  <si>
    <t>RNMF14FTC4K70</t>
  </si>
  <si>
    <t>S220CACT-ND</t>
  </si>
  <si>
    <t>RES 220 OHM 1/4W 1% AXIAL</t>
  </si>
  <si>
    <t>RNMF14FTC220R</t>
  </si>
  <si>
    <t>LED GREEN DIFF 3MM 568NM</t>
  </si>
  <si>
    <t>754-1603-ND</t>
  </si>
  <si>
    <t>WP710A10GD</t>
  </si>
  <si>
    <t>LED SS 3MM 625NM RED DIFF</t>
  </si>
  <si>
    <t>WP710A10LID</t>
  </si>
  <si>
    <t>754-1610-ND</t>
  </si>
  <si>
    <t>DIN</t>
  </si>
  <si>
    <t>SN74HC165N</t>
  </si>
  <si>
    <t>296-8251-5-ND</t>
  </si>
  <si>
    <t>IC 8-BIT SHIFT REGISTER 16-DIP</t>
  </si>
  <si>
    <t>CSC06A0110K0GEK</t>
  </si>
  <si>
    <t>RES ARRAY 10K OHM 5 RES 6SIP</t>
  </si>
  <si>
    <t>CSC10KE-ND</t>
  </si>
  <si>
    <t>DOUT</t>
  </si>
  <si>
    <t>RES ARRAY 220 OHM 8 RES 16DIP</t>
  </si>
  <si>
    <t>4116R-1-221LF-ND</t>
  </si>
  <si>
    <t>4116R-1-221LF</t>
  </si>
  <si>
    <t>MAIN BOARD</t>
  </si>
  <si>
    <t>Description</t>
  </si>
  <si>
    <t>Qty</t>
  </si>
  <si>
    <t>MIDI Jack</t>
  </si>
  <si>
    <t>1N4148WS</t>
  </si>
  <si>
    <t>Opto 6N138S-TA1</t>
  </si>
  <si>
    <t>Res 220 0603</t>
  </si>
  <si>
    <t>Res 4.7K 0603</t>
  </si>
  <si>
    <t>Res 1K 0603</t>
  </si>
  <si>
    <t>Pot 10K 3303W-3-103E</t>
  </si>
  <si>
    <t>Res 10K 0603</t>
  </si>
  <si>
    <t>BC337</t>
  </si>
  <si>
    <t>Connectors</t>
  </si>
  <si>
    <t>MAIN LCD 16pin</t>
  </si>
  <si>
    <t>Cap 100nF 0603</t>
  </si>
  <si>
    <t>MAIN SCS 10pin</t>
  </si>
  <si>
    <t>74HC595D Ser Shift Reg</t>
  </si>
  <si>
    <t>MAIN Discovery Board 1 25x2</t>
  </si>
  <si>
    <t>MAIN Discovery Board 2 25x2</t>
  </si>
  <si>
    <t>MAIN MOD1 POTS 10pin</t>
  </si>
  <si>
    <t>MAIN MOD1 BTNS 10pin</t>
  </si>
  <si>
    <t>MAIN MOD2 POTS 10pin</t>
  </si>
  <si>
    <t>MAIN MOD2 BTNS 10pin</t>
  </si>
  <si>
    <t>74HCT541 Buffer</t>
  </si>
  <si>
    <t>SCS BOARD</t>
  </si>
  <si>
    <t xml:space="preserve">EG1821-ND </t>
  </si>
  <si>
    <t>SCS SCS 10 pin</t>
  </si>
  <si>
    <t>SCS LCD 16pin</t>
  </si>
  <si>
    <t>UI BOARD</t>
  </si>
  <si>
    <t>Cap 10uF 0805</t>
  </si>
  <si>
    <t>ADC MCP3208</t>
  </si>
  <si>
    <t>Res 10 0805</t>
  </si>
  <si>
    <t>UI1 POTS 10pin</t>
  </si>
  <si>
    <t>UI1 BTNS 10pin</t>
  </si>
  <si>
    <t>UI2 POTS 10pin</t>
  </si>
  <si>
    <t>UI2 BTNS 10pin</t>
  </si>
  <si>
    <t>74HC165 Par In Ser Out Reg</t>
  </si>
  <si>
    <t>NHD-C0220AA-FSW-FTW LCD</t>
  </si>
  <si>
    <t>Digikey PN</t>
  </si>
  <si>
    <t>Mouser PN</t>
  </si>
  <si>
    <t>CP-2350-ND</t>
  </si>
  <si>
    <t>78-1N4148WSFL-G3-08</t>
  </si>
  <si>
    <t>1N4148WSFSCT-ND</t>
  </si>
  <si>
    <t>Pushbutton TL1100F160Q</t>
  </si>
  <si>
    <t>Rotary encoder RK09D1130C2P</t>
  </si>
  <si>
    <t>Pushbutton cap TACBLK</t>
  </si>
  <si>
    <t>EG1081-ND</t>
  </si>
  <si>
    <t>Pushbutton + LED B3J</t>
  </si>
  <si>
    <t>688-RK09D1130C2P</t>
  </si>
  <si>
    <t>SW822-ND </t>
  </si>
  <si>
    <t>653-B3J-3000</t>
  </si>
  <si>
    <t>771-HC165D652</t>
  </si>
  <si>
    <t>568-3954-5-ND</t>
  </si>
  <si>
    <t>10K POT RK09D1130C2P</t>
  </si>
  <si>
    <t>667-ERJ-P06J100V</t>
  </si>
  <si>
    <t>P10ADCT-ND</t>
  </si>
  <si>
    <t>579-MCP3208-BI/SL</t>
  </si>
  <si>
    <t>MCP3208-BI/SL-ND</t>
  </si>
  <si>
    <t>490-1709-1-ND</t>
  </si>
  <si>
    <t>77-VJ0805G106KXQTBC</t>
  </si>
  <si>
    <t>NHD-C0220AA-FSW-FTW-ND</t>
  </si>
  <si>
    <t>763-C0220AA-FSW-FTW</t>
  </si>
  <si>
    <t>612-TL1100</t>
  </si>
  <si>
    <t>612-700C1BLK</t>
  </si>
  <si>
    <t>568-1553-5-ND</t>
  </si>
  <si>
    <t>771-74HCT541D</t>
  </si>
  <si>
    <t>511-STM32F4DISCOVERY</t>
  </si>
  <si>
    <t>497-11455-ND</t>
  </si>
  <si>
    <t>77-VJ0603Y104JXJPBC</t>
  </si>
  <si>
    <t>490-1532-1-ND </t>
  </si>
  <si>
    <t>568-3968-5-ND</t>
  </si>
  <si>
    <t>771-74HC595D-T</t>
  </si>
  <si>
    <t>BC33725TACT-ND</t>
  </si>
  <si>
    <t>821-BC337-16-A1</t>
  </si>
  <si>
    <t>541-10KGCT-ND</t>
  </si>
  <si>
    <t>71-CRCW0603-10K-E3</t>
  </si>
  <si>
    <t>652-3303W-3-103E</t>
  </si>
  <si>
    <t>3303W-103ECT-ND</t>
  </si>
  <si>
    <t>71-CRCW0603-1.0K-E3</t>
  </si>
  <si>
    <t>P1.0KGCT-ND</t>
  </si>
  <si>
    <t>MCT0603-4.70K-CFCT-ND</t>
  </si>
  <si>
    <t>594-MCT06030C4701FP5</t>
  </si>
  <si>
    <t>859-6N138STA1</t>
  </si>
  <si>
    <t>160-1798-1-ND</t>
  </si>
  <si>
    <t>541-220GCT-ND </t>
  </si>
  <si>
    <t>594-MCT06030C2200FP5</t>
  </si>
  <si>
    <t>571-5211450-1</t>
  </si>
  <si>
    <t>517-929852-01-25-RA</t>
  </si>
  <si>
    <t>50 pin 2x25 socket</t>
  </si>
  <si>
    <t>10pin 2x5 socket shrouded</t>
  </si>
  <si>
    <t>710-61201021621</t>
  </si>
  <si>
    <t>Flat Cables .050 10 COND. 28AWG </t>
  </si>
  <si>
    <t>517-3365/10FT</t>
  </si>
  <si>
    <t>517-D89110-0131HK</t>
  </si>
  <si>
    <t>Flat cable 10 pin connector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</si>
</sst>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rial"/>
    </font>
    <font>
      <b/>
      <sz val="12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rgb="FF000000"/>
      <name val="Courier"/>
    </font>
    <font>
      <sz val="12"/>
      <color rgb="FF545454"/>
      <name val="Arial"/>
      <family val="2"/>
    </font>
    <font>
      <sz val="12"/>
      <color rgb="FF333333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23"/>
    <xf numFmtId="0" fontId="6" fillId="0" borderId="0" xfId="0" applyFont="1"/>
    <xf numFmtId="0" fontId="0" fillId="0" borderId="0" xfId="0" applyAlignment="1">
      <alignment horizontal="right"/>
    </xf>
    <xf numFmtId="0" fontId="0" fillId="0" borderId="0" xfId="0" applyFont="1"/>
    <xf numFmtId="0" fontId="7" fillId="0" borderId="0" xfId="0" applyFont="1"/>
    <xf numFmtId="0" fontId="8" fillId="0" borderId="0" xfId="0" applyFont="1"/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digikey.com/product-detail/en/1N4148TA/1N4148TACT-ND/1532747" TargetMode="External"/><Relationship Id="rId12" Type="http://schemas.openxmlformats.org/officeDocument/2006/relationships/hyperlink" Target="http://www.digikey.com/product-detail/en/SN74HC595N/296-1600-5-ND/277246" TargetMode="External"/><Relationship Id="rId13" Type="http://schemas.openxmlformats.org/officeDocument/2006/relationships/hyperlink" Target="http://www.digikey.com/product-detail/en/ED16DT/ED3046-5-ND/4147596" TargetMode="External"/><Relationship Id="rId1" Type="http://schemas.openxmlformats.org/officeDocument/2006/relationships/hyperlink" Target="http://www.digikey.com/product-detail/en/1N4148TA/1N4148TACT-ND/1532747" TargetMode="External"/><Relationship Id="rId2" Type="http://schemas.openxmlformats.org/officeDocument/2006/relationships/hyperlink" Target="http://www.digikey.com/product-detail/en/1N4148TA/1N4148TACT-ND/1532747" TargetMode="External"/><Relationship Id="rId3" Type="http://schemas.openxmlformats.org/officeDocument/2006/relationships/hyperlink" Target="http://www.digikey.com/product-detail/en/SN74HC595N/296-1600-5-ND/277246" TargetMode="External"/><Relationship Id="rId4" Type="http://schemas.openxmlformats.org/officeDocument/2006/relationships/hyperlink" Target="http://www.digikey.com/product-detail/en/ED16DT/ED3046-5-ND/4147596" TargetMode="External"/><Relationship Id="rId5" Type="http://schemas.openxmlformats.org/officeDocument/2006/relationships/hyperlink" Target="http://www.digikey.com/product-detail/en/SN74HCT541N/296-1619-5-ND/277265" TargetMode="External"/><Relationship Id="rId6" Type="http://schemas.openxmlformats.org/officeDocument/2006/relationships/hyperlink" Target="http://www.digikey.com/product-detail/en/ED20DT/ED3054-5-ND/4147598" TargetMode="External"/><Relationship Id="rId7" Type="http://schemas.openxmlformats.org/officeDocument/2006/relationships/hyperlink" Target="http://www.digikey.com/product-detail/en/ED20DT/ED3054-5-ND/4147598" TargetMode="External"/><Relationship Id="rId8" Type="http://schemas.openxmlformats.org/officeDocument/2006/relationships/hyperlink" Target="http://www.digikey.com/product-detail/en/RNMF14FTC10K0/S10KCACT-ND/2617809" TargetMode="External"/><Relationship Id="rId9" Type="http://schemas.openxmlformats.org/officeDocument/2006/relationships/hyperlink" Target="http://www.digikey.com/product-detail/en/1N4148TA/1N4148TACT-ND/1532747" TargetMode="External"/><Relationship Id="rId10" Type="http://schemas.openxmlformats.org/officeDocument/2006/relationships/hyperlink" Target="http://www.digikey.com/product-detail/en/ED16DT/ED3046-5-ND/4147596" TargetMode="External"/></Relationships>
</file>

<file path=xl/worksheets/_rels/sheet3.xml.rels><?xml version="1.0" encoding="UTF-8" standalone="yes"?>
<Relationships xmlns="http://schemas.openxmlformats.org/package/2006/relationships"><Relationship Id="rId20" Type="http://schemas.openxmlformats.org/officeDocument/2006/relationships/hyperlink" Target="http://www.mouser.com/ProductDetail/Taiwan-Semiconductor/BC337-16-A1/?qs=sGAEpiMZZMshyDBzk1%2fWiwIK8FF8XsC1uhFj5dLmPtU%3d" TargetMode="External"/><Relationship Id="rId21" Type="http://schemas.openxmlformats.org/officeDocument/2006/relationships/hyperlink" Target="http://www.digikey.com/product-detail/en/CRCW060310K0JNEA/541-10KGCT-ND/1179393" TargetMode="External"/><Relationship Id="rId22" Type="http://schemas.openxmlformats.org/officeDocument/2006/relationships/hyperlink" Target="http://www.mouser.com/ProductDetail/Vishay-Dale/CRCW060310K0FKEA/?qs=sGAEpiMZZMtlubZbdhIBIEuCdpikRWPQrbrU%2bxt1If0%3d" TargetMode="External"/><Relationship Id="rId23" Type="http://schemas.openxmlformats.org/officeDocument/2006/relationships/hyperlink" Target="http://www.digikey.com/product-detail/en/3303W-3-103E/3303W-103ECT-ND/612885" TargetMode="External"/><Relationship Id="rId24" Type="http://schemas.openxmlformats.org/officeDocument/2006/relationships/hyperlink" Target="http://www.mouser.com/ProductDetail/Vishay-Dale/CRCW06031K00FKEA/?qs=sGAEpiMZZMtdU8v%2fCHkq3y0IHcaaHGKG" TargetMode="External"/><Relationship Id="rId25" Type="http://schemas.openxmlformats.org/officeDocument/2006/relationships/hyperlink" Target="http://www.digikey.com/product-detail/en/ERJ-3GEYJ102V/P1.0KGCT-ND/134874" TargetMode="External"/><Relationship Id="rId26" Type="http://schemas.openxmlformats.org/officeDocument/2006/relationships/hyperlink" Target="http://www.digikey.com/product-detail/en/MCT06030C4701FP500/MCT0603-4.70K-CFCT-ND/2607907" TargetMode="External"/><Relationship Id="rId27" Type="http://schemas.openxmlformats.org/officeDocument/2006/relationships/hyperlink" Target="http://www.mouser.com/ProductDetail/Vishay-Beyschlag/MCT06030C4701FP500/?qs=sGAEpiMZZMtJH4OFGdVA0%2bSmc8%2bfocUT" TargetMode="External"/><Relationship Id="rId28" Type="http://schemas.openxmlformats.org/officeDocument/2006/relationships/hyperlink" Target="http://www.digikey.com/product-detail/en/6N138S-TA1/160-1798-1-ND/1969190" TargetMode="External"/><Relationship Id="rId29" Type="http://schemas.openxmlformats.org/officeDocument/2006/relationships/hyperlink" Target="http://www.digikey.com/product-detail/en/CRCW0603220RJNEA/541-220GCT-ND/1179353" TargetMode="External"/><Relationship Id="rId1" Type="http://schemas.openxmlformats.org/officeDocument/2006/relationships/hyperlink" Target="http://www.digikey.com/product-detail/en/1N4148WS/1N4148WSFSCT-ND/1873821" TargetMode="External"/><Relationship Id="rId2" Type="http://schemas.openxmlformats.org/officeDocument/2006/relationships/hyperlink" Target="http://www.digikey.com/product-detail/en/B3J-2100/SW822-ND/700006" TargetMode="External"/><Relationship Id="rId3" Type="http://schemas.openxmlformats.org/officeDocument/2006/relationships/hyperlink" Target="http://www.mouser.com/ProductDetail/Omron-Electronics/B3J-3000/?qs=sGAEpiMZZMuMyV2FgkmEK4gSTh4bPIReSP4n%2bWoqLoA%3d" TargetMode="External"/><Relationship Id="rId4" Type="http://schemas.openxmlformats.org/officeDocument/2006/relationships/hyperlink" Target="http://www.mouser.com/ProductDetail/NXP-Semiconductors/74HC165D652/?qs=sGAEpiMZZMtsbn1GaJyslyeJrXytowv1psSWPh3sDNU%3d" TargetMode="External"/><Relationship Id="rId5" Type="http://schemas.openxmlformats.org/officeDocument/2006/relationships/hyperlink" Target="http://www.digikey.com/product-detail/en/74HC165D,652/568-3954-5-ND/763577" TargetMode="External"/><Relationship Id="rId30" Type="http://schemas.openxmlformats.org/officeDocument/2006/relationships/hyperlink" Target="http://www.mouser.com/ProductDetail/Vishay-Beyschlag/MCT06030C2200FP500/?qs=sGAEpiMZZMtlubZbdhIBIFnTCG%2f%2f8GT0UV0kpREz0IA%3d" TargetMode="External"/><Relationship Id="rId31" Type="http://schemas.openxmlformats.org/officeDocument/2006/relationships/hyperlink" Target="http://www.mouser.com/ProductDetail/Vishay-Semiconductors/1N4148WSFL-G3-08/?qs=sGAEpiMZZMvcRsgoMFfeP8lgAp8ChSmBE3aHe%2b2EciQ%3d" TargetMode="External"/><Relationship Id="rId32" Type="http://schemas.openxmlformats.org/officeDocument/2006/relationships/hyperlink" Target="http://www.mouser.com/ProductDetail/3M-Electronic-Solutions-Division/3365-10-CUT-LENGTH/?qs=sGAEpiMZZMsJiFh04Lj2rqE9WUkL5fzVjO%2b525M71nY%3d" TargetMode="External"/><Relationship Id="rId9" Type="http://schemas.openxmlformats.org/officeDocument/2006/relationships/hyperlink" Target="http://www.digikey.com/product-detail/en/MCP3208-BI%2FSL/MCP3208-BI%2FSL-ND/319444" TargetMode="External"/><Relationship Id="rId6" Type="http://schemas.openxmlformats.org/officeDocument/2006/relationships/hyperlink" Target="http://www.mouser.com/ProductDetail/Panasonic/ERJ-P06J100V/?qs=sGAEpiMZZMu61qfTUdNhGy0AaN4GKk3u%2bI18JaU%2blnI%3d" TargetMode="External"/><Relationship Id="rId7" Type="http://schemas.openxmlformats.org/officeDocument/2006/relationships/hyperlink" Target="http://www.digikey.com/product-detail/en/ERJ-P06J100V/P10ADCT-ND/525435" TargetMode="External"/><Relationship Id="rId8" Type="http://schemas.openxmlformats.org/officeDocument/2006/relationships/hyperlink" Target="http://www.mouser.com/ProductDetail/Microchip-Technology/MCP3208-BI-SL/?qs=sGAEpiMZZMvTvDTV69d2QqPvAyH5LVIBq0oIVuchcEc%3d" TargetMode="External"/><Relationship Id="rId33" Type="http://schemas.openxmlformats.org/officeDocument/2006/relationships/hyperlink" Target="http://www.mouser.com/Search/ProductDetail.aspx?R=D89110-0131HKvirtualkey51750000virtualkey517-D89110-0131HK" TargetMode="External"/><Relationship Id="rId10" Type="http://schemas.openxmlformats.org/officeDocument/2006/relationships/hyperlink" Target="http://www.digikey.com/product-detail/en/GRM21BR61A106KE19L/490-1709-1-ND/587432" TargetMode="External"/><Relationship Id="rId11" Type="http://schemas.openxmlformats.org/officeDocument/2006/relationships/hyperlink" Target="http://www.mouser.com/ProductDetail/Vishay-Vitramon/VJ0805G106KXQTW1BC/?qs=sGAEpiMZZMukHu%2bjC5l7Yc2SW1AVzQBjmGaqV4YOJks%3d" TargetMode="External"/><Relationship Id="rId12" Type="http://schemas.openxmlformats.org/officeDocument/2006/relationships/hyperlink" Target="http://www.mouser.com/ProductDetail/E-Switch/TL1100F160Q/?qs=sGAEpiMZZMsgGjVA3toVBMVCa577J%2bXuxKck96BmEDU%3d" TargetMode="External"/><Relationship Id="rId13" Type="http://schemas.openxmlformats.org/officeDocument/2006/relationships/hyperlink" Target="http://www.mouser.com/ProductDetail/NXP-Semiconductors/74HCT541D652/?qs=sGAEpiMZZMuiiWkaIwCK2RTxPVPWGz6WJWI3pYAJfnc%3d" TargetMode="External"/><Relationship Id="rId14" Type="http://schemas.openxmlformats.org/officeDocument/2006/relationships/hyperlink" Target="http://www.mouser.com/ProductDetail/STMicroelectronics/STM32F4DISCOVERY/?qs=sGAEpiMZZMutVogd4PRSvEN8XDBeCtgD" TargetMode="External"/><Relationship Id="rId15" Type="http://schemas.openxmlformats.org/officeDocument/2006/relationships/hyperlink" Target="http://www.mouser.com/ProductDetail/Vishay-Vitramon/VJ0603Y104JXJPW1BC/?qs=sGAEpiMZZMt7FrWooXVB1xVc%2bHSUahDC" TargetMode="External"/><Relationship Id="rId16" Type="http://schemas.openxmlformats.org/officeDocument/2006/relationships/hyperlink" Target="http://www.digikey.com/product-detail/en/GRM188R71C104KA01D/490-1532-1-ND/587771" TargetMode="External"/><Relationship Id="rId17" Type="http://schemas.openxmlformats.org/officeDocument/2006/relationships/hyperlink" Target="http://www.digikey.com/product-detail/en/74HC595D,112/568-3968-5-ND/763550" TargetMode="External"/><Relationship Id="rId18" Type="http://schemas.openxmlformats.org/officeDocument/2006/relationships/hyperlink" Target="http://www.mouser.com/ProductDetail/NXP-Semiconductors/74HC595D118/?qs=sGAEpiMZZMtsbn1GaJyslyeJrXytowv1UZQvijJtVPA%3d" TargetMode="External"/><Relationship Id="rId19" Type="http://schemas.openxmlformats.org/officeDocument/2006/relationships/hyperlink" Target="http://www.digikey.com/product-detail/en/BC33725TA/BC33725TACT-ND/15327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D1" zoomScale="150" zoomScaleNormal="150" zoomScalePageLayoutView="150" workbookViewId="0">
      <selection activeCell="G16" sqref="G16"/>
    </sheetView>
  </sheetViews>
  <sheetFormatPr baseColWidth="10" defaultRowHeight="15" x14ac:dyDescent="0"/>
  <cols>
    <col min="5" max="5" width="22.1640625" customWidth="1"/>
    <col min="8" max="8" width="29.33203125" customWidth="1"/>
  </cols>
  <sheetData>
    <row r="1" spans="1:9">
      <c r="A1" t="s">
        <v>0</v>
      </c>
      <c r="B1" t="s">
        <v>8</v>
      </c>
      <c r="C1" t="s">
        <v>9</v>
      </c>
    </row>
    <row r="2" spans="1:9">
      <c r="A2" t="s">
        <v>1</v>
      </c>
      <c r="B2" t="s">
        <v>10</v>
      </c>
      <c r="C2" t="s">
        <v>11</v>
      </c>
    </row>
    <row r="3" spans="1:9">
      <c r="A3" t="s">
        <v>2</v>
      </c>
      <c r="B3" t="s">
        <v>12</v>
      </c>
      <c r="C3" t="s">
        <v>14</v>
      </c>
    </row>
    <row r="4" spans="1:9">
      <c r="A4" t="s">
        <v>3</v>
      </c>
      <c r="B4" t="s">
        <v>12</v>
      </c>
      <c r="C4" t="s">
        <v>15</v>
      </c>
    </row>
    <row r="5" spans="1:9">
      <c r="A5" t="s">
        <v>4</v>
      </c>
      <c r="B5" t="s">
        <v>12</v>
      </c>
    </row>
    <row r="6" spans="1:9">
      <c r="A6" t="s">
        <v>5</v>
      </c>
      <c r="B6" t="s">
        <v>13</v>
      </c>
      <c r="C6" t="s">
        <v>16</v>
      </c>
    </row>
    <row r="7" spans="1:9">
      <c r="A7" t="s">
        <v>6</v>
      </c>
      <c r="B7" t="s">
        <v>13</v>
      </c>
      <c r="C7" t="s">
        <v>17</v>
      </c>
    </row>
    <row r="8" spans="1:9">
      <c r="A8" t="s">
        <v>7</v>
      </c>
      <c r="B8" t="s">
        <v>13</v>
      </c>
    </row>
    <row r="10" spans="1:9">
      <c r="A10">
        <f>8*3</f>
        <v>24</v>
      </c>
      <c r="B10">
        <f>24+4</f>
        <v>28</v>
      </c>
    </row>
    <row r="15" spans="1:9">
      <c r="A15" t="s">
        <v>18</v>
      </c>
      <c r="B15">
        <v>110</v>
      </c>
      <c r="G15" t="s">
        <v>28</v>
      </c>
      <c r="I15" t="s">
        <v>29</v>
      </c>
    </row>
    <row r="16" spans="1:9">
      <c r="A16" t="s">
        <v>19</v>
      </c>
      <c r="B16">
        <f>110/3</f>
        <v>36.666666666666664</v>
      </c>
      <c r="E16" t="s">
        <v>20</v>
      </c>
      <c r="F16">
        <v>1</v>
      </c>
      <c r="G16">
        <f>70/3</f>
        <v>23.333333333333332</v>
      </c>
    </row>
    <row r="17" spans="5:10">
      <c r="E17" t="s">
        <v>21</v>
      </c>
      <c r="F17">
        <v>1</v>
      </c>
      <c r="G17">
        <v>20</v>
      </c>
    </row>
    <row r="18" spans="5:10">
      <c r="E18" t="s">
        <v>22</v>
      </c>
      <c r="F18">
        <v>2</v>
      </c>
      <c r="G18">
        <v>1.3</v>
      </c>
      <c r="H18" s="1" t="s">
        <v>23</v>
      </c>
    </row>
    <row r="19" spans="5:10">
      <c r="E19" t="s">
        <v>0</v>
      </c>
      <c r="F19">
        <v>1</v>
      </c>
      <c r="G19">
        <v>1.53</v>
      </c>
      <c r="H19" s="2" t="s">
        <v>24</v>
      </c>
    </row>
    <row r="20" spans="5:10">
      <c r="E20" t="s">
        <v>25</v>
      </c>
      <c r="F20">
        <v>7</v>
      </c>
      <c r="G20">
        <v>1</v>
      </c>
      <c r="H20" s="1" t="s">
        <v>26</v>
      </c>
    </row>
    <row r="21" spans="5:10">
      <c r="E21" t="s">
        <v>27</v>
      </c>
      <c r="F21">
        <v>3</v>
      </c>
      <c r="G21">
        <v>0.35</v>
      </c>
      <c r="H21" s="1" t="s">
        <v>31</v>
      </c>
      <c r="I21">
        <v>0.17</v>
      </c>
      <c r="J21" t="s">
        <v>30</v>
      </c>
    </row>
    <row r="25" spans="5:10">
      <c r="F25" t="s">
        <v>33</v>
      </c>
      <c r="G25" t="s">
        <v>34</v>
      </c>
      <c r="H25" t="s">
        <v>35</v>
      </c>
    </row>
    <row r="26" spans="5:10">
      <c r="F26">
        <f>(F18*G18)+(F19*G19)+(F20*G20)+(F21*G21)</f>
        <v>12.18</v>
      </c>
      <c r="G26">
        <f>F26+G16</f>
        <v>35.513333333333335</v>
      </c>
      <c r="H26">
        <f>G26+G17</f>
        <v>55.513333333333335</v>
      </c>
    </row>
    <row r="27" spans="5:10">
      <c r="E27" t="s">
        <v>32</v>
      </c>
      <c r="F27">
        <f>F26*8</f>
        <v>97.44</v>
      </c>
      <c r="G27">
        <f>G26*8</f>
        <v>284.10666666666668</v>
      </c>
      <c r="H27">
        <f>H26*8</f>
        <v>444.10666666666668</v>
      </c>
    </row>
    <row r="28" spans="5:10">
      <c r="E28" t="s">
        <v>36</v>
      </c>
      <c r="F28">
        <f>4*F26</f>
        <v>48.72</v>
      </c>
      <c r="G28">
        <f>4*G26</f>
        <v>142.05333333333334</v>
      </c>
      <c r="H28">
        <f>4*H26</f>
        <v>222.05333333333334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zoomScale="150" zoomScaleNormal="150" zoomScalePageLayoutView="150" workbookViewId="0">
      <selection activeCell="K23" sqref="K23"/>
    </sheetView>
  </sheetViews>
  <sheetFormatPr baseColWidth="10" defaultRowHeight="15" x14ac:dyDescent="0"/>
  <cols>
    <col min="1" max="1" width="20" customWidth="1"/>
    <col min="2" max="2" width="47" customWidth="1"/>
    <col min="3" max="3" width="5" customWidth="1"/>
  </cols>
  <sheetData>
    <row r="1" spans="1:9">
      <c r="A1" s="3" t="s">
        <v>37</v>
      </c>
      <c r="B1" t="s">
        <v>42</v>
      </c>
      <c r="C1" t="s">
        <v>40</v>
      </c>
      <c r="D1" t="s">
        <v>41</v>
      </c>
      <c r="E1" t="s">
        <v>100</v>
      </c>
      <c r="F1" t="s">
        <v>46</v>
      </c>
    </row>
    <row r="2" spans="1:9">
      <c r="A2" t="s">
        <v>38</v>
      </c>
      <c r="C2">
        <v>1</v>
      </c>
      <c r="D2">
        <v>15</v>
      </c>
      <c r="E2">
        <f>C2*D2</f>
        <v>15</v>
      </c>
    </row>
    <row r="3" spans="1:9">
      <c r="A3" t="s">
        <v>39</v>
      </c>
      <c r="B3" t="s">
        <v>43</v>
      </c>
      <c r="C3">
        <v>2</v>
      </c>
      <c r="D3">
        <v>0.85</v>
      </c>
      <c r="E3">
        <f>C3*D3</f>
        <v>1.7</v>
      </c>
    </row>
    <row r="4" spans="1:9">
      <c r="A4" s="4" t="s">
        <v>44</v>
      </c>
      <c r="B4" t="s">
        <v>45</v>
      </c>
      <c r="C4">
        <v>1</v>
      </c>
      <c r="D4">
        <v>0.1</v>
      </c>
      <c r="E4">
        <f t="shared" ref="E4:E57" si="0">C4*D4</f>
        <v>0.1</v>
      </c>
    </row>
    <row r="5" spans="1:9">
      <c r="A5" s="1" t="s">
        <v>48</v>
      </c>
      <c r="C5">
        <v>1</v>
      </c>
      <c r="D5">
        <v>0.25</v>
      </c>
      <c r="E5">
        <f t="shared" si="0"/>
        <v>0.25</v>
      </c>
      <c r="F5" t="s">
        <v>39</v>
      </c>
    </row>
    <row r="6" spans="1:9">
      <c r="A6" s="4" t="s">
        <v>50</v>
      </c>
      <c r="C6">
        <v>1</v>
      </c>
      <c r="D6">
        <v>0.63</v>
      </c>
      <c r="E6">
        <f t="shared" si="0"/>
        <v>0.63</v>
      </c>
      <c r="F6" s="4" t="s">
        <v>47</v>
      </c>
    </row>
    <row r="7" spans="1:9">
      <c r="A7" s="4" t="s">
        <v>51</v>
      </c>
      <c r="B7" t="s">
        <v>52</v>
      </c>
      <c r="C7">
        <v>1</v>
      </c>
      <c r="D7">
        <v>0.18</v>
      </c>
      <c r="E7">
        <f t="shared" si="0"/>
        <v>0.18</v>
      </c>
      <c r="F7" s="1" t="s">
        <v>49</v>
      </c>
    </row>
    <row r="8" spans="1:9">
      <c r="A8" s="4" t="s">
        <v>53</v>
      </c>
      <c r="C8">
        <v>1</v>
      </c>
      <c r="D8">
        <v>0.68</v>
      </c>
      <c r="E8">
        <f t="shared" si="0"/>
        <v>0.68</v>
      </c>
      <c r="F8" t="s">
        <v>54</v>
      </c>
    </row>
    <row r="9" spans="1:9">
      <c r="A9" s="4" t="s">
        <v>55</v>
      </c>
      <c r="B9" t="s">
        <v>56</v>
      </c>
      <c r="C9">
        <v>1</v>
      </c>
      <c r="D9">
        <v>0.24</v>
      </c>
      <c r="E9">
        <f t="shared" si="0"/>
        <v>0.24</v>
      </c>
      <c r="F9" s="4" t="s">
        <v>57</v>
      </c>
    </row>
    <row r="10" spans="1:9">
      <c r="A10" s="2" t="s">
        <v>58</v>
      </c>
      <c r="B10" t="s">
        <v>59</v>
      </c>
      <c r="C10">
        <v>2</v>
      </c>
      <c r="D10">
        <v>0.15</v>
      </c>
      <c r="E10">
        <f t="shared" si="0"/>
        <v>0.3</v>
      </c>
      <c r="F10" s="1" t="s">
        <v>60</v>
      </c>
    </row>
    <row r="11" spans="1:9">
      <c r="A11" s="4" t="s">
        <v>61</v>
      </c>
      <c r="B11" t="s">
        <v>62</v>
      </c>
      <c r="C11">
        <v>1</v>
      </c>
      <c r="D11">
        <v>0.14000000000000001</v>
      </c>
      <c r="E11">
        <f t="shared" si="0"/>
        <v>0.14000000000000001</v>
      </c>
      <c r="F11" s="1" t="s">
        <v>63</v>
      </c>
    </row>
    <row r="12" spans="1:9">
      <c r="A12" s="1" t="s">
        <v>66</v>
      </c>
      <c r="B12" t="s">
        <v>65</v>
      </c>
      <c r="C12">
        <v>2</v>
      </c>
      <c r="D12">
        <v>0.14000000000000001</v>
      </c>
      <c r="E12">
        <f t="shared" si="0"/>
        <v>0.28000000000000003</v>
      </c>
      <c r="F12" s="1" t="s">
        <v>64</v>
      </c>
    </row>
    <row r="13" spans="1:9">
      <c r="A13" s="1" t="s">
        <v>69</v>
      </c>
      <c r="B13" t="s">
        <v>68</v>
      </c>
      <c r="C13">
        <v>4</v>
      </c>
      <c r="D13">
        <v>0.14000000000000001</v>
      </c>
      <c r="E13">
        <f t="shared" si="0"/>
        <v>0.56000000000000005</v>
      </c>
      <c r="F13" s="1" t="s">
        <v>67</v>
      </c>
    </row>
    <row r="14" spans="1:9">
      <c r="A14" s="1" t="s">
        <v>70</v>
      </c>
      <c r="B14" s="1" t="s">
        <v>71</v>
      </c>
      <c r="C14">
        <v>1</v>
      </c>
      <c r="D14">
        <v>0.27</v>
      </c>
      <c r="E14">
        <f t="shared" si="0"/>
        <v>0.27</v>
      </c>
      <c r="F14" s="1" t="s">
        <v>72</v>
      </c>
    </row>
    <row r="15" spans="1:9">
      <c r="A15" s="1" t="s">
        <v>75</v>
      </c>
      <c r="B15" s="1" t="s">
        <v>73</v>
      </c>
      <c r="C15">
        <v>2</v>
      </c>
      <c r="D15">
        <v>0.43</v>
      </c>
      <c r="E15">
        <f t="shared" si="0"/>
        <v>0.86</v>
      </c>
      <c r="F15" s="1" t="s">
        <v>74</v>
      </c>
    </row>
    <row r="16" spans="1:9">
      <c r="A16" s="1" t="s">
        <v>31</v>
      </c>
      <c r="B16" s="1" t="s">
        <v>77</v>
      </c>
      <c r="C16">
        <v>10</v>
      </c>
      <c r="D16">
        <v>0.35</v>
      </c>
      <c r="E16">
        <f t="shared" si="0"/>
        <v>3.5</v>
      </c>
      <c r="F16" s="1" t="s">
        <v>76</v>
      </c>
      <c r="H16">
        <v>0.17</v>
      </c>
      <c r="I16" t="s">
        <v>30</v>
      </c>
    </row>
    <row r="17" spans="1:11">
      <c r="A17" s="1" t="s">
        <v>80</v>
      </c>
      <c r="B17" s="1" t="s">
        <v>79</v>
      </c>
      <c r="C17">
        <v>2</v>
      </c>
      <c r="D17">
        <v>0.55000000000000004</v>
      </c>
      <c r="E17">
        <f t="shared" si="0"/>
        <v>1.1000000000000001</v>
      </c>
      <c r="F17" s="1" t="s">
        <v>78</v>
      </c>
    </row>
    <row r="18" spans="1:11">
      <c r="A18" s="1" t="s">
        <v>86</v>
      </c>
      <c r="B18" s="1" t="s">
        <v>85</v>
      </c>
      <c r="C18">
        <v>2</v>
      </c>
      <c r="D18">
        <v>4.43</v>
      </c>
      <c r="E18">
        <f t="shared" si="0"/>
        <v>8.86</v>
      </c>
      <c r="F18" s="1" t="s">
        <v>84</v>
      </c>
    </row>
    <row r="20" spans="1:11">
      <c r="A20" s="5" t="s">
        <v>102</v>
      </c>
      <c r="E20">
        <f t="shared" si="0"/>
        <v>0</v>
      </c>
    </row>
    <row r="21" spans="1:11">
      <c r="A21" s="1" t="s">
        <v>101</v>
      </c>
      <c r="B21" s="1" t="s">
        <v>103</v>
      </c>
      <c r="C21">
        <v>2</v>
      </c>
      <c r="D21">
        <v>1.64</v>
      </c>
      <c r="E21">
        <f t="shared" si="0"/>
        <v>3.28</v>
      </c>
      <c r="F21" s="1" t="s">
        <v>104</v>
      </c>
    </row>
    <row r="22" spans="1:11">
      <c r="A22" s="1" t="s">
        <v>107</v>
      </c>
      <c r="B22" s="1" t="s">
        <v>106</v>
      </c>
      <c r="C22">
        <v>2</v>
      </c>
      <c r="D22">
        <v>0.19</v>
      </c>
      <c r="E22">
        <f t="shared" si="0"/>
        <v>0.38</v>
      </c>
      <c r="F22" s="1" t="s">
        <v>105</v>
      </c>
    </row>
    <row r="23" spans="1:11">
      <c r="A23" s="4" t="s">
        <v>44</v>
      </c>
      <c r="B23" t="s">
        <v>45</v>
      </c>
      <c r="C23">
        <v>2</v>
      </c>
      <c r="D23">
        <v>0.1</v>
      </c>
      <c r="E23">
        <f t="shared" ref="E23" si="1">C23*D23</f>
        <v>0.2</v>
      </c>
      <c r="K23" s="6"/>
    </row>
    <row r="24" spans="1:11">
      <c r="A24" s="1" t="s">
        <v>109</v>
      </c>
      <c r="B24" s="1" t="s">
        <v>110</v>
      </c>
      <c r="C24">
        <v>2</v>
      </c>
      <c r="D24">
        <v>0.89</v>
      </c>
      <c r="E24">
        <f t="shared" si="0"/>
        <v>1.78</v>
      </c>
      <c r="F24" s="1" t="s">
        <v>108</v>
      </c>
    </row>
    <row r="25" spans="1:11">
      <c r="A25" s="1" t="s">
        <v>113</v>
      </c>
      <c r="B25" s="1" t="s">
        <v>112</v>
      </c>
      <c r="C25">
        <v>2</v>
      </c>
      <c r="D25">
        <v>0.17</v>
      </c>
      <c r="E25">
        <f t="shared" si="0"/>
        <v>0.34</v>
      </c>
      <c r="F25" s="1" t="s">
        <v>111</v>
      </c>
    </row>
    <row r="26" spans="1:11">
      <c r="A26" s="2" t="s">
        <v>58</v>
      </c>
      <c r="B26" t="s">
        <v>59</v>
      </c>
      <c r="C26">
        <v>2</v>
      </c>
      <c r="D26">
        <v>0.15</v>
      </c>
      <c r="E26">
        <f t="shared" ref="E26:E56" si="2">C26*D26</f>
        <v>0.3</v>
      </c>
      <c r="F26" s="1" t="s">
        <v>60</v>
      </c>
    </row>
    <row r="27" spans="1:11">
      <c r="A27" s="1" t="s">
        <v>115</v>
      </c>
      <c r="B27" s="1" t="s">
        <v>114</v>
      </c>
      <c r="C27">
        <v>4</v>
      </c>
      <c r="D27">
        <v>0.14000000000000001</v>
      </c>
      <c r="E27">
        <f t="shared" si="0"/>
        <v>0.56000000000000005</v>
      </c>
      <c r="F27" s="1" t="s">
        <v>116</v>
      </c>
    </row>
    <row r="28" spans="1:11">
      <c r="A28" s="1" t="s">
        <v>118</v>
      </c>
      <c r="B28" s="1" t="s">
        <v>117</v>
      </c>
      <c r="C28">
        <v>6</v>
      </c>
      <c r="D28">
        <v>0.08</v>
      </c>
      <c r="E28">
        <f t="shared" si="2"/>
        <v>0.48</v>
      </c>
      <c r="F28" s="1" t="s">
        <v>119</v>
      </c>
    </row>
    <row r="29" spans="1:11">
      <c r="A29" s="1" t="s">
        <v>122</v>
      </c>
      <c r="B29" s="1" t="s">
        <v>120</v>
      </c>
      <c r="C29">
        <v>2</v>
      </c>
      <c r="D29">
        <v>0.14000000000000001</v>
      </c>
      <c r="E29">
        <f t="shared" si="0"/>
        <v>0.28000000000000003</v>
      </c>
      <c r="F29" s="1" t="s">
        <v>121</v>
      </c>
    </row>
    <row r="30" spans="1:11">
      <c r="A30" s="1" t="s">
        <v>66</v>
      </c>
      <c r="B30" t="s">
        <v>65</v>
      </c>
      <c r="C30">
        <v>2</v>
      </c>
      <c r="D30">
        <v>0.14000000000000001</v>
      </c>
      <c r="E30">
        <f t="shared" si="2"/>
        <v>0.28000000000000003</v>
      </c>
      <c r="F30" s="1" t="s">
        <v>64</v>
      </c>
    </row>
    <row r="31" spans="1:11">
      <c r="A31" s="1" t="s">
        <v>125</v>
      </c>
      <c r="B31" s="1" t="s">
        <v>124</v>
      </c>
      <c r="C31">
        <v>10</v>
      </c>
      <c r="D31">
        <v>0.09</v>
      </c>
      <c r="E31">
        <f t="shared" si="0"/>
        <v>0.89999999999999991</v>
      </c>
      <c r="F31" s="1" t="s">
        <v>123</v>
      </c>
    </row>
    <row r="32" spans="1:11">
      <c r="A32" s="1" t="s">
        <v>31</v>
      </c>
      <c r="B32" s="1" t="s">
        <v>77</v>
      </c>
      <c r="C32">
        <v>2</v>
      </c>
      <c r="D32">
        <v>0.35</v>
      </c>
      <c r="E32">
        <f t="shared" si="2"/>
        <v>0.7</v>
      </c>
      <c r="F32" s="1" t="s">
        <v>76</v>
      </c>
      <c r="H32">
        <v>0.17</v>
      </c>
      <c r="I32" t="s">
        <v>30</v>
      </c>
    </row>
    <row r="33" spans="1:9">
      <c r="A33" s="1" t="s">
        <v>128</v>
      </c>
      <c r="B33" s="1" t="s">
        <v>126</v>
      </c>
      <c r="C33">
        <v>2</v>
      </c>
      <c r="D33">
        <v>0.13</v>
      </c>
      <c r="E33">
        <f t="shared" si="0"/>
        <v>0.26</v>
      </c>
      <c r="F33" s="1" t="s">
        <v>127</v>
      </c>
    </row>
    <row r="34" spans="1:9">
      <c r="A34" s="1" t="s">
        <v>130</v>
      </c>
      <c r="B34" s="1" t="s">
        <v>129</v>
      </c>
      <c r="C34">
        <v>2</v>
      </c>
      <c r="D34">
        <v>0.13</v>
      </c>
      <c r="E34">
        <f t="shared" si="2"/>
        <v>0.26</v>
      </c>
      <c r="F34" s="1" t="s">
        <v>131</v>
      </c>
    </row>
    <row r="35" spans="1:9">
      <c r="E35">
        <f t="shared" si="0"/>
        <v>0</v>
      </c>
    </row>
    <row r="36" spans="1:9">
      <c r="E36">
        <f t="shared" si="2"/>
        <v>0</v>
      </c>
    </row>
    <row r="37" spans="1:9">
      <c r="A37" s="3" t="s">
        <v>132</v>
      </c>
      <c r="E37">
        <f t="shared" si="0"/>
        <v>0</v>
      </c>
    </row>
    <row r="38" spans="1:9">
      <c r="A38" s="1" t="s">
        <v>133</v>
      </c>
      <c r="B38" s="1" t="s">
        <v>135</v>
      </c>
      <c r="C38">
        <v>4</v>
      </c>
      <c r="D38">
        <v>0.52</v>
      </c>
      <c r="E38">
        <f t="shared" si="2"/>
        <v>2.08</v>
      </c>
      <c r="F38" s="1" t="s">
        <v>134</v>
      </c>
    </row>
    <row r="39" spans="1:9">
      <c r="A39" s="4" t="s">
        <v>51</v>
      </c>
      <c r="B39" t="s">
        <v>52</v>
      </c>
      <c r="C39">
        <v>4</v>
      </c>
      <c r="D39">
        <v>0.18</v>
      </c>
      <c r="E39">
        <f t="shared" si="2"/>
        <v>0.72</v>
      </c>
      <c r="F39" s="1" t="s">
        <v>49</v>
      </c>
    </row>
    <row r="40" spans="1:9">
      <c r="A40" s="2" t="s">
        <v>58</v>
      </c>
      <c r="B40" t="s">
        <v>59</v>
      </c>
      <c r="C40">
        <v>4</v>
      </c>
      <c r="D40">
        <v>0.15</v>
      </c>
      <c r="E40">
        <f t="shared" si="2"/>
        <v>0.6</v>
      </c>
      <c r="F40" s="1" t="s">
        <v>60</v>
      </c>
    </row>
    <row r="41" spans="1:9">
      <c r="A41" s="1" t="s">
        <v>31</v>
      </c>
      <c r="B41" s="1" t="s">
        <v>77</v>
      </c>
      <c r="C41">
        <v>4</v>
      </c>
      <c r="D41">
        <v>0.35</v>
      </c>
      <c r="E41">
        <f>C41*D41</f>
        <v>1.4</v>
      </c>
      <c r="F41" s="1" t="s">
        <v>76</v>
      </c>
      <c r="H41">
        <v>0.17</v>
      </c>
      <c r="I41" t="s">
        <v>30</v>
      </c>
    </row>
    <row r="42" spans="1:9">
      <c r="A42" s="1" t="s">
        <v>136</v>
      </c>
      <c r="B42" s="1" t="s">
        <v>137</v>
      </c>
      <c r="C42">
        <v>8</v>
      </c>
      <c r="D42">
        <v>0.17499999999999999</v>
      </c>
      <c r="E42">
        <f t="shared" si="2"/>
        <v>1.4</v>
      </c>
      <c r="F42" s="1" t="s">
        <v>138</v>
      </c>
    </row>
    <row r="44" spans="1:9">
      <c r="A44" s="3" t="s">
        <v>139</v>
      </c>
      <c r="E44">
        <f t="shared" si="2"/>
        <v>0</v>
      </c>
    </row>
    <row r="45" spans="1:9">
      <c r="A45" s="4" t="s">
        <v>50</v>
      </c>
      <c r="C45">
        <v>4</v>
      </c>
      <c r="D45">
        <v>0.63</v>
      </c>
      <c r="E45">
        <f t="shared" si="2"/>
        <v>2.52</v>
      </c>
      <c r="F45" s="4" t="s">
        <v>47</v>
      </c>
    </row>
    <row r="46" spans="1:9">
      <c r="A46" s="4" t="s">
        <v>51</v>
      </c>
      <c r="B46" t="s">
        <v>52</v>
      </c>
      <c r="C46">
        <v>4</v>
      </c>
      <c r="D46">
        <v>0.18</v>
      </c>
      <c r="E46">
        <f t="shared" si="2"/>
        <v>0.72</v>
      </c>
      <c r="F46" s="1" t="s">
        <v>49</v>
      </c>
    </row>
    <row r="47" spans="1:9">
      <c r="A47" s="1" t="s">
        <v>142</v>
      </c>
      <c r="B47" s="1" t="s">
        <v>140</v>
      </c>
      <c r="C47">
        <v>4</v>
      </c>
      <c r="D47">
        <v>0.76</v>
      </c>
      <c r="E47">
        <f t="shared" si="0"/>
        <v>3.04</v>
      </c>
      <c r="F47" s="1" t="s">
        <v>141</v>
      </c>
    </row>
    <row r="48" spans="1:9">
      <c r="A48" s="2" t="s">
        <v>58</v>
      </c>
      <c r="B48" t="s">
        <v>59</v>
      </c>
      <c r="C48">
        <v>4</v>
      </c>
      <c r="D48">
        <v>0.15</v>
      </c>
      <c r="E48">
        <f t="shared" si="0"/>
        <v>0.6</v>
      </c>
      <c r="F48" s="1" t="s">
        <v>60</v>
      </c>
    </row>
    <row r="49" spans="1:9">
      <c r="A49" s="1" t="s">
        <v>31</v>
      </c>
      <c r="B49" s="1" t="s">
        <v>77</v>
      </c>
      <c r="C49">
        <v>4</v>
      </c>
      <c r="D49">
        <v>0.35</v>
      </c>
      <c r="E49">
        <f>C49*D49</f>
        <v>1.4</v>
      </c>
      <c r="F49" s="1" t="s">
        <v>76</v>
      </c>
      <c r="H49">
        <v>0.17</v>
      </c>
      <c r="I49" t="s">
        <v>30</v>
      </c>
    </row>
    <row r="50" spans="1:9">
      <c r="E50">
        <f t="shared" si="2"/>
        <v>0</v>
      </c>
    </row>
    <row r="51" spans="1:9">
      <c r="E51">
        <f t="shared" si="0"/>
        <v>0</v>
      </c>
    </row>
    <row r="52" spans="1:9">
      <c r="E52">
        <f t="shared" si="2"/>
        <v>0</v>
      </c>
    </row>
    <row r="53" spans="1:9">
      <c r="E53">
        <f t="shared" si="0"/>
        <v>0</v>
      </c>
    </row>
    <row r="54" spans="1:9">
      <c r="E54">
        <f t="shared" si="2"/>
        <v>0</v>
      </c>
    </row>
    <row r="55" spans="1:9">
      <c r="E55">
        <f t="shared" si="0"/>
        <v>0</v>
      </c>
    </row>
    <row r="56" spans="1:9">
      <c r="E56">
        <f t="shared" si="2"/>
        <v>0</v>
      </c>
    </row>
    <row r="57" spans="1:9">
      <c r="E57">
        <f t="shared" si="0"/>
        <v>0</v>
      </c>
    </row>
    <row r="67" spans="1:6">
      <c r="A67" s="3" t="s">
        <v>81</v>
      </c>
      <c r="E67">
        <f t="shared" ref="E67:E72" si="3">C67*D67</f>
        <v>0</v>
      </c>
    </row>
    <row r="68" spans="1:6">
      <c r="A68" s="1" t="s">
        <v>83</v>
      </c>
      <c r="B68" s="1" t="s">
        <v>89</v>
      </c>
      <c r="C68">
        <v>1</v>
      </c>
      <c r="D68">
        <v>1.82</v>
      </c>
      <c r="E68">
        <f t="shared" si="3"/>
        <v>1.82</v>
      </c>
      <c r="F68" s="1" t="s">
        <v>82</v>
      </c>
    </row>
    <row r="69" spans="1:6">
      <c r="A69" s="1" t="s">
        <v>88</v>
      </c>
      <c r="B69" s="1" t="s">
        <v>90</v>
      </c>
      <c r="C69">
        <v>30</v>
      </c>
      <c r="D69">
        <v>0.28000000000000003</v>
      </c>
      <c r="E69">
        <f t="shared" si="3"/>
        <v>8.4</v>
      </c>
      <c r="F69" s="1" t="s">
        <v>87</v>
      </c>
    </row>
    <row r="70" spans="1:6">
      <c r="A70" s="1" t="s">
        <v>93</v>
      </c>
      <c r="B70" s="1" t="s">
        <v>92</v>
      </c>
      <c r="C70">
        <v>8</v>
      </c>
      <c r="D70">
        <v>0.33</v>
      </c>
      <c r="E70">
        <f t="shared" si="3"/>
        <v>2.64</v>
      </c>
      <c r="F70" s="1" t="s">
        <v>91</v>
      </c>
    </row>
    <row r="71" spans="1:6">
      <c r="A71" s="1" t="s">
        <v>96</v>
      </c>
      <c r="B71" s="1" t="s">
        <v>94</v>
      </c>
      <c r="C71">
        <v>1</v>
      </c>
      <c r="D71">
        <v>2.83</v>
      </c>
      <c r="E71">
        <f t="shared" si="3"/>
        <v>2.83</v>
      </c>
      <c r="F71" s="1" t="s">
        <v>95</v>
      </c>
    </row>
    <row r="72" spans="1:6">
      <c r="A72" s="1" t="s">
        <v>99</v>
      </c>
      <c r="B72" s="1" t="s">
        <v>97</v>
      </c>
      <c r="C72">
        <v>1</v>
      </c>
      <c r="D72">
        <v>3.94</v>
      </c>
      <c r="E72">
        <f t="shared" si="3"/>
        <v>3.94</v>
      </c>
      <c r="F72" s="1" t="s">
        <v>98</v>
      </c>
    </row>
    <row r="80" spans="1:6">
      <c r="E80">
        <f>SUM(E2:E72)</f>
        <v>78.760000000000005</v>
      </c>
    </row>
  </sheetData>
  <hyperlinks>
    <hyperlink ref="A4" r:id="rId1"/>
    <hyperlink ref="F6" r:id="rId2"/>
    <hyperlink ref="A6" r:id="rId3"/>
    <hyperlink ref="A7" r:id="rId4"/>
    <hyperlink ref="A8" r:id="rId5"/>
    <hyperlink ref="A9" r:id="rId6"/>
    <hyperlink ref="F9" r:id="rId7"/>
    <hyperlink ref="A11" r:id="rId8"/>
    <hyperlink ref="A23" r:id="rId9"/>
    <hyperlink ref="A39" r:id="rId10"/>
    <hyperlink ref="F45" r:id="rId11"/>
    <hyperlink ref="A45" r:id="rId12"/>
    <hyperlink ref="A46" r:id="rId13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abSelected="1" zoomScale="150" zoomScaleNormal="150" zoomScalePageLayoutView="150" workbookViewId="0">
      <selection activeCell="K29" sqref="K29"/>
    </sheetView>
  </sheetViews>
  <sheetFormatPr baseColWidth="10" defaultRowHeight="15" x14ac:dyDescent="0"/>
  <cols>
    <col min="1" max="1" width="13.33203125" customWidth="1"/>
    <col min="2" max="2" width="29.83203125" customWidth="1"/>
    <col min="4" max="4" width="21.33203125" customWidth="1"/>
    <col min="11" max="11" width="28.83203125" customWidth="1"/>
    <col min="12" max="12" width="27.33203125" customWidth="1"/>
  </cols>
  <sheetData>
    <row r="1" spans="1:13">
      <c r="B1" s="3" t="s">
        <v>144</v>
      </c>
      <c r="C1" s="3" t="s">
        <v>145</v>
      </c>
      <c r="D1" s="3" t="s">
        <v>181</v>
      </c>
      <c r="E1" s="3" t="s">
        <v>182</v>
      </c>
      <c r="K1" s="3" t="s">
        <v>144</v>
      </c>
      <c r="L1" s="3" t="s">
        <v>181</v>
      </c>
      <c r="M1" s="3" t="s">
        <v>182</v>
      </c>
    </row>
    <row r="2" spans="1:13">
      <c r="A2" s="3" t="s">
        <v>143</v>
      </c>
      <c r="B2" t="s">
        <v>146</v>
      </c>
      <c r="C2">
        <v>4</v>
      </c>
      <c r="D2" t="str">
        <f>VLOOKUP(B2,$K$2:$L$46, 2, FALSE)</f>
        <v>CP-2350-ND</v>
      </c>
      <c r="E2" t="str">
        <f>VLOOKUP(B2,K2:M46, 3, FALSE)</f>
        <v>571-5211450-1</v>
      </c>
      <c r="K2" t="s">
        <v>146</v>
      </c>
      <c r="L2" s="1" t="s">
        <v>183</v>
      </c>
      <c r="M2" t="s">
        <v>229</v>
      </c>
    </row>
    <row r="3" spans="1:13">
      <c r="B3" t="s">
        <v>147</v>
      </c>
      <c r="C3">
        <v>2</v>
      </c>
      <c r="D3" t="str">
        <f t="shared" ref="D3:D30" si="0">VLOOKUP(B3,$K$2:$L$46, 2, FALSE)</f>
        <v>1N4148WSFSCT-ND</v>
      </c>
      <c r="E3" t="str">
        <f>VLOOKUP(B3,$K$3:$M$47, 3, FALSE)</f>
        <v>78-1N4148WSFL-G3-08</v>
      </c>
      <c r="K3" t="s">
        <v>147</v>
      </c>
      <c r="L3" s="4" t="s">
        <v>185</v>
      </c>
      <c r="M3" s="4" t="s">
        <v>184</v>
      </c>
    </row>
    <row r="4" spans="1:13">
      <c r="B4" t="s">
        <v>149</v>
      </c>
      <c r="C4">
        <v>6</v>
      </c>
      <c r="D4" t="str">
        <f t="shared" si="0"/>
        <v>541-220GCT-ND </v>
      </c>
      <c r="E4" t="str">
        <f t="shared" ref="E4:E47" si="1">VLOOKUP(B4,$K$3:$M$47, 3, FALSE)</f>
        <v>594-MCT06030C2200FP5</v>
      </c>
      <c r="K4" t="s">
        <v>149</v>
      </c>
      <c r="L4" s="4" t="s">
        <v>227</v>
      </c>
      <c r="M4" s="4" t="s">
        <v>228</v>
      </c>
    </row>
    <row r="5" spans="1:13">
      <c r="B5" t="s">
        <v>148</v>
      </c>
      <c r="C5">
        <v>2</v>
      </c>
      <c r="D5" t="str">
        <f t="shared" si="0"/>
        <v>160-1798-1-ND</v>
      </c>
      <c r="E5" t="str">
        <f t="shared" si="1"/>
        <v>859-6N138STA1</v>
      </c>
      <c r="K5" t="s">
        <v>148</v>
      </c>
      <c r="L5" s="4" t="s">
        <v>226</v>
      </c>
      <c r="M5" s="9" t="s">
        <v>225</v>
      </c>
    </row>
    <row r="6" spans="1:13">
      <c r="B6" t="s">
        <v>150</v>
      </c>
      <c r="C6">
        <v>2</v>
      </c>
      <c r="D6" t="str">
        <f t="shared" si="0"/>
        <v>MCT0603-4.70K-CFCT-ND</v>
      </c>
      <c r="E6" t="str">
        <f t="shared" si="1"/>
        <v>594-MCT06030C4701FP5</v>
      </c>
      <c r="K6" t="s">
        <v>150</v>
      </c>
      <c r="L6" s="4" t="s">
        <v>223</v>
      </c>
      <c r="M6" s="4" t="s">
        <v>224</v>
      </c>
    </row>
    <row r="7" spans="1:13">
      <c r="B7" t="s">
        <v>151</v>
      </c>
      <c r="C7">
        <v>6</v>
      </c>
      <c r="D7" t="str">
        <f t="shared" si="0"/>
        <v>P1.0KGCT-ND</v>
      </c>
      <c r="E7" t="str">
        <f t="shared" si="1"/>
        <v>71-CRCW0603-1.0K-E3</v>
      </c>
      <c r="K7" t="s">
        <v>151</v>
      </c>
      <c r="L7" s="4" t="s">
        <v>222</v>
      </c>
      <c r="M7" s="4" t="s">
        <v>221</v>
      </c>
    </row>
    <row r="8" spans="1:13">
      <c r="B8" t="s">
        <v>152</v>
      </c>
      <c r="C8">
        <v>2</v>
      </c>
      <c r="D8" t="str">
        <f t="shared" si="0"/>
        <v>3303W-103ECT-ND</v>
      </c>
      <c r="E8" t="str">
        <f t="shared" si="1"/>
        <v>652-3303W-3-103E</v>
      </c>
      <c r="K8" t="s">
        <v>152</v>
      </c>
      <c r="L8" s="4" t="s">
        <v>220</v>
      </c>
      <c r="M8" s="9" t="s">
        <v>219</v>
      </c>
    </row>
    <row r="9" spans="1:13">
      <c r="B9" t="s">
        <v>153</v>
      </c>
      <c r="C9">
        <v>1</v>
      </c>
      <c r="D9" t="str">
        <f t="shared" si="0"/>
        <v>541-10KGCT-ND</v>
      </c>
      <c r="E9" t="str">
        <f t="shared" si="1"/>
        <v>71-CRCW0603-10K-E3</v>
      </c>
      <c r="K9" t="s">
        <v>153</v>
      </c>
      <c r="L9" s="4" t="s">
        <v>217</v>
      </c>
      <c r="M9" s="4" t="s">
        <v>218</v>
      </c>
    </row>
    <row r="10" spans="1:13">
      <c r="B10" t="s">
        <v>154</v>
      </c>
      <c r="C10">
        <v>1</v>
      </c>
      <c r="D10" t="str">
        <f t="shared" si="0"/>
        <v>BC33725TACT-ND</v>
      </c>
      <c r="E10" t="str">
        <f t="shared" si="1"/>
        <v>821-BC337-16-A1</v>
      </c>
      <c r="K10" t="s">
        <v>154</v>
      </c>
      <c r="L10" s="4" t="s">
        <v>215</v>
      </c>
      <c r="M10" s="4" t="s">
        <v>216</v>
      </c>
    </row>
    <row r="11" spans="1:13">
      <c r="B11" t="s">
        <v>159</v>
      </c>
      <c r="C11">
        <v>1</v>
      </c>
      <c r="D11" t="str">
        <f t="shared" si="0"/>
        <v>568-3968-5-ND</v>
      </c>
      <c r="E11" t="str">
        <f t="shared" si="1"/>
        <v>771-74HC595D-T</v>
      </c>
      <c r="K11" t="s">
        <v>159</v>
      </c>
      <c r="L11" s="4" t="s">
        <v>213</v>
      </c>
      <c r="M11" s="4" t="s">
        <v>214</v>
      </c>
    </row>
    <row r="12" spans="1:13">
      <c r="B12" t="s">
        <v>157</v>
      </c>
      <c r="C12">
        <v>3</v>
      </c>
      <c r="D12" t="str">
        <f t="shared" si="0"/>
        <v>490-1532-1-ND </v>
      </c>
      <c r="E12" t="str">
        <f t="shared" si="1"/>
        <v>77-VJ0603Y104JXJPBC</v>
      </c>
      <c r="K12" t="s">
        <v>157</v>
      </c>
      <c r="L12" s="4" t="s">
        <v>212</v>
      </c>
      <c r="M12" s="4" t="s">
        <v>211</v>
      </c>
    </row>
    <row r="13" spans="1:13">
      <c r="B13" t="s">
        <v>38</v>
      </c>
      <c r="C13">
        <v>1</v>
      </c>
      <c r="D13" t="str">
        <f t="shared" si="0"/>
        <v>497-11455-ND</v>
      </c>
      <c r="E13" t="str">
        <f t="shared" si="1"/>
        <v>511-STM32F4DISCOVERY</v>
      </c>
      <c r="K13" t="s">
        <v>38</v>
      </c>
      <c r="L13" s="1" t="s">
        <v>210</v>
      </c>
      <c r="M13" s="4" t="s">
        <v>209</v>
      </c>
    </row>
    <row r="14" spans="1:13">
      <c r="B14" t="s">
        <v>166</v>
      </c>
      <c r="C14">
        <v>2</v>
      </c>
      <c r="D14" t="str">
        <f t="shared" si="0"/>
        <v>568-1553-5-ND</v>
      </c>
      <c r="E14" t="str">
        <f t="shared" si="1"/>
        <v>771-74HCT541D</v>
      </c>
      <c r="K14" t="s">
        <v>166</v>
      </c>
      <c r="L14" s="1" t="s">
        <v>207</v>
      </c>
      <c r="M14" s="4" t="s">
        <v>208</v>
      </c>
    </row>
    <row r="15" spans="1:13">
      <c r="K15" t="s">
        <v>186</v>
      </c>
      <c r="L15" t="s">
        <v>168</v>
      </c>
      <c r="M15" s="4" t="s">
        <v>205</v>
      </c>
    </row>
    <row r="16" spans="1:13">
      <c r="A16" s="3" t="s">
        <v>167</v>
      </c>
      <c r="B16" t="s">
        <v>186</v>
      </c>
      <c r="C16">
        <v>5</v>
      </c>
      <c r="D16" t="str">
        <f t="shared" si="0"/>
        <v xml:space="preserve">EG1821-ND </v>
      </c>
      <c r="E16" t="str">
        <f t="shared" si="1"/>
        <v>612-TL1100</v>
      </c>
      <c r="K16" t="s">
        <v>188</v>
      </c>
      <c r="L16" s="8" t="s">
        <v>189</v>
      </c>
      <c r="M16" s="9" t="s">
        <v>206</v>
      </c>
    </row>
    <row r="17" spans="1:13">
      <c r="B17" t="s">
        <v>188</v>
      </c>
      <c r="C17">
        <v>5</v>
      </c>
      <c r="D17" t="str">
        <f t="shared" si="0"/>
        <v>EG1081-ND</v>
      </c>
      <c r="E17" t="str">
        <f t="shared" si="1"/>
        <v>612-700C1BLK</v>
      </c>
      <c r="K17" t="s">
        <v>187</v>
      </c>
      <c r="M17" s="9" t="s">
        <v>191</v>
      </c>
    </row>
    <row r="18" spans="1:13">
      <c r="B18" t="s">
        <v>187</v>
      </c>
      <c r="C18">
        <v>1</v>
      </c>
      <c r="D18">
        <f t="shared" si="0"/>
        <v>0</v>
      </c>
      <c r="E18" t="str">
        <f t="shared" si="1"/>
        <v>688-RK09D1130C2P</v>
      </c>
      <c r="K18" t="s">
        <v>180</v>
      </c>
      <c r="L18" s="1" t="s">
        <v>203</v>
      </c>
      <c r="M18" s="9" t="s">
        <v>204</v>
      </c>
    </row>
    <row r="19" spans="1:13">
      <c r="B19" t="s">
        <v>180</v>
      </c>
      <c r="C19">
        <v>1</v>
      </c>
      <c r="D19" t="str">
        <f t="shared" si="0"/>
        <v>NHD-C0220AA-FSW-FTW-ND</v>
      </c>
      <c r="E19" t="str">
        <f t="shared" si="1"/>
        <v>763-C0220AA-FSW-FTW</v>
      </c>
      <c r="K19" t="s">
        <v>172</v>
      </c>
      <c r="L19" s="4" t="s">
        <v>201</v>
      </c>
      <c r="M19" s="4" t="s">
        <v>202</v>
      </c>
    </row>
    <row r="20" spans="1:13">
      <c r="K20" t="s">
        <v>173</v>
      </c>
      <c r="L20" s="4" t="s">
        <v>200</v>
      </c>
      <c r="M20" s="4" t="s">
        <v>199</v>
      </c>
    </row>
    <row r="21" spans="1:13">
      <c r="A21" s="3" t="s">
        <v>171</v>
      </c>
      <c r="B21" t="s">
        <v>157</v>
      </c>
      <c r="C21">
        <v>6</v>
      </c>
      <c r="D21" t="str">
        <f t="shared" si="0"/>
        <v>490-1532-1-ND </v>
      </c>
      <c r="E21" t="str">
        <f t="shared" si="1"/>
        <v>77-VJ0603Y104JXJPBC</v>
      </c>
      <c r="K21" t="s">
        <v>174</v>
      </c>
      <c r="L21" s="4" t="s">
        <v>198</v>
      </c>
      <c r="M21" s="4" t="s">
        <v>197</v>
      </c>
    </row>
    <row r="22" spans="1:13">
      <c r="B22" t="s">
        <v>172</v>
      </c>
      <c r="C22">
        <v>2</v>
      </c>
      <c r="D22" t="str">
        <f t="shared" si="0"/>
        <v>490-1709-1-ND</v>
      </c>
      <c r="E22" t="str">
        <f t="shared" si="1"/>
        <v>77-VJ0805G106KXQTBC</v>
      </c>
      <c r="K22" t="s">
        <v>196</v>
      </c>
      <c r="M22" s="9" t="s">
        <v>191</v>
      </c>
    </row>
    <row r="23" spans="1:13">
      <c r="B23" t="s">
        <v>173</v>
      </c>
      <c r="C23">
        <v>2</v>
      </c>
      <c r="D23" t="str">
        <f t="shared" si="0"/>
        <v>MCP3208-BI/SL-ND</v>
      </c>
      <c r="E23" t="str">
        <f t="shared" si="1"/>
        <v>579-MCP3208-BI/SL</v>
      </c>
      <c r="K23" t="s">
        <v>179</v>
      </c>
      <c r="L23" s="4" t="s">
        <v>195</v>
      </c>
      <c r="M23" s="4" t="s">
        <v>194</v>
      </c>
    </row>
    <row r="24" spans="1:13">
      <c r="B24" t="s">
        <v>174</v>
      </c>
      <c r="C24">
        <v>1</v>
      </c>
      <c r="D24" t="str">
        <f t="shared" si="0"/>
        <v>P10ADCT-ND</v>
      </c>
      <c r="E24" t="str">
        <f t="shared" si="1"/>
        <v>667-ERJ-P06J100V</v>
      </c>
      <c r="K24" t="s">
        <v>190</v>
      </c>
      <c r="L24" s="4" t="s">
        <v>192</v>
      </c>
      <c r="M24" s="4" t="s">
        <v>193</v>
      </c>
    </row>
    <row r="25" spans="1:13">
      <c r="B25" t="s">
        <v>196</v>
      </c>
      <c r="C25">
        <v>16</v>
      </c>
      <c r="D25">
        <f t="shared" si="0"/>
        <v>0</v>
      </c>
      <c r="E25" t="str">
        <f t="shared" si="1"/>
        <v>688-RK09D1130C2P</v>
      </c>
      <c r="K25" t="s">
        <v>231</v>
      </c>
      <c r="M25" s="9" t="s">
        <v>230</v>
      </c>
    </row>
    <row r="26" spans="1:13">
      <c r="B26" t="s">
        <v>153</v>
      </c>
      <c r="C26">
        <v>9</v>
      </c>
      <c r="D26" t="str">
        <f t="shared" si="0"/>
        <v>541-10KGCT-ND</v>
      </c>
      <c r="E26" t="str">
        <f t="shared" si="1"/>
        <v>71-CRCW0603-10K-E3</v>
      </c>
      <c r="K26" t="s">
        <v>232</v>
      </c>
      <c r="M26" s="9" t="s">
        <v>233</v>
      </c>
    </row>
    <row r="27" spans="1:13">
      <c r="B27" t="s">
        <v>159</v>
      </c>
      <c r="C27">
        <v>1</v>
      </c>
      <c r="D27" t="str">
        <f t="shared" si="0"/>
        <v>568-3968-5-ND</v>
      </c>
      <c r="E27" t="str">
        <f t="shared" si="1"/>
        <v>771-74HC595D-T</v>
      </c>
      <c r="K27" s="9" t="s">
        <v>234</v>
      </c>
      <c r="M27" s="4" t="s">
        <v>235</v>
      </c>
    </row>
    <row r="28" spans="1:13">
      <c r="B28" t="s">
        <v>179</v>
      </c>
      <c r="C28">
        <v>1</v>
      </c>
      <c r="D28" t="str">
        <f t="shared" si="0"/>
        <v>568-3954-5-ND</v>
      </c>
      <c r="E28" t="str">
        <f t="shared" si="1"/>
        <v>771-HC165D652</v>
      </c>
      <c r="K28" t="s">
        <v>237</v>
      </c>
      <c r="M28" s="4" t="s">
        <v>236</v>
      </c>
    </row>
    <row r="29" spans="1:13">
      <c r="B29" t="s">
        <v>149</v>
      </c>
      <c r="C29">
        <v>8</v>
      </c>
      <c r="D29" t="str">
        <f t="shared" si="0"/>
        <v>541-220GCT-ND </v>
      </c>
      <c r="E29" t="str">
        <f t="shared" si="1"/>
        <v>594-MCT06030C2200FP5</v>
      </c>
    </row>
    <row r="30" spans="1:13">
      <c r="B30" t="s">
        <v>190</v>
      </c>
      <c r="C30">
        <v>8</v>
      </c>
      <c r="D30" t="str">
        <f t="shared" si="0"/>
        <v>SW822-ND </v>
      </c>
      <c r="E30" t="str">
        <f t="shared" si="1"/>
        <v>653-B3J-3000</v>
      </c>
    </row>
    <row r="32" spans="1:13">
      <c r="A32" s="3" t="s">
        <v>155</v>
      </c>
      <c r="B32" t="s">
        <v>156</v>
      </c>
      <c r="E32" t="e">
        <f t="shared" si="1"/>
        <v>#N/A</v>
      </c>
    </row>
    <row r="33" spans="2:5">
      <c r="B33" t="s">
        <v>158</v>
      </c>
      <c r="E33" t="e">
        <f t="shared" si="1"/>
        <v>#N/A</v>
      </c>
    </row>
    <row r="34" spans="2:5">
      <c r="B34" t="s">
        <v>160</v>
      </c>
      <c r="E34" t="e">
        <f t="shared" si="1"/>
        <v>#N/A</v>
      </c>
    </row>
    <row r="35" spans="2:5">
      <c r="B35" t="s">
        <v>161</v>
      </c>
      <c r="E35" t="e">
        <f t="shared" si="1"/>
        <v>#N/A</v>
      </c>
    </row>
    <row r="36" spans="2:5">
      <c r="B36" t="s">
        <v>162</v>
      </c>
      <c r="E36" t="e">
        <f t="shared" si="1"/>
        <v>#N/A</v>
      </c>
    </row>
    <row r="37" spans="2:5">
      <c r="B37" t="s">
        <v>163</v>
      </c>
      <c r="E37" t="e">
        <f t="shared" si="1"/>
        <v>#N/A</v>
      </c>
    </row>
    <row r="38" spans="2:5">
      <c r="B38" t="s">
        <v>164</v>
      </c>
      <c r="E38" t="e">
        <f t="shared" si="1"/>
        <v>#N/A</v>
      </c>
    </row>
    <row r="39" spans="2:5">
      <c r="B39" t="s">
        <v>165</v>
      </c>
      <c r="E39" t="e">
        <f t="shared" si="1"/>
        <v>#N/A</v>
      </c>
    </row>
    <row r="40" spans="2:5">
      <c r="E40" t="e">
        <f t="shared" si="1"/>
        <v>#N/A</v>
      </c>
    </row>
    <row r="41" spans="2:5">
      <c r="B41" s="7" t="s">
        <v>169</v>
      </c>
      <c r="E41" t="e">
        <f t="shared" si="1"/>
        <v>#N/A</v>
      </c>
    </row>
    <row r="42" spans="2:5">
      <c r="B42" s="7" t="s">
        <v>170</v>
      </c>
      <c r="E42" t="e">
        <f t="shared" si="1"/>
        <v>#N/A</v>
      </c>
    </row>
    <row r="43" spans="2:5">
      <c r="E43" t="e">
        <f t="shared" si="1"/>
        <v>#N/A</v>
      </c>
    </row>
    <row r="44" spans="2:5">
      <c r="B44" t="s">
        <v>175</v>
      </c>
      <c r="E44" t="e">
        <f t="shared" si="1"/>
        <v>#N/A</v>
      </c>
    </row>
    <row r="45" spans="2:5">
      <c r="B45" t="s">
        <v>176</v>
      </c>
      <c r="E45" t="e">
        <f t="shared" si="1"/>
        <v>#N/A</v>
      </c>
    </row>
    <row r="46" spans="2:5">
      <c r="B46" t="s">
        <v>177</v>
      </c>
      <c r="E46" t="e">
        <f t="shared" si="1"/>
        <v>#N/A</v>
      </c>
    </row>
    <row r="47" spans="2:5">
      <c r="B47" t="s">
        <v>178</v>
      </c>
      <c r="E47" t="e">
        <f t="shared" si="1"/>
        <v>#N/A</v>
      </c>
    </row>
  </sheetData>
  <hyperlinks>
    <hyperlink ref="L3" r:id="rId1"/>
    <hyperlink ref="L24" r:id="rId2"/>
    <hyperlink ref="M24" r:id="rId3" tooltip="Click to view additional information on this product."/>
    <hyperlink ref="M23" r:id="rId4" tooltip="Click to view additional information on this product."/>
    <hyperlink ref="L23" r:id="rId5"/>
    <hyperlink ref="M21" r:id="rId6" tooltip="Click to view additional information on this product."/>
    <hyperlink ref="L21" r:id="rId7"/>
    <hyperlink ref="M20" r:id="rId8" tooltip="Click to view additional information on this product."/>
    <hyperlink ref="L20" r:id="rId9"/>
    <hyperlink ref="L19" r:id="rId10"/>
    <hyperlink ref="M19" r:id="rId11" tooltip="Click to view additional information on this product."/>
    <hyperlink ref="M15" r:id="rId12" tooltip="Click to view additional information on this product."/>
    <hyperlink ref="M14" r:id="rId13" tooltip="Click to view additional information on this product."/>
    <hyperlink ref="M13" r:id="rId14" tooltip="Click to view additional information on this product."/>
    <hyperlink ref="M12" r:id="rId15" tooltip="Click to view additional information on this product."/>
    <hyperlink ref="L12" r:id="rId16"/>
    <hyperlink ref="L11" r:id="rId17"/>
    <hyperlink ref="M11" r:id="rId18" tooltip="Click to view additional information on this product."/>
    <hyperlink ref="L10" r:id="rId19"/>
    <hyperlink ref="M10" r:id="rId20" tooltip="Click to view additional information on this product."/>
    <hyperlink ref="L9" r:id="rId21"/>
    <hyperlink ref="M9" r:id="rId22" tooltip="Click to view additional information on this product."/>
    <hyperlink ref="L8" r:id="rId23"/>
    <hyperlink ref="M7" r:id="rId24" tooltip="Click to view additional information on this product."/>
    <hyperlink ref="L7" r:id="rId25"/>
    <hyperlink ref="L6" r:id="rId26"/>
    <hyperlink ref="M6" r:id="rId27" tooltip="Click to view additional information on this product."/>
    <hyperlink ref="L5" r:id="rId28"/>
    <hyperlink ref="L4" r:id="rId29"/>
    <hyperlink ref="M4" r:id="rId30" tooltip="Click to view additional information on this product."/>
    <hyperlink ref="M3" r:id="rId31" tooltip="Click to view additional information on this product."/>
    <hyperlink ref="M27" r:id="rId32" tooltip="Click to view additional information on this product."/>
    <hyperlink ref="M28" r:id="rId3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old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Eran Rundstein</dc:creator>
  <cp:lastModifiedBy>Eran Rundstein</cp:lastModifiedBy>
  <dcterms:created xsi:type="dcterms:W3CDTF">2014-10-19T05:34:21Z</dcterms:created>
  <dcterms:modified xsi:type="dcterms:W3CDTF">2014-11-17T01:26:00Z</dcterms:modified>
</cp:coreProperties>
</file>