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66925"/>
  <mc:AlternateContent xmlns:mc="http://schemas.openxmlformats.org/markup-compatibility/2006">
    <mc:Choice Requires="x15">
      <x15ac:absPath xmlns:x15ac="http://schemas.microsoft.com/office/spreadsheetml/2010/11/ac" url="C:\Users\TTWRDC\Downloads\raju exel\RAJU ASSINGMENT REPORT\"/>
    </mc:Choice>
  </mc:AlternateContent>
  <xr:revisionPtr revIDLastSave="0" documentId="8_{7BE0FC94-B697-4317-B667-9B4E0350D934}" xr6:coauthVersionLast="36" xr6:coauthVersionMax="36" xr10:uidLastSave="{00000000-0000-0000-0000-000000000000}"/>
  <bookViews>
    <workbookView xWindow="0" yWindow="0" windowWidth="20490" windowHeight="6945" xr2:uid="{00000000-000D-0000-FFFF-FFFF00000000}"/>
  </bookViews>
  <sheets>
    <sheet name="Sheet3" sheetId="15" r:id="rId1"/>
    <sheet name="Sheet2" sheetId="14" r:id="rId2"/>
    <sheet name="Sheet8" sheetId="20" r:id="rId3"/>
    <sheet name="Sheet1" sheetId="13" r:id="rId4"/>
    <sheet name="Data" sheetId="1" r:id="rId5"/>
    <sheet name="Registration_Summary" sheetId="4" state="hidden" r:id="rId6"/>
    <sheet name="Sheet9" sheetId="10" state="hidden" r:id="rId7"/>
    <sheet name="Selected_Summary" sheetId="11" state="hidden" r:id="rId8"/>
  </sheets>
  <definedNames>
    <definedName name="_xlnm._FilterDatabase" localSheetId="4" hidden="1">Data!$A$1:$M$413</definedName>
    <definedName name="_xlnm._FilterDatabase" localSheetId="3" hidden="1">Sheet1!$A$1:$N$413</definedName>
    <definedName name="_xlnm._FilterDatabase" localSheetId="1" hidden="1">Sheet2!$A$1:$N$51</definedName>
    <definedName name="Slicer_ranks">#N/A</definedName>
  </definedNames>
  <calcPr calcId="191029"/>
  <pivotCaches>
    <pivotCache cacheId="3"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L413" i="13" l="1"/>
  <c r="K413" i="13"/>
  <c r="M412" i="13"/>
  <c r="L411" i="13"/>
  <c r="K411" i="13"/>
  <c r="L410" i="13"/>
  <c r="K410" i="13"/>
  <c r="M409" i="13"/>
  <c r="L408" i="13"/>
  <c r="K408" i="13"/>
  <c r="L407" i="13"/>
  <c r="K407" i="13"/>
  <c r="M406" i="13"/>
  <c r="L405" i="13"/>
  <c r="K405" i="13"/>
  <c r="L404" i="13"/>
  <c r="K404" i="13"/>
  <c r="M403" i="13"/>
  <c r="L402" i="13"/>
  <c r="K402" i="13"/>
  <c r="M402" i="13" s="1"/>
  <c r="L401" i="13"/>
  <c r="K401" i="13"/>
  <c r="M400" i="13"/>
  <c r="L399" i="13"/>
  <c r="K399" i="13"/>
  <c r="L398" i="13"/>
  <c r="K398" i="13"/>
  <c r="M398" i="13" s="1"/>
  <c r="M397" i="13"/>
  <c r="L396" i="13"/>
  <c r="K396" i="13"/>
  <c r="L2" i="13"/>
  <c r="K2" i="13"/>
  <c r="M394" i="13"/>
  <c r="L24" i="13"/>
  <c r="K24" i="13"/>
  <c r="L392" i="13"/>
  <c r="K392" i="13"/>
  <c r="M391" i="13"/>
  <c r="L390" i="13"/>
  <c r="K390" i="13"/>
  <c r="L389" i="13"/>
  <c r="K389" i="13"/>
  <c r="M388" i="13"/>
  <c r="L387" i="13"/>
  <c r="K387" i="13"/>
  <c r="L386" i="13"/>
  <c r="K386" i="13"/>
  <c r="M385" i="13"/>
  <c r="L384" i="13"/>
  <c r="K384" i="13"/>
  <c r="L383" i="13"/>
  <c r="K383" i="13"/>
  <c r="M382" i="13"/>
  <c r="L381" i="13"/>
  <c r="K381" i="13"/>
  <c r="L380" i="13"/>
  <c r="K380" i="13"/>
  <c r="M379" i="13"/>
  <c r="L378" i="13"/>
  <c r="K378" i="13"/>
  <c r="L377" i="13"/>
  <c r="K377" i="13"/>
  <c r="M376" i="13"/>
  <c r="L375" i="13"/>
  <c r="K375" i="13"/>
  <c r="L374" i="13"/>
  <c r="K374" i="13"/>
  <c r="M373" i="13"/>
  <c r="L372" i="13"/>
  <c r="K372" i="13"/>
  <c r="L371" i="13"/>
  <c r="K371" i="13"/>
  <c r="M370" i="13"/>
  <c r="L369" i="13"/>
  <c r="K369" i="13"/>
  <c r="L368" i="13"/>
  <c r="K368" i="13"/>
  <c r="M367" i="13"/>
  <c r="L366" i="13"/>
  <c r="K366" i="13"/>
  <c r="L365" i="13"/>
  <c r="K365" i="13"/>
  <c r="M364" i="13"/>
  <c r="L363" i="13"/>
  <c r="K363" i="13"/>
  <c r="L362" i="13"/>
  <c r="K362" i="13"/>
  <c r="M361" i="13"/>
  <c r="L360" i="13"/>
  <c r="K360" i="13"/>
  <c r="L359" i="13"/>
  <c r="K359" i="13"/>
  <c r="M358" i="13"/>
  <c r="L357" i="13"/>
  <c r="K357" i="13"/>
  <c r="L356" i="13"/>
  <c r="K356" i="13"/>
  <c r="M355" i="13"/>
  <c r="L354" i="13"/>
  <c r="K354" i="13"/>
  <c r="L353" i="13"/>
  <c r="K353" i="13"/>
  <c r="M352" i="13"/>
  <c r="L351" i="13"/>
  <c r="K351" i="13"/>
  <c r="L350" i="13"/>
  <c r="K350" i="13"/>
  <c r="M349" i="13"/>
  <c r="L348" i="13"/>
  <c r="K348" i="13"/>
  <c r="L347" i="13"/>
  <c r="K347" i="13"/>
  <c r="M346" i="13"/>
  <c r="L345" i="13"/>
  <c r="K345" i="13"/>
  <c r="L344" i="13"/>
  <c r="K344" i="13"/>
  <c r="M343" i="13"/>
  <c r="L342" i="13"/>
  <c r="K342" i="13"/>
  <c r="L5" i="13"/>
  <c r="K5" i="13"/>
  <c r="M340" i="13"/>
  <c r="L339" i="13"/>
  <c r="K339" i="13"/>
  <c r="L140" i="13"/>
  <c r="K140" i="13"/>
  <c r="M337" i="13"/>
  <c r="L336" i="13"/>
  <c r="K336" i="13"/>
  <c r="L335" i="13"/>
  <c r="K335" i="13"/>
  <c r="M334" i="13"/>
  <c r="L333" i="13"/>
  <c r="K333" i="13"/>
  <c r="L332" i="13"/>
  <c r="K332" i="13"/>
  <c r="M331" i="13"/>
  <c r="L330" i="13"/>
  <c r="K330" i="13"/>
  <c r="L329" i="13"/>
  <c r="K329" i="13"/>
  <c r="M328" i="13"/>
  <c r="L92" i="13"/>
  <c r="K92" i="13"/>
  <c r="L326" i="13"/>
  <c r="K326" i="13"/>
  <c r="M325" i="13"/>
  <c r="L153" i="13"/>
  <c r="K153" i="13"/>
  <c r="L323" i="13"/>
  <c r="K323" i="13"/>
  <c r="M322" i="13"/>
  <c r="L131" i="13"/>
  <c r="K131" i="13"/>
  <c r="L320" i="13"/>
  <c r="K320" i="13"/>
  <c r="M319" i="13"/>
  <c r="L162" i="13"/>
  <c r="K162" i="13"/>
  <c r="L317" i="13"/>
  <c r="K317" i="13"/>
  <c r="M316" i="13"/>
  <c r="L315" i="13"/>
  <c r="K315" i="13"/>
  <c r="L314" i="13"/>
  <c r="K314" i="13"/>
  <c r="M313" i="13"/>
  <c r="L312" i="13"/>
  <c r="K312" i="13"/>
  <c r="L311" i="13"/>
  <c r="K311" i="13"/>
  <c r="M310" i="13"/>
  <c r="L309" i="13"/>
  <c r="K309" i="13"/>
  <c r="L186" i="13"/>
  <c r="K186" i="13"/>
  <c r="M307" i="13"/>
  <c r="L306" i="13"/>
  <c r="K306" i="13"/>
  <c r="L305" i="13"/>
  <c r="K305" i="13"/>
  <c r="M304" i="13"/>
  <c r="L303" i="13"/>
  <c r="K303" i="13"/>
  <c r="L302" i="13"/>
  <c r="K302" i="13"/>
  <c r="M301" i="13"/>
  <c r="L300" i="13"/>
  <c r="K300" i="13"/>
  <c r="L299" i="13"/>
  <c r="K299" i="13"/>
  <c r="M298" i="13"/>
  <c r="L297" i="13"/>
  <c r="K297" i="13"/>
  <c r="L296" i="13"/>
  <c r="K296" i="13"/>
  <c r="M295" i="13"/>
  <c r="L203" i="13"/>
  <c r="K203" i="13"/>
  <c r="L293" i="13"/>
  <c r="K293" i="13"/>
  <c r="M292" i="13"/>
  <c r="L291" i="13"/>
  <c r="K291" i="13"/>
  <c r="L173" i="13"/>
  <c r="K173" i="13"/>
  <c r="M289" i="13"/>
  <c r="L288" i="13"/>
  <c r="K288" i="13"/>
  <c r="L287" i="13"/>
  <c r="K287" i="13"/>
  <c r="M286" i="13"/>
  <c r="L68" i="13"/>
  <c r="K68" i="13"/>
  <c r="L246" i="13"/>
  <c r="K246" i="13"/>
  <c r="M283" i="13"/>
  <c r="L212" i="13"/>
  <c r="K212" i="13"/>
  <c r="L42" i="13"/>
  <c r="K42" i="13"/>
  <c r="M280" i="13"/>
  <c r="L234" i="13"/>
  <c r="K234" i="13"/>
  <c r="L278" i="13"/>
  <c r="K278" i="13"/>
  <c r="M277" i="13"/>
  <c r="L276" i="13"/>
  <c r="K276" i="13"/>
  <c r="L275" i="13"/>
  <c r="K275" i="13"/>
  <c r="M274" i="13"/>
  <c r="L210" i="13"/>
  <c r="K210" i="13"/>
  <c r="L209" i="13"/>
  <c r="K209" i="13"/>
  <c r="M271" i="13"/>
  <c r="L270" i="13"/>
  <c r="K270" i="13"/>
  <c r="L269" i="13"/>
  <c r="K269" i="13"/>
  <c r="M268" i="13"/>
  <c r="L267" i="13"/>
  <c r="K267" i="13"/>
  <c r="L266" i="13"/>
  <c r="K266" i="13"/>
  <c r="M265" i="13"/>
  <c r="L207" i="13"/>
  <c r="K207" i="13"/>
  <c r="L264" i="13"/>
  <c r="K264" i="13"/>
  <c r="M262" i="13"/>
  <c r="L261" i="13"/>
  <c r="K261" i="13"/>
  <c r="L41" i="13"/>
  <c r="K41" i="13"/>
  <c r="M259" i="13"/>
  <c r="L258" i="13"/>
  <c r="K258" i="13"/>
  <c r="L257" i="13"/>
  <c r="K257" i="13"/>
  <c r="M256" i="13"/>
  <c r="L255" i="13"/>
  <c r="K255" i="13"/>
  <c r="L254" i="13"/>
  <c r="K254" i="13"/>
  <c r="M253" i="13"/>
  <c r="L252" i="13"/>
  <c r="K252" i="13"/>
  <c r="L251" i="13"/>
  <c r="K251" i="13"/>
  <c r="M250" i="13"/>
  <c r="L249" i="13"/>
  <c r="K249" i="13"/>
  <c r="L248" i="13"/>
  <c r="K248" i="13"/>
  <c r="M247" i="13"/>
  <c r="L27" i="13"/>
  <c r="K27" i="13"/>
  <c r="L245" i="13"/>
  <c r="K245" i="13"/>
  <c r="M244" i="13"/>
  <c r="L243" i="13"/>
  <c r="K243" i="13"/>
  <c r="L242" i="13"/>
  <c r="K242" i="13"/>
  <c r="M241" i="13"/>
  <c r="L240" i="13"/>
  <c r="K240" i="13"/>
  <c r="L149" i="13"/>
  <c r="K149" i="13"/>
  <c r="M238" i="13"/>
  <c r="L237" i="13"/>
  <c r="K237" i="13"/>
  <c r="L236" i="13"/>
  <c r="K236" i="13"/>
  <c r="M235" i="13"/>
  <c r="L272" i="13"/>
  <c r="K272" i="13"/>
  <c r="L233" i="13"/>
  <c r="K233" i="13"/>
  <c r="M232" i="13"/>
  <c r="L231" i="13"/>
  <c r="K231" i="13"/>
  <c r="L230" i="13"/>
  <c r="K230" i="13"/>
  <c r="M229" i="13"/>
  <c r="L228" i="13"/>
  <c r="K228" i="13"/>
  <c r="L227" i="13"/>
  <c r="K227" i="13"/>
  <c r="M226" i="13"/>
  <c r="L225" i="13"/>
  <c r="K225" i="13"/>
  <c r="L224" i="13"/>
  <c r="K224" i="13"/>
  <c r="M223" i="13"/>
  <c r="L222" i="13"/>
  <c r="K222" i="13"/>
  <c r="L221" i="13"/>
  <c r="K221" i="13"/>
  <c r="M220" i="13"/>
  <c r="L219" i="13"/>
  <c r="K219" i="13"/>
  <c r="L218" i="13"/>
  <c r="K218" i="13"/>
  <c r="M217" i="13"/>
  <c r="L216" i="13"/>
  <c r="K216" i="13"/>
  <c r="L215" i="13"/>
  <c r="K215" i="13"/>
  <c r="M214" i="13"/>
  <c r="L114" i="13"/>
  <c r="K114" i="13"/>
  <c r="L201" i="13"/>
  <c r="K201" i="13"/>
  <c r="M211" i="13"/>
  <c r="L192" i="13"/>
  <c r="K192" i="13"/>
  <c r="L282" i="13"/>
  <c r="K282" i="13"/>
  <c r="M208" i="13"/>
  <c r="L26" i="13"/>
  <c r="K26" i="13"/>
  <c r="L324" i="13"/>
  <c r="K324" i="13"/>
  <c r="M205" i="13"/>
  <c r="L204" i="13"/>
  <c r="K204" i="13"/>
  <c r="L284" i="13"/>
  <c r="K284" i="13"/>
  <c r="M202" i="13"/>
  <c r="L285" i="13"/>
  <c r="K285" i="13"/>
  <c r="L200" i="13"/>
  <c r="K200" i="13"/>
  <c r="M199" i="13"/>
  <c r="L198" i="13"/>
  <c r="K198" i="13"/>
  <c r="L197" i="13"/>
  <c r="K197" i="13"/>
  <c r="M196" i="13"/>
  <c r="L195" i="13"/>
  <c r="K195" i="13"/>
  <c r="L194" i="13"/>
  <c r="K194" i="13"/>
  <c r="M193" i="13"/>
  <c r="L239" i="13"/>
  <c r="K239" i="13"/>
  <c r="L191" i="13"/>
  <c r="K191" i="13"/>
  <c r="M190" i="13"/>
  <c r="L189" i="13"/>
  <c r="K189" i="13"/>
  <c r="L188" i="13"/>
  <c r="K188" i="13"/>
  <c r="M187" i="13"/>
  <c r="L318" i="13"/>
  <c r="K318" i="13"/>
  <c r="L185" i="13"/>
  <c r="K185" i="13"/>
  <c r="M184" i="13"/>
  <c r="L183" i="13"/>
  <c r="K183" i="13"/>
  <c r="L182" i="13"/>
  <c r="K182" i="13"/>
  <c r="M181" i="13"/>
  <c r="L180" i="13"/>
  <c r="K180" i="13"/>
  <c r="L179" i="13"/>
  <c r="K179" i="13"/>
  <c r="M178" i="13"/>
  <c r="L177" i="13"/>
  <c r="K177" i="13"/>
  <c r="L176" i="13"/>
  <c r="K176" i="13"/>
  <c r="M175" i="13"/>
  <c r="L174" i="13"/>
  <c r="K174" i="13"/>
  <c r="L213" i="13"/>
  <c r="K213" i="13"/>
  <c r="M172" i="13"/>
  <c r="L171" i="13"/>
  <c r="K171" i="13"/>
  <c r="L170" i="13"/>
  <c r="K170" i="13"/>
  <c r="M169" i="13"/>
  <c r="L168" i="13"/>
  <c r="K168" i="13"/>
  <c r="L167" i="13"/>
  <c r="K167" i="13"/>
  <c r="M166" i="13"/>
  <c r="L165" i="13"/>
  <c r="K165" i="13"/>
  <c r="L164" i="13"/>
  <c r="K164" i="13"/>
  <c r="M163" i="13"/>
  <c r="L321" i="13"/>
  <c r="K321" i="13"/>
  <c r="L161" i="13"/>
  <c r="K161" i="13"/>
  <c r="M160" i="13"/>
  <c r="L159" i="13"/>
  <c r="K159" i="13"/>
  <c r="L158" i="13"/>
  <c r="K158" i="13"/>
  <c r="M157" i="13"/>
  <c r="L156" i="13"/>
  <c r="K156" i="13"/>
  <c r="L155" i="13"/>
  <c r="K155" i="13"/>
  <c r="M154" i="13"/>
  <c r="L273" i="13"/>
  <c r="K273" i="13"/>
  <c r="L152" i="13"/>
  <c r="K152" i="13"/>
  <c r="M151" i="13"/>
  <c r="L150" i="13"/>
  <c r="K150" i="13"/>
  <c r="L308" i="13"/>
  <c r="K308" i="13"/>
  <c r="M148" i="13"/>
  <c r="L147" i="13"/>
  <c r="K147" i="13"/>
  <c r="L146" i="13"/>
  <c r="K146" i="13"/>
  <c r="M145" i="13"/>
  <c r="L144" i="13"/>
  <c r="K144" i="13"/>
  <c r="L143" i="13"/>
  <c r="K143" i="13"/>
  <c r="M142" i="13"/>
  <c r="L141" i="13"/>
  <c r="K141" i="13"/>
  <c r="L294" i="13"/>
  <c r="K294" i="13"/>
  <c r="M139" i="13"/>
  <c r="L138" i="13"/>
  <c r="K138" i="13"/>
  <c r="L137" i="13"/>
  <c r="K137" i="13"/>
  <c r="M136" i="13"/>
  <c r="L135" i="13"/>
  <c r="K135" i="13"/>
  <c r="L134" i="13"/>
  <c r="K134" i="13"/>
  <c r="M133" i="13"/>
  <c r="L132" i="13"/>
  <c r="K132" i="13"/>
  <c r="L281" i="13"/>
  <c r="K281" i="13"/>
  <c r="M130" i="13"/>
  <c r="L129" i="13"/>
  <c r="K129" i="13"/>
  <c r="L128" i="13"/>
  <c r="K128" i="13"/>
  <c r="M127" i="13"/>
  <c r="L126" i="13"/>
  <c r="K126" i="13"/>
  <c r="L125" i="13"/>
  <c r="K125" i="13"/>
  <c r="M124" i="13"/>
  <c r="L123" i="13"/>
  <c r="K123" i="13"/>
  <c r="L122" i="13"/>
  <c r="K122" i="13"/>
  <c r="M121" i="13"/>
  <c r="L120" i="13"/>
  <c r="K120" i="13"/>
  <c r="L119" i="13"/>
  <c r="K119" i="13"/>
  <c r="M118" i="13"/>
  <c r="L117" i="13"/>
  <c r="K117" i="13"/>
  <c r="L116" i="13"/>
  <c r="K116" i="13"/>
  <c r="M115" i="13"/>
  <c r="L290" i="13"/>
  <c r="K290" i="13"/>
  <c r="L113" i="13"/>
  <c r="K113" i="13"/>
  <c r="M112" i="13"/>
  <c r="L111" i="13"/>
  <c r="K111" i="13"/>
  <c r="L110" i="13"/>
  <c r="K110" i="13"/>
  <c r="M109" i="13"/>
  <c r="L108" i="13"/>
  <c r="K108" i="13"/>
  <c r="L107" i="13"/>
  <c r="K107" i="13"/>
  <c r="M106" i="13"/>
  <c r="L105" i="13"/>
  <c r="K105" i="13"/>
  <c r="L104" i="13"/>
  <c r="K104" i="13"/>
  <c r="M103" i="13"/>
  <c r="L102" i="13"/>
  <c r="K102" i="13"/>
  <c r="L101" i="13"/>
  <c r="K101" i="13"/>
  <c r="M100" i="13"/>
  <c r="L99" i="13"/>
  <c r="K99" i="13"/>
  <c r="L98" i="13"/>
  <c r="K98" i="13"/>
  <c r="M97" i="13"/>
  <c r="L96" i="13"/>
  <c r="K96" i="13"/>
  <c r="L95" i="13"/>
  <c r="K95" i="13"/>
  <c r="M94" i="13"/>
  <c r="L93" i="13"/>
  <c r="K93" i="13"/>
  <c r="L327" i="13"/>
  <c r="K327" i="13"/>
  <c r="M91" i="13"/>
  <c r="L90" i="13"/>
  <c r="K90" i="13"/>
  <c r="L89" i="13"/>
  <c r="K89" i="13"/>
  <c r="M88" i="13"/>
  <c r="L87" i="13"/>
  <c r="K87" i="13"/>
  <c r="L86" i="13"/>
  <c r="K86" i="13"/>
  <c r="M85" i="13"/>
  <c r="L84" i="13"/>
  <c r="K84" i="13"/>
  <c r="L83" i="13"/>
  <c r="K83" i="13"/>
  <c r="M82" i="13"/>
  <c r="L81" i="13"/>
  <c r="K81" i="13"/>
  <c r="L80" i="13"/>
  <c r="K80" i="13"/>
  <c r="M79" i="13"/>
  <c r="L78" i="13"/>
  <c r="K78" i="13"/>
  <c r="L77" i="13"/>
  <c r="K77" i="13"/>
  <c r="M76" i="13"/>
  <c r="L75" i="13"/>
  <c r="K75" i="13"/>
  <c r="L74" i="13"/>
  <c r="K74" i="13"/>
  <c r="M73" i="13"/>
  <c r="L72" i="13"/>
  <c r="K72" i="13"/>
  <c r="L71" i="13"/>
  <c r="K71" i="13"/>
  <c r="M70" i="13"/>
  <c r="L69" i="13"/>
  <c r="K69" i="13"/>
  <c r="L393" i="13"/>
  <c r="K393" i="13"/>
  <c r="M67" i="13"/>
  <c r="L66" i="13"/>
  <c r="K66" i="13"/>
  <c r="L65" i="13"/>
  <c r="K65" i="13"/>
  <c r="M64" i="13"/>
  <c r="L63" i="13"/>
  <c r="K63" i="13"/>
  <c r="L62" i="13"/>
  <c r="K62" i="13"/>
  <c r="M61" i="13"/>
  <c r="L60" i="13"/>
  <c r="K60" i="13"/>
  <c r="L59" i="13"/>
  <c r="K59" i="13"/>
  <c r="M58" i="13"/>
  <c r="L57" i="13"/>
  <c r="K57" i="13"/>
  <c r="L56" i="13"/>
  <c r="K56" i="13"/>
  <c r="M55" i="13"/>
  <c r="L54" i="13"/>
  <c r="K54" i="13"/>
  <c r="L53" i="13"/>
  <c r="K53" i="13"/>
  <c r="M52" i="13"/>
  <c r="L51" i="13"/>
  <c r="K51" i="13"/>
  <c r="L50" i="13"/>
  <c r="K50" i="13"/>
  <c r="M49" i="13"/>
  <c r="L48" i="13"/>
  <c r="K48" i="13"/>
  <c r="L47" i="13"/>
  <c r="K47" i="13"/>
  <c r="M46" i="13"/>
  <c r="L45" i="13"/>
  <c r="K45" i="13"/>
  <c r="L44" i="13"/>
  <c r="K44" i="13"/>
  <c r="M43" i="13"/>
  <c r="L338" i="13"/>
  <c r="K338" i="13"/>
  <c r="L263" i="13"/>
  <c r="K263" i="13"/>
  <c r="M40" i="13"/>
  <c r="L39" i="13"/>
  <c r="K39" i="13"/>
  <c r="L38" i="13"/>
  <c r="K38" i="13"/>
  <c r="M37" i="13"/>
  <c r="L36" i="13"/>
  <c r="K36" i="13"/>
  <c r="L35" i="13"/>
  <c r="K35" i="13"/>
  <c r="M34" i="13"/>
  <c r="L33" i="13"/>
  <c r="K33" i="13"/>
  <c r="L32" i="13"/>
  <c r="K32" i="13"/>
  <c r="M31" i="13"/>
  <c r="L30" i="13"/>
  <c r="K30" i="13"/>
  <c r="L29" i="13"/>
  <c r="K29" i="13"/>
  <c r="M28" i="13"/>
  <c r="L260" i="13"/>
  <c r="K260" i="13"/>
  <c r="L206" i="13"/>
  <c r="K206" i="13"/>
  <c r="M25" i="13"/>
  <c r="L395" i="13"/>
  <c r="K395" i="13"/>
  <c r="L23" i="13"/>
  <c r="K23" i="13"/>
  <c r="M22" i="13"/>
  <c r="L21" i="13"/>
  <c r="K21" i="13"/>
  <c r="L20" i="13"/>
  <c r="K20" i="13"/>
  <c r="M19" i="13"/>
  <c r="L18" i="13"/>
  <c r="K18" i="13"/>
  <c r="L17" i="13"/>
  <c r="K17" i="13"/>
  <c r="M16" i="13"/>
  <c r="L15" i="13"/>
  <c r="K15" i="13"/>
  <c r="L14" i="13"/>
  <c r="K14" i="13"/>
  <c r="M13" i="13"/>
  <c r="L12" i="13"/>
  <c r="K12" i="13"/>
  <c r="L11" i="13"/>
  <c r="K11" i="13"/>
  <c r="M10" i="13"/>
  <c r="L9" i="13"/>
  <c r="K9" i="13"/>
  <c r="L8" i="13"/>
  <c r="K8" i="13"/>
  <c r="M7" i="13"/>
  <c r="L6" i="13"/>
  <c r="K6" i="13"/>
  <c r="L341" i="13"/>
  <c r="K341" i="13"/>
  <c r="M4" i="13"/>
  <c r="L3" i="13"/>
  <c r="K3" i="13"/>
  <c r="L279" i="13"/>
  <c r="K279" i="13"/>
  <c r="M4" i="1"/>
  <c r="M7" i="1"/>
  <c r="M10" i="1"/>
  <c r="M13" i="1"/>
  <c r="M16" i="1"/>
  <c r="M19" i="1"/>
  <c r="M22" i="1"/>
  <c r="M25" i="1"/>
  <c r="M28" i="1"/>
  <c r="M31" i="1"/>
  <c r="M34" i="1"/>
  <c r="M37" i="1"/>
  <c r="M40" i="1"/>
  <c r="M43" i="1"/>
  <c r="M46" i="1"/>
  <c r="M49" i="1"/>
  <c r="M52" i="1"/>
  <c r="M55" i="1"/>
  <c r="M58" i="1"/>
  <c r="M61" i="1"/>
  <c r="M64" i="1"/>
  <c r="M67" i="1"/>
  <c r="M70" i="1"/>
  <c r="M73" i="1"/>
  <c r="M76" i="1"/>
  <c r="M79" i="1"/>
  <c r="M82" i="1"/>
  <c r="M85" i="1"/>
  <c r="M88" i="1"/>
  <c r="M91" i="1"/>
  <c r="M94" i="1"/>
  <c r="M97" i="1"/>
  <c r="M100" i="1"/>
  <c r="M103" i="1"/>
  <c r="M106" i="1"/>
  <c r="M109" i="1"/>
  <c r="M112" i="1"/>
  <c r="M115" i="1"/>
  <c r="M118" i="1"/>
  <c r="M121" i="1"/>
  <c r="M124" i="1"/>
  <c r="M127" i="1"/>
  <c r="M130" i="1"/>
  <c r="M133" i="1"/>
  <c r="M136" i="1"/>
  <c r="M139" i="1"/>
  <c r="M142" i="1"/>
  <c r="M145" i="1"/>
  <c r="M148" i="1"/>
  <c r="M151" i="1"/>
  <c r="M154" i="1"/>
  <c r="M157" i="1"/>
  <c r="M160" i="1"/>
  <c r="M163" i="1"/>
  <c r="M166" i="1"/>
  <c r="M169" i="1"/>
  <c r="M172" i="1"/>
  <c r="M175" i="1"/>
  <c r="M178" i="1"/>
  <c r="M181" i="1"/>
  <c r="M184" i="1"/>
  <c r="M187" i="1"/>
  <c r="M190" i="1"/>
  <c r="M193" i="1"/>
  <c r="M196" i="1"/>
  <c r="M199" i="1"/>
  <c r="M202" i="1"/>
  <c r="M205" i="1"/>
  <c r="M208" i="1"/>
  <c r="M211" i="1"/>
  <c r="M214" i="1"/>
  <c r="M217" i="1"/>
  <c r="M220" i="1"/>
  <c r="M223" i="1"/>
  <c r="M226" i="1"/>
  <c r="M229" i="1"/>
  <c r="M232" i="1"/>
  <c r="M235" i="1"/>
  <c r="M238" i="1"/>
  <c r="M241" i="1"/>
  <c r="M244" i="1"/>
  <c r="M247" i="1"/>
  <c r="M250" i="1"/>
  <c r="M253" i="1"/>
  <c r="M256" i="1"/>
  <c r="M259" i="1"/>
  <c r="M262" i="1"/>
  <c r="M265" i="1"/>
  <c r="M268" i="1"/>
  <c r="M271" i="1"/>
  <c r="M274" i="1"/>
  <c r="M277" i="1"/>
  <c r="M280" i="1"/>
  <c r="M283" i="1"/>
  <c r="M286" i="1"/>
  <c r="M289" i="1"/>
  <c r="M292" i="1"/>
  <c r="M295" i="1"/>
  <c r="M298" i="1"/>
  <c r="M301" i="1"/>
  <c r="M304" i="1"/>
  <c r="M307" i="1"/>
  <c r="M310" i="1"/>
  <c r="M313" i="1"/>
  <c r="M316" i="1"/>
  <c r="M319" i="1"/>
  <c r="M322" i="1"/>
  <c r="M325" i="1"/>
  <c r="M328" i="1"/>
  <c r="M331" i="1"/>
  <c r="M334" i="1"/>
  <c r="M337" i="1"/>
  <c r="M340" i="1"/>
  <c r="M343" i="1"/>
  <c r="M346" i="1"/>
  <c r="M349" i="1"/>
  <c r="M352" i="1"/>
  <c r="M355" i="1"/>
  <c r="M358" i="1"/>
  <c r="M361" i="1"/>
  <c r="M364" i="1"/>
  <c r="M367" i="1"/>
  <c r="M370" i="1"/>
  <c r="M373" i="1"/>
  <c r="M376" i="1"/>
  <c r="M379" i="1"/>
  <c r="M382" i="1"/>
  <c r="M385" i="1"/>
  <c r="M388" i="1"/>
  <c r="M391" i="1"/>
  <c r="M394" i="1"/>
  <c r="M397" i="1"/>
  <c r="M400" i="1"/>
  <c r="M403" i="1"/>
  <c r="M406" i="1"/>
  <c r="M409" i="1"/>
  <c r="M412" i="1"/>
  <c r="L413" i="1"/>
  <c r="L92" i="1"/>
  <c r="L410" i="1"/>
  <c r="L408" i="1"/>
  <c r="L407" i="1"/>
  <c r="L405" i="1"/>
  <c r="L404" i="1"/>
  <c r="L402" i="1"/>
  <c r="L401" i="1"/>
  <c r="L399" i="1"/>
  <c r="L398" i="1"/>
  <c r="L411" i="1"/>
  <c r="L264" i="1"/>
  <c r="L263" i="1"/>
  <c r="L392" i="1"/>
  <c r="L390" i="1"/>
  <c r="L389" i="1"/>
  <c r="L387" i="1"/>
  <c r="L386" i="1"/>
  <c r="L384" i="1"/>
  <c r="L383" i="1"/>
  <c r="L381" i="1"/>
  <c r="L380" i="1"/>
  <c r="L378" i="1"/>
  <c r="L396" i="1"/>
  <c r="L375" i="1"/>
  <c r="L374" i="1"/>
  <c r="L372" i="1"/>
  <c r="L371" i="1"/>
  <c r="L369" i="1"/>
  <c r="L368" i="1"/>
  <c r="L366" i="1"/>
  <c r="L365" i="1"/>
  <c r="L363" i="1"/>
  <c r="L362" i="1"/>
  <c r="L360" i="1"/>
  <c r="L359" i="1"/>
  <c r="L357" i="1"/>
  <c r="L356" i="1"/>
  <c r="L354" i="1"/>
  <c r="L353" i="1"/>
  <c r="L351" i="1"/>
  <c r="L350" i="1"/>
  <c r="L348" i="1"/>
  <c r="L347" i="1"/>
  <c r="L345" i="1"/>
  <c r="L344" i="1"/>
  <c r="L342" i="1"/>
  <c r="L260" i="1"/>
  <c r="L339" i="1"/>
  <c r="L200" i="1"/>
  <c r="L336" i="1"/>
  <c r="L335" i="1"/>
  <c r="L333" i="1"/>
  <c r="L332" i="1"/>
  <c r="L330" i="1"/>
  <c r="L395" i="1"/>
  <c r="L246" i="1"/>
  <c r="L87" i="1"/>
  <c r="L324" i="1"/>
  <c r="L323" i="1"/>
  <c r="L189" i="1"/>
  <c r="L320" i="1"/>
  <c r="L318" i="1"/>
  <c r="L317" i="1"/>
  <c r="L315" i="1"/>
  <c r="L314" i="1"/>
  <c r="L312" i="1"/>
  <c r="L311" i="1"/>
  <c r="L309" i="1"/>
  <c r="L308" i="1"/>
  <c r="L306" i="1"/>
  <c r="L305" i="1"/>
  <c r="L303" i="1"/>
  <c r="L302" i="1"/>
  <c r="L300" i="1"/>
  <c r="L299" i="1"/>
  <c r="L297" i="1"/>
  <c r="L296" i="1"/>
  <c r="L294" i="1"/>
  <c r="L293" i="1"/>
  <c r="L291" i="1"/>
  <c r="L290" i="1"/>
  <c r="L288" i="1"/>
  <c r="L287" i="1"/>
  <c r="L285" i="1"/>
  <c r="L173" i="1"/>
  <c r="L282" i="1"/>
  <c r="L75" i="1"/>
  <c r="L279" i="1"/>
  <c r="L278" i="1"/>
  <c r="L276" i="1"/>
  <c r="L275" i="1"/>
  <c r="L57" i="1"/>
  <c r="L272" i="1"/>
  <c r="L270" i="1"/>
  <c r="L269" i="1"/>
  <c r="L267" i="1"/>
  <c r="L162" i="1"/>
  <c r="L393" i="1"/>
  <c r="L377" i="1"/>
  <c r="L261" i="1"/>
  <c r="L44" i="1"/>
  <c r="L258" i="1"/>
  <c r="L257" i="1"/>
  <c r="L255" i="1"/>
  <c r="L254" i="1"/>
  <c r="L252" i="1"/>
  <c r="L251" i="1"/>
  <c r="L249" i="1"/>
  <c r="L248" i="1"/>
  <c r="L159" i="1"/>
  <c r="L245" i="1"/>
  <c r="L243" i="1"/>
  <c r="L242" i="1"/>
  <c r="L341" i="1"/>
  <c r="L240" i="1"/>
  <c r="L156" i="1"/>
  <c r="L236" i="1"/>
  <c r="L234" i="1"/>
  <c r="L233" i="1"/>
  <c r="L231" i="1"/>
  <c r="L230" i="1"/>
  <c r="L239" i="1"/>
  <c r="L227" i="1"/>
  <c r="L225" i="1"/>
  <c r="L224" i="1"/>
  <c r="L222" i="1"/>
  <c r="L221" i="1"/>
  <c r="L219" i="1"/>
  <c r="L218" i="1"/>
  <c r="L216" i="1"/>
  <c r="L215" i="1"/>
  <c r="L42" i="1"/>
  <c r="L212" i="1"/>
  <c r="L338" i="1"/>
  <c r="L35" i="1"/>
  <c r="L237" i="1"/>
  <c r="L329" i="1"/>
  <c r="L204" i="1"/>
  <c r="L203" i="1"/>
  <c r="L201" i="1"/>
  <c r="L26" i="1"/>
  <c r="L198" i="1"/>
  <c r="L197" i="1"/>
  <c r="L195" i="1"/>
  <c r="L194" i="1"/>
  <c r="L192" i="1"/>
  <c r="L191" i="1"/>
  <c r="L153" i="1"/>
  <c r="L188" i="1"/>
  <c r="L186" i="1"/>
  <c r="L185" i="1"/>
  <c r="L183" i="1"/>
  <c r="L182" i="1"/>
  <c r="L180" i="1"/>
  <c r="L179" i="1"/>
  <c r="L177" i="1"/>
  <c r="L176" i="1"/>
  <c r="L174" i="1"/>
  <c r="L228" i="1"/>
  <c r="L171" i="1"/>
  <c r="L170" i="1"/>
  <c r="L168" i="1"/>
  <c r="L167" i="1"/>
  <c r="L165" i="1"/>
  <c r="L164" i="1"/>
  <c r="L149" i="1"/>
  <c r="L161" i="1"/>
  <c r="L141" i="1"/>
  <c r="L158" i="1"/>
  <c r="L140" i="1"/>
  <c r="L155" i="1"/>
  <c r="L131" i="1"/>
  <c r="L152" i="1"/>
  <c r="L150" i="1"/>
  <c r="L327" i="1"/>
  <c r="L147" i="1"/>
  <c r="L146" i="1"/>
  <c r="L144" i="1"/>
  <c r="L143" i="1"/>
  <c r="L326" i="1"/>
  <c r="L321" i="1"/>
  <c r="L138" i="1"/>
  <c r="L137" i="1"/>
  <c r="L135" i="1"/>
  <c r="L134" i="1"/>
  <c r="L132" i="1"/>
  <c r="L284" i="1"/>
  <c r="L129" i="1"/>
  <c r="L128" i="1"/>
  <c r="L126" i="1"/>
  <c r="L125" i="1"/>
  <c r="L123" i="1"/>
  <c r="L122" i="1"/>
  <c r="L120" i="1"/>
  <c r="L119" i="1"/>
  <c r="L117" i="1"/>
  <c r="L116" i="1"/>
  <c r="L114" i="1"/>
  <c r="L113" i="1"/>
  <c r="L111" i="1"/>
  <c r="L110" i="1"/>
  <c r="L108" i="1"/>
  <c r="L213" i="1"/>
  <c r="L105" i="1"/>
  <c r="L104" i="1"/>
  <c r="L102" i="1"/>
  <c r="L101" i="1"/>
  <c r="L99" i="1"/>
  <c r="L98" i="1"/>
  <c r="L96" i="1"/>
  <c r="L95" i="1"/>
  <c r="L93" i="1"/>
  <c r="L107" i="1"/>
  <c r="L90" i="1"/>
  <c r="L89" i="1"/>
  <c r="L281" i="1"/>
  <c r="L86" i="1"/>
  <c r="L84" i="1"/>
  <c r="L83" i="1"/>
  <c r="L81" i="1"/>
  <c r="L80" i="1"/>
  <c r="L78" i="1"/>
  <c r="L77" i="1"/>
  <c r="L17" i="1"/>
  <c r="L74" i="1"/>
  <c r="L72" i="1"/>
  <c r="L71" i="1"/>
  <c r="L69" i="1"/>
  <c r="L68" i="1"/>
  <c r="L66" i="1"/>
  <c r="L65" i="1"/>
  <c r="L63" i="1"/>
  <c r="L62" i="1"/>
  <c r="L60" i="1"/>
  <c r="L59" i="1"/>
  <c r="L210" i="1"/>
  <c r="L56" i="1"/>
  <c r="L54" i="1"/>
  <c r="L53" i="1"/>
  <c r="L51" i="1"/>
  <c r="L50" i="1"/>
  <c r="L48" i="1"/>
  <c r="L47" i="1"/>
  <c r="L45" i="1"/>
  <c r="L209" i="1"/>
  <c r="L5" i="1"/>
  <c r="L41" i="1"/>
  <c r="L39" i="1"/>
  <c r="L38" i="1"/>
  <c r="L36" i="1"/>
  <c r="L207" i="1"/>
  <c r="L33" i="1"/>
  <c r="L32" i="1"/>
  <c r="L30" i="1"/>
  <c r="L29" i="1"/>
  <c r="L27" i="1"/>
  <c r="L206" i="1"/>
  <c r="L24" i="1"/>
  <c r="L23" i="1"/>
  <c r="L21" i="1"/>
  <c r="L20" i="1"/>
  <c r="L18" i="1"/>
  <c r="L2" i="1"/>
  <c r="L15" i="1"/>
  <c r="L14" i="1"/>
  <c r="L12" i="1"/>
  <c r="L11" i="1"/>
  <c r="L9" i="1"/>
  <c r="L8" i="1"/>
  <c r="L6" i="1"/>
  <c r="L273" i="1"/>
  <c r="L3" i="1"/>
  <c r="L266" i="1"/>
  <c r="K413" i="1"/>
  <c r="M413" i="1" s="1"/>
  <c r="K92" i="1"/>
  <c r="K410" i="1"/>
  <c r="K408" i="1"/>
  <c r="M408" i="1" s="1"/>
  <c r="K407" i="1"/>
  <c r="M407" i="1" s="1"/>
  <c r="K405" i="1"/>
  <c r="K404" i="1"/>
  <c r="K402" i="1"/>
  <c r="K401" i="1"/>
  <c r="M401" i="1" s="1"/>
  <c r="K399" i="1"/>
  <c r="K398" i="1"/>
  <c r="M398" i="1" s="1"/>
  <c r="K411" i="1"/>
  <c r="M411" i="1" s="1"/>
  <c r="K264" i="1"/>
  <c r="M264" i="1" s="1"/>
  <c r="K263" i="1"/>
  <c r="K392" i="1"/>
  <c r="K390" i="1"/>
  <c r="K389" i="1"/>
  <c r="M389" i="1" s="1"/>
  <c r="K387" i="1"/>
  <c r="K386" i="1"/>
  <c r="M386" i="1" s="1"/>
  <c r="K384" i="1"/>
  <c r="M384" i="1" s="1"/>
  <c r="K383" i="1"/>
  <c r="M383" i="1" s="1"/>
  <c r="K381" i="1"/>
  <c r="K380" i="1"/>
  <c r="K378" i="1"/>
  <c r="K396" i="1"/>
  <c r="M396" i="1" s="1"/>
  <c r="K375" i="1"/>
  <c r="K374" i="1"/>
  <c r="M374" i="1" s="1"/>
  <c r="K372" i="1"/>
  <c r="M372" i="1" s="1"/>
  <c r="K371" i="1"/>
  <c r="M371" i="1" s="1"/>
  <c r="K369" i="1"/>
  <c r="K368" i="1"/>
  <c r="K366" i="1"/>
  <c r="K365" i="1"/>
  <c r="M365" i="1" s="1"/>
  <c r="K363" i="1"/>
  <c r="K362" i="1"/>
  <c r="K360" i="1"/>
  <c r="M360" i="1" s="1"/>
  <c r="K359" i="1"/>
  <c r="M359" i="1" s="1"/>
  <c r="K357" i="1"/>
  <c r="K356" i="1"/>
  <c r="K354" i="1"/>
  <c r="K353" i="1"/>
  <c r="M353" i="1" s="1"/>
  <c r="K351" i="1"/>
  <c r="K350" i="1"/>
  <c r="M350" i="1" s="1"/>
  <c r="K348" i="1"/>
  <c r="M348" i="1" s="1"/>
  <c r="K347" i="1"/>
  <c r="M347" i="1" s="1"/>
  <c r="K345" i="1"/>
  <c r="K344" i="1"/>
  <c r="K342" i="1"/>
  <c r="K260" i="1"/>
  <c r="M260" i="1" s="1"/>
  <c r="K339" i="1"/>
  <c r="K200" i="1"/>
  <c r="K336" i="1"/>
  <c r="M336" i="1" s="1"/>
  <c r="K335" i="1"/>
  <c r="M335" i="1" s="1"/>
  <c r="K333" i="1"/>
  <c r="K332" i="1"/>
  <c r="K330" i="1"/>
  <c r="K395" i="1"/>
  <c r="M395" i="1" s="1"/>
  <c r="K246" i="1"/>
  <c r="K87" i="1"/>
  <c r="K324" i="1"/>
  <c r="M324" i="1" s="1"/>
  <c r="K323" i="1"/>
  <c r="M323" i="1" s="1"/>
  <c r="K189" i="1"/>
  <c r="K320" i="1"/>
  <c r="K318" i="1"/>
  <c r="K317" i="1"/>
  <c r="M317" i="1" s="1"/>
  <c r="K315" i="1"/>
  <c r="K314" i="1"/>
  <c r="M314" i="1" s="1"/>
  <c r="K312" i="1"/>
  <c r="M312" i="1" s="1"/>
  <c r="K311" i="1"/>
  <c r="M311" i="1" s="1"/>
  <c r="K309" i="1"/>
  <c r="K308" i="1"/>
  <c r="M308" i="1" s="1"/>
  <c r="K306" i="1"/>
  <c r="M306" i="1" s="1"/>
  <c r="K305" i="1"/>
  <c r="M305" i="1" s="1"/>
  <c r="K303" i="1"/>
  <c r="K302" i="1"/>
  <c r="M302" i="1" s="1"/>
  <c r="K300" i="1"/>
  <c r="M300" i="1" s="1"/>
  <c r="K299" i="1"/>
  <c r="M299" i="1" s="1"/>
  <c r="K297" i="1"/>
  <c r="K296" i="1"/>
  <c r="K294" i="1"/>
  <c r="M294" i="1" s="1"/>
  <c r="K293" i="1"/>
  <c r="M293" i="1" s="1"/>
  <c r="K291" i="1"/>
  <c r="K290" i="1"/>
  <c r="M290" i="1" s="1"/>
  <c r="K288" i="1"/>
  <c r="M288" i="1" s="1"/>
  <c r="K287" i="1"/>
  <c r="M287" i="1" s="1"/>
  <c r="K285" i="1"/>
  <c r="K173" i="1"/>
  <c r="M173" i="1" s="1"/>
  <c r="K282" i="1"/>
  <c r="M282" i="1" s="1"/>
  <c r="K75" i="1"/>
  <c r="M75" i="1" s="1"/>
  <c r="K279" i="1"/>
  <c r="K278" i="1"/>
  <c r="K276" i="1"/>
  <c r="M276" i="1" s="1"/>
  <c r="K275" i="1"/>
  <c r="M275" i="1" s="1"/>
  <c r="K57" i="1"/>
  <c r="K272" i="1"/>
  <c r="M272" i="1" s="1"/>
  <c r="K270" i="1"/>
  <c r="M270" i="1" s="1"/>
  <c r="K269" i="1"/>
  <c r="M269" i="1" s="1"/>
  <c r="K267" i="1"/>
  <c r="K162" i="1"/>
  <c r="M162" i="1" s="1"/>
  <c r="K393" i="1"/>
  <c r="M393" i="1" s="1"/>
  <c r="K377" i="1"/>
  <c r="M377" i="1" s="1"/>
  <c r="K261" i="1"/>
  <c r="K44" i="1"/>
  <c r="K258" i="1"/>
  <c r="M258" i="1" s="1"/>
  <c r="K257" i="1"/>
  <c r="M257" i="1" s="1"/>
  <c r="K255" i="1"/>
  <c r="K254" i="1"/>
  <c r="K252" i="1"/>
  <c r="M252" i="1" s="1"/>
  <c r="K251" i="1"/>
  <c r="M251" i="1" s="1"/>
  <c r="K249" i="1"/>
  <c r="K248" i="1"/>
  <c r="K159" i="1"/>
  <c r="M159" i="1" s="1"/>
  <c r="K245" i="1"/>
  <c r="M245" i="1" s="1"/>
  <c r="K243" i="1"/>
  <c r="K242" i="1"/>
  <c r="K341" i="1"/>
  <c r="M341" i="1" s="1"/>
  <c r="K240" i="1"/>
  <c r="M240" i="1" s="1"/>
  <c r="K156" i="1"/>
  <c r="K236" i="1"/>
  <c r="K234" i="1"/>
  <c r="M234" i="1" s="1"/>
  <c r="K233" i="1"/>
  <c r="M233" i="1" s="1"/>
  <c r="K231" i="1"/>
  <c r="K230" i="1"/>
  <c r="K239" i="1"/>
  <c r="M239" i="1" s="1"/>
  <c r="K227" i="1"/>
  <c r="M227" i="1" s="1"/>
  <c r="K225" i="1"/>
  <c r="K224" i="1"/>
  <c r="K222" i="1"/>
  <c r="M222" i="1" s="1"/>
  <c r="K221" i="1"/>
  <c r="M221" i="1" s="1"/>
  <c r="K219" i="1"/>
  <c r="K218" i="1"/>
  <c r="K216" i="1"/>
  <c r="M216" i="1" s="1"/>
  <c r="K215" i="1"/>
  <c r="M215" i="1" s="1"/>
  <c r="K42" i="1"/>
  <c r="K212" i="1"/>
  <c r="M212" i="1" s="1"/>
  <c r="K338" i="1"/>
  <c r="M338" i="1" s="1"/>
  <c r="K35" i="1"/>
  <c r="M35" i="1" s="1"/>
  <c r="K237" i="1"/>
  <c r="K329" i="1"/>
  <c r="K204" i="1"/>
  <c r="M204" i="1" s="1"/>
  <c r="K203" i="1"/>
  <c r="M203" i="1" s="1"/>
  <c r="K201" i="1"/>
  <c r="K26" i="1"/>
  <c r="M26" i="1" s="1"/>
  <c r="K198" i="1"/>
  <c r="M198" i="1" s="1"/>
  <c r="K197" i="1"/>
  <c r="M197" i="1" s="1"/>
  <c r="K195" i="1"/>
  <c r="K194" i="1"/>
  <c r="K192" i="1"/>
  <c r="M192" i="1" s="1"/>
  <c r="K191" i="1"/>
  <c r="M191" i="1" s="1"/>
  <c r="K153" i="1"/>
  <c r="K188" i="1"/>
  <c r="K186" i="1"/>
  <c r="M186" i="1" s="1"/>
  <c r="K185" i="1"/>
  <c r="M185" i="1" s="1"/>
  <c r="K183" i="1"/>
  <c r="K182" i="1"/>
  <c r="K180" i="1"/>
  <c r="M180" i="1" s="1"/>
  <c r="K179" i="1"/>
  <c r="M179" i="1" s="1"/>
  <c r="K177" i="1"/>
  <c r="K176" i="1"/>
  <c r="K174" i="1"/>
  <c r="M174" i="1" s="1"/>
  <c r="K228" i="1"/>
  <c r="M228" i="1" s="1"/>
  <c r="K171" i="1"/>
  <c r="K170" i="1"/>
  <c r="K168" i="1"/>
  <c r="M168" i="1" s="1"/>
  <c r="K167" i="1"/>
  <c r="M167" i="1" s="1"/>
  <c r="K165" i="1"/>
  <c r="K164" i="1"/>
  <c r="K149" i="1"/>
  <c r="M149" i="1" s="1"/>
  <c r="K161" i="1"/>
  <c r="M161" i="1" s="1"/>
  <c r="K141" i="1"/>
  <c r="K158" i="1"/>
  <c r="K140" i="1"/>
  <c r="M140" i="1" s="1"/>
  <c r="K155" i="1"/>
  <c r="M155" i="1" s="1"/>
  <c r="K131" i="1"/>
  <c r="K152" i="1"/>
  <c r="K150" i="1"/>
  <c r="M150" i="1" s="1"/>
  <c r="K327" i="1"/>
  <c r="M327" i="1" s="1"/>
  <c r="K147" i="1"/>
  <c r="K146" i="1"/>
  <c r="K144" i="1"/>
  <c r="M144" i="1" s="1"/>
  <c r="K143" i="1"/>
  <c r="M143" i="1" s="1"/>
  <c r="K326" i="1"/>
  <c r="K321" i="1"/>
  <c r="M321" i="1" s="1"/>
  <c r="K138" i="1"/>
  <c r="M138" i="1" s="1"/>
  <c r="K137" i="1"/>
  <c r="M137" i="1" s="1"/>
  <c r="K135" i="1"/>
  <c r="K134" i="1"/>
  <c r="K132" i="1"/>
  <c r="M132" i="1" s="1"/>
  <c r="K284" i="1"/>
  <c r="M284" i="1" s="1"/>
  <c r="K129" i="1"/>
  <c r="K128" i="1"/>
  <c r="K126" i="1"/>
  <c r="M126" i="1" s="1"/>
  <c r="K125" i="1"/>
  <c r="M125" i="1" s="1"/>
  <c r="K123" i="1"/>
  <c r="K122" i="1"/>
  <c r="K120" i="1"/>
  <c r="M120" i="1" s="1"/>
  <c r="K119" i="1"/>
  <c r="M119" i="1" s="1"/>
  <c r="K117" i="1"/>
  <c r="K116" i="1"/>
  <c r="K114" i="1"/>
  <c r="M114" i="1" s="1"/>
  <c r="K113" i="1"/>
  <c r="M113" i="1" s="1"/>
  <c r="K111" i="1"/>
  <c r="K110" i="1"/>
  <c r="K108" i="1"/>
  <c r="M108" i="1" s="1"/>
  <c r="K213" i="1"/>
  <c r="M213" i="1" s="1"/>
  <c r="K105" i="1"/>
  <c r="K104" i="1"/>
  <c r="K102" i="1"/>
  <c r="M102" i="1" s="1"/>
  <c r="K101" i="1"/>
  <c r="M101" i="1" s="1"/>
  <c r="K99" i="1"/>
  <c r="K98" i="1"/>
  <c r="K96" i="1"/>
  <c r="M96" i="1" s="1"/>
  <c r="K95" i="1"/>
  <c r="M95" i="1" s="1"/>
  <c r="K93" i="1"/>
  <c r="K107" i="1"/>
  <c r="K90" i="1"/>
  <c r="M90" i="1" s="1"/>
  <c r="K89" i="1"/>
  <c r="M89" i="1" s="1"/>
  <c r="K281" i="1"/>
  <c r="K86" i="1"/>
  <c r="K84" i="1"/>
  <c r="M84" i="1" s="1"/>
  <c r="K83" i="1"/>
  <c r="M83" i="1" s="1"/>
  <c r="K81" i="1"/>
  <c r="K80" i="1"/>
  <c r="K78" i="1"/>
  <c r="M78" i="1" s="1"/>
  <c r="K77" i="1"/>
  <c r="M77" i="1" s="1"/>
  <c r="K17" i="1"/>
  <c r="K74" i="1"/>
  <c r="K72" i="1"/>
  <c r="M72" i="1" s="1"/>
  <c r="K71" i="1"/>
  <c r="M71" i="1" s="1"/>
  <c r="K69" i="1"/>
  <c r="K68" i="1"/>
  <c r="M68" i="1" s="1"/>
  <c r="K66" i="1"/>
  <c r="M66" i="1" s="1"/>
  <c r="K65" i="1"/>
  <c r="M65" i="1" s="1"/>
  <c r="K63" i="1"/>
  <c r="K62" i="1"/>
  <c r="K60" i="1"/>
  <c r="M60" i="1" s="1"/>
  <c r="K59" i="1"/>
  <c r="M59" i="1" s="1"/>
  <c r="K210" i="1"/>
  <c r="K56" i="1"/>
  <c r="K54" i="1"/>
  <c r="M54" i="1" s="1"/>
  <c r="K53" i="1"/>
  <c r="M53" i="1" s="1"/>
  <c r="K51" i="1"/>
  <c r="K50" i="1"/>
  <c r="K48" i="1"/>
  <c r="M48" i="1" s="1"/>
  <c r="K47" i="1"/>
  <c r="M47" i="1" s="1"/>
  <c r="K45" i="1"/>
  <c r="K209" i="1"/>
  <c r="M209" i="1" s="1"/>
  <c r="K5" i="1"/>
  <c r="M5" i="1" s="1"/>
  <c r="K41" i="1"/>
  <c r="M41" i="1" s="1"/>
  <c r="K39" i="1"/>
  <c r="K38" i="1"/>
  <c r="K36" i="1"/>
  <c r="M36" i="1" s="1"/>
  <c r="K207" i="1"/>
  <c r="M207" i="1" s="1"/>
  <c r="K33" i="1"/>
  <c r="K32" i="1"/>
  <c r="K30" i="1"/>
  <c r="M30" i="1" s="1"/>
  <c r="K29" i="1"/>
  <c r="M29" i="1" s="1"/>
  <c r="K27" i="1"/>
  <c r="K206" i="1"/>
  <c r="M206" i="1" s="1"/>
  <c r="K24" i="1"/>
  <c r="M24" i="1" s="1"/>
  <c r="K23" i="1"/>
  <c r="M23" i="1" s="1"/>
  <c r="K21" i="1"/>
  <c r="K20" i="1"/>
  <c r="K18" i="1"/>
  <c r="M18" i="1" s="1"/>
  <c r="K2" i="1"/>
  <c r="M2" i="1" s="1"/>
  <c r="K15" i="1"/>
  <c r="K14" i="1"/>
  <c r="K12" i="1"/>
  <c r="M12" i="1" s="1"/>
  <c r="K11" i="1"/>
  <c r="M11" i="1" s="1"/>
  <c r="K9" i="1"/>
  <c r="K8" i="1"/>
  <c r="K6" i="1"/>
  <c r="M6" i="1" s="1"/>
  <c r="K273" i="1"/>
  <c r="M273" i="1" s="1"/>
  <c r="K3" i="1"/>
  <c r="K266" i="1"/>
  <c r="D18" i="10"/>
  <c r="D10" i="10"/>
  <c r="A23" i="10"/>
  <c r="A13" i="10"/>
  <c r="A4" i="10"/>
  <c r="D15" i="10"/>
  <c r="A7" i="10"/>
  <c r="A18" i="10"/>
  <c r="A10" i="10"/>
  <c r="A27" i="10"/>
  <c r="A22" i="10"/>
  <c r="A3" i="10"/>
  <c r="D17" i="10"/>
  <c r="A21" i="10"/>
  <c r="A12" i="10"/>
  <c r="A2" i="10"/>
  <c r="A26" i="10"/>
  <c r="D14" i="10"/>
  <c r="A17" i="10"/>
  <c r="D11" i="10"/>
  <c r="A14" i="10"/>
  <c r="A25" i="10"/>
  <c r="D16" i="10"/>
  <c r="A8" i="10"/>
  <c r="A19" i="10"/>
  <c r="A11" i="10"/>
  <c r="A24" i="10"/>
  <c r="D13" i="10"/>
  <c r="A5" i="10"/>
  <c r="A16" i="10"/>
  <c r="D7" i="10"/>
  <c r="A28" i="10"/>
  <c r="D12" i="10"/>
  <c r="A15" i="10"/>
  <c r="D6" i="10"/>
  <c r="A9" i="10"/>
  <c r="A6" i="10"/>
  <c r="D8" i="10"/>
  <c r="A20" i="10"/>
  <c r="A1" i="10"/>
  <c r="D5" i="10"/>
  <c r="M251" i="13" l="1"/>
  <c r="M258" i="13"/>
  <c r="M270" i="13"/>
  <c r="M162" i="13"/>
  <c r="M354" i="13"/>
  <c r="M378" i="13"/>
  <c r="M341" i="13"/>
  <c r="M395" i="13"/>
  <c r="M29" i="13"/>
  <c r="M33" i="13"/>
  <c r="M36" i="13"/>
  <c r="M120" i="13"/>
  <c r="M168" i="13"/>
  <c r="M233" i="13"/>
  <c r="M240" i="13"/>
  <c r="M257" i="13"/>
  <c r="M207" i="13"/>
  <c r="M288" i="13"/>
  <c r="M329" i="13"/>
  <c r="M5" i="13"/>
  <c r="M348" i="13"/>
  <c r="M365" i="13"/>
  <c r="M372" i="13"/>
  <c r="M18" i="13"/>
  <c r="M54" i="13"/>
  <c r="M66" i="13"/>
  <c r="M78" i="13"/>
  <c r="M102" i="13"/>
  <c r="M290" i="13"/>
  <c r="M126" i="13"/>
  <c r="M150" i="13"/>
  <c r="M321" i="13"/>
  <c r="M174" i="13"/>
  <c r="M198" i="13"/>
  <c r="M192" i="13"/>
  <c r="M27" i="13"/>
  <c r="M84" i="13"/>
  <c r="M125" i="13"/>
  <c r="M180" i="13"/>
  <c r="M282" i="13"/>
  <c r="M312" i="13"/>
  <c r="M263" i="13"/>
  <c r="M89" i="13"/>
  <c r="M132" i="13"/>
  <c r="M137" i="13"/>
  <c r="M239" i="13"/>
  <c r="M216" i="13"/>
  <c r="M300" i="13"/>
  <c r="M122" i="13"/>
  <c r="M218" i="13"/>
  <c r="M12" i="13"/>
  <c r="M48" i="13"/>
  <c r="M65" i="13"/>
  <c r="M72" i="13"/>
  <c r="M77" i="13"/>
  <c r="M96" i="13"/>
  <c r="M144" i="13"/>
  <c r="M161" i="13"/>
  <c r="M185" i="13"/>
  <c r="M221" i="13"/>
  <c r="M228" i="13"/>
  <c r="M389" i="13"/>
  <c r="M396" i="13"/>
  <c r="M413" i="13"/>
  <c r="N413" i="13" s="1"/>
  <c r="M129" i="13"/>
  <c r="M225" i="13"/>
  <c r="M206" i="13"/>
  <c r="M74" i="13"/>
  <c r="M98" i="13"/>
  <c r="M110" i="13"/>
  <c r="M123" i="13"/>
  <c r="M128" i="13"/>
  <c r="M266" i="13"/>
  <c r="M302" i="13"/>
  <c r="M314" i="13"/>
  <c r="M350" i="13"/>
  <c r="M374" i="13"/>
  <c r="M279" i="13"/>
  <c r="M14" i="13"/>
  <c r="M260" i="13"/>
  <c r="M32" i="13"/>
  <c r="M170" i="13"/>
  <c r="M194" i="13"/>
  <c r="M324" i="13"/>
  <c r="M219" i="13"/>
  <c r="M224" i="13"/>
  <c r="M15" i="1"/>
  <c r="M21" i="1"/>
  <c r="M33" i="1"/>
  <c r="M39" i="1"/>
  <c r="M45" i="1"/>
  <c r="M51" i="1"/>
  <c r="M210" i="1"/>
  <c r="M63" i="1"/>
  <c r="M69" i="1"/>
  <c r="M17" i="1"/>
  <c r="M81" i="1"/>
  <c r="M281" i="1"/>
  <c r="M93" i="1"/>
  <c r="M99" i="1"/>
  <c r="M105" i="1"/>
  <c r="M111" i="1"/>
  <c r="M117" i="1"/>
  <c r="M123" i="1"/>
  <c r="M129" i="1"/>
  <c r="M135" i="1"/>
  <c r="M326" i="1"/>
  <c r="M147" i="1"/>
  <c r="M131" i="1"/>
  <c r="M141" i="1"/>
  <c r="M165" i="1"/>
  <c r="M171" i="1"/>
  <c r="M177" i="1"/>
  <c r="M183" i="1"/>
  <c r="M153" i="1"/>
  <c r="M195" i="1"/>
  <c r="M201" i="1"/>
  <c r="M237" i="1"/>
  <c r="M42" i="1"/>
  <c r="M219" i="1"/>
  <c r="M225" i="1"/>
  <c r="M231" i="1"/>
  <c r="M156" i="1"/>
  <c r="M243" i="1"/>
  <c r="M249" i="1"/>
  <c r="M255" i="1"/>
  <c r="M261" i="1"/>
  <c r="M267" i="1"/>
  <c r="M57" i="1"/>
  <c r="M279" i="1"/>
  <c r="M285" i="1"/>
  <c r="M291" i="1"/>
  <c r="M297" i="1"/>
  <c r="M303" i="1"/>
  <c r="M309" i="1"/>
  <c r="M315" i="1"/>
  <c r="M189" i="1"/>
  <c r="M246" i="1"/>
  <c r="M333" i="1"/>
  <c r="M339" i="1"/>
  <c r="M345" i="1"/>
  <c r="M351" i="1"/>
  <c r="M357" i="1"/>
  <c r="M363" i="1"/>
  <c r="M369" i="1"/>
  <c r="M375" i="1"/>
  <c r="M381" i="1"/>
  <c r="M387" i="1"/>
  <c r="M263" i="1"/>
  <c r="M399" i="1"/>
  <c r="M405" i="1"/>
  <c r="M92" i="1"/>
  <c r="M3" i="1"/>
  <c r="M9" i="1"/>
  <c r="M27" i="1"/>
  <c r="M318" i="1"/>
  <c r="M362" i="1"/>
  <c r="M410" i="1"/>
  <c r="M81" i="13"/>
  <c r="M113" i="13"/>
  <c r="M213" i="13"/>
  <c r="M177" i="13"/>
  <c r="M222" i="13"/>
  <c r="M269" i="13"/>
  <c r="M278" i="13"/>
  <c r="M42" i="13"/>
  <c r="M50" i="13"/>
  <c r="M62" i="13"/>
  <c r="M75" i="13"/>
  <c r="M80" i="13"/>
  <c r="M146" i="13"/>
  <c r="M158" i="13"/>
  <c r="M171" i="13"/>
  <c r="M176" i="13"/>
  <c r="M242" i="13"/>
  <c r="M254" i="13"/>
  <c r="M267" i="13"/>
  <c r="M209" i="13"/>
  <c r="M234" i="13"/>
  <c r="M246" i="13"/>
  <c r="M276" i="13"/>
  <c r="M311" i="13"/>
  <c r="M335" i="13"/>
  <c r="M347" i="13"/>
  <c r="M371" i="13"/>
  <c r="M2" i="13"/>
  <c r="M9" i="13"/>
  <c r="M57" i="13"/>
  <c r="M105" i="13"/>
  <c r="M273" i="13"/>
  <c r="M285" i="13"/>
  <c r="M309" i="13"/>
  <c r="M326" i="13"/>
  <c r="M140" i="13"/>
  <c r="M362" i="13"/>
  <c r="M386" i="13"/>
  <c r="M410" i="13"/>
  <c r="M3" i="13"/>
  <c r="M8" i="13"/>
  <c r="M47" i="13"/>
  <c r="M51" i="13"/>
  <c r="M56" i="13"/>
  <c r="M95" i="13"/>
  <c r="M99" i="13"/>
  <c r="M104" i="13"/>
  <c r="M143" i="13"/>
  <c r="M147" i="13"/>
  <c r="M152" i="13"/>
  <c r="M191" i="13"/>
  <c r="M195" i="13"/>
  <c r="M200" i="13"/>
  <c r="M149" i="13"/>
  <c r="M243" i="13"/>
  <c r="M248" i="13"/>
  <c r="M68" i="13"/>
  <c r="M173" i="13"/>
  <c r="M297" i="13"/>
  <c r="M303" i="13"/>
  <c r="M186" i="13"/>
  <c r="M315" i="13"/>
  <c r="M320" i="13"/>
  <c r="M153" i="13"/>
  <c r="M92" i="13"/>
  <c r="M332" i="13"/>
  <c r="M336" i="13"/>
  <c r="M339" i="13"/>
  <c r="M344" i="13"/>
  <c r="M351" i="13"/>
  <c r="M356" i="13"/>
  <c r="M360" i="13"/>
  <c r="M363" i="13"/>
  <c r="M368" i="13"/>
  <c r="M375" i="13"/>
  <c r="M380" i="13"/>
  <c r="M384" i="13"/>
  <c r="M387" i="13"/>
  <c r="M392" i="13"/>
  <c r="M399" i="13"/>
  <c r="M404" i="13"/>
  <c r="M408" i="13"/>
  <c r="M411" i="13"/>
  <c r="N411" i="13" s="1"/>
  <c r="M23" i="13"/>
  <c r="M71" i="13"/>
  <c r="M264" i="13"/>
  <c r="M6" i="13"/>
  <c r="M11" i="13"/>
  <c r="M17" i="13"/>
  <c r="M21" i="13"/>
  <c r="M30" i="13"/>
  <c r="M338" i="13"/>
  <c r="M53" i="13"/>
  <c r="M60" i="13"/>
  <c r="M90" i="13"/>
  <c r="M101" i="13"/>
  <c r="M108" i="13"/>
  <c r="M138" i="13"/>
  <c r="M308" i="13"/>
  <c r="M156" i="13"/>
  <c r="M318" i="13"/>
  <c r="M197" i="13"/>
  <c r="M204" i="13"/>
  <c r="M272" i="13"/>
  <c r="M245" i="13"/>
  <c r="M252" i="13"/>
  <c r="M203" i="13"/>
  <c r="M299" i="13"/>
  <c r="M305" i="13"/>
  <c r="M119" i="13"/>
  <c r="M167" i="13"/>
  <c r="M215" i="13"/>
  <c r="M15" i="13"/>
  <c r="M20" i="13"/>
  <c r="M38" i="13"/>
  <c r="M86" i="13"/>
  <c r="M134" i="13"/>
  <c r="M182" i="13"/>
  <c r="M230" i="13"/>
  <c r="M45" i="13"/>
  <c r="M69" i="13"/>
  <c r="M93" i="13"/>
  <c r="M117" i="13"/>
  <c r="M141" i="13"/>
  <c r="M165" i="13"/>
  <c r="M189" i="13"/>
  <c r="M114" i="13"/>
  <c r="M237" i="13"/>
  <c r="M261" i="13"/>
  <c r="M35" i="13"/>
  <c r="M39" i="13"/>
  <c r="M44" i="13"/>
  <c r="M59" i="13"/>
  <c r="M63" i="13"/>
  <c r="M393" i="13"/>
  <c r="M83" i="13"/>
  <c r="M87" i="13"/>
  <c r="M327" i="13"/>
  <c r="M107" i="13"/>
  <c r="M111" i="13"/>
  <c r="M116" i="13"/>
  <c r="M281" i="13"/>
  <c r="M135" i="13"/>
  <c r="M294" i="13"/>
  <c r="M155" i="13"/>
  <c r="M159" i="13"/>
  <c r="M164" i="13"/>
  <c r="M179" i="13"/>
  <c r="M183" i="13"/>
  <c r="M188" i="13"/>
  <c r="M284" i="13"/>
  <c r="M26" i="13"/>
  <c r="M201" i="13"/>
  <c r="M227" i="13"/>
  <c r="M231" i="13"/>
  <c r="M236" i="13"/>
  <c r="M249" i="13"/>
  <c r="M255" i="13"/>
  <c r="M41" i="13"/>
  <c r="M275" i="13"/>
  <c r="M291" i="13"/>
  <c r="M296" i="13"/>
  <c r="M323" i="13"/>
  <c r="M210" i="13"/>
  <c r="M212" i="13"/>
  <c r="M287" i="13"/>
  <c r="M293" i="13"/>
  <c r="M306" i="13"/>
  <c r="M317" i="13"/>
  <c r="M131" i="13"/>
  <c r="M330" i="13"/>
  <c r="M345" i="13"/>
  <c r="M369" i="13"/>
  <c r="M24" i="13"/>
  <c r="M359" i="13"/>
  <c r="M383" i="13"/>
  <c r="M407" i="13"/>
  <c r="M333" i="13"/>
  <c r="M342" i="13"/>
  <c r="M353" i="13"/>
  <c r="M357" i="13"/>
  <c r="M366" i="13"/>
  <c r="M377" i="13"/>
  <c r="M381" i="13"/>
  <c r="M390" i="13"/>
  <c r="M401" i="13"/>
  <c r="M405" i="13"/>
  <c r="M266" i="1"/>
  <c r="M8" i="1"/>
  <c r="M14" i="1"/>
  <c r="M20" i="1"/>
  <c r="M32" i="1"/>
  <c r="M38" i="1"/>
  <c r="M50" i="1"/>
  <c r="M56" i="1"/>
  <c r="M62" i="1"/>
  <c r="M74" i="1"/>
  <c r="M80" i="1"/>
  <c r="M86" i="1"/>
  <c r="M107" i="1"/>
  <c r="M98" i="1"/>
  <c r="M104" i="1"/>
  <c r="M110" i="1"/>
  <c r="M116" i="1"/>
  <c r="M122" i="1"/>
  <c r="M128" i="1"/>
  <c r="M134" i="1"/>
  <c r="M146" i="1"/>
  <c r="M152" i="1"/>
  <c r="M158" i="1"/>
  <c r="M164" i="1"/>
  <c r="M170" i="1"/>
  <c r="M176" i="1"/>
  <c r="M182" i="1"/>
  <c r="M188" i="1"/>
  <c r="M194" i="1"/>
  <c r="M329" i="1"/>
  <c r="M218" i="1"/>
  <c r="M224" i="1"/>
  <c r="M230" i="1"/>
  <c r="M236" i="1"/>
  <c r="M242" i="1"/>
  <c r="M248" i="1"/>
  <c r="M254" i="1"/>
  <c r="M44" i="1"/>
  <c r="M278" i="1"/>
  <c r="M296" i="1"/>
  <c r="M320" i="1"/>
  <c r="M87" i="1"/>
  <c r="M332" i="1"/>
  <c r="M200" i="1"/>
  <c r="M344" i="1"/>
  <c r="M356" i="1"/>
  <c r="M368" i="1"/>
  <c r="M380" i="1"/>
  <c r="M392" i="1"/>
  <c r="M404" i="1"/>
  <c r="M330" i="1"/>
  <c r="M342" i="1"/>
  <c r="M354" i="1"/>
  <c r="M366" i="1"/>
  <c r="M378" i="1"/>
  <c r="M390" i="1"/>
  <c r="M402" i="1"/>
  <c r="N412" i="13" l="1"/>
  <c r="N409" i="13"/>
  <c r="N408" i="13"/>
  <c r="N410" i="13"/>
  <c r="N142" i="13"/>
  <c r="N389" i="13"/>
  <c r="N354" i="13"/>
  <c r="N407" i="13"/>
  <c r="N406" i="13"/>
  <c r="N361" i="13"/>
  <c r="N356" i="13"/>
  <c r="N255" i="13"/>
  <c r="N254" i="13"/>
  <c r="N248" i="13"/>
  <c r="N253" i="13"/>
  <c r="N251" i="13"/>
  <c r="N179" i="13"/>
  <c r="N177" i="13"/>
  <c r="N174" i="13"/>
  <c r="N171" i="13"/>
  <c r="N172" i="13"/>
  <c r="N170" i="13"/>
  <c r="N178" i="13"/>
  <c r="N168" i="13"/>
  <c r="N166" i="13"/>
  <c r="N169" i="13"/>
  <c r="N213" i="13"/>
  <c r="N175" i="13"/>
  <c r="N63" i="13"/>
  <c r="N56" i="13"/>
  <c r="N61" i="13"/>
  <c r="N62" i="13"/>
  <c r="N396" i="13"/>
  <c r="N329" i="13"/>
  <c r="N237" i="13"/>
  <c r="N141" i="13"/>
  <c r="N45" i="13"/>
  <c r="N250" i="13"/>
  <c r="N184" i="13"/>
  <c r="N97" i="13"/>
  <c r="N4" i="13"/>
  <c r="N260" i="13"/>
  <c r="N341" i="13"/>
  <c r="N381" i="13"/>
  <c r="N379" i="13"/>
  <c r="N378" i="13"/>
  <c r="N380" i="13"/>
  <c r="N374" i="13"/>
  <c r="N352" i="13"/>
  <c r="N353" i="13"/>
  <c r="N349" i="13"/>
  <c r="N350" i="13"/>
  <c r="N343" i="13"/>
  <c r="N351" i="13"/>
  <c r="N337" i="13"/>
  <c r="N347" i="13"/>
  <c r="N326" i="13"/>
  <c r="N346" i="13"/>
  <c r="N404" i="13"/>
  <c r="N334" i="13"/>
  <c r="N286" i="13"/>
  <c r="N227" i="13"/>
  <c r="N222" i="13"/>
  <c r="N226" i="13"/>
  <c r="N221" i="13"/>
  <c r="N219" i="13"/>
  <c r="N220" i="13"/>
  <c r="N225" i="13"/>
  <c r="N223" i="13"/>
  <c r="N217" i="13"/>
  <c r="N216" i="13"/>
  <c r="N214" i="13"/>
  <c r="N218" i="13"/>
  <c r="N190" i="13"/>
  <c r="N160" i="13"/>
  <c r="N139" i="13"/>
  <c r="N111" i="13"/>
  <c r="N110" i="13"/>
  <c r="N106" i="13"/>
  <c r="N109" i="13"/>
  <c r="N103" i="13"/>
  <c r="N95" i="13"/>
  <c r="N35" i="13"/>
  <c r="N32" i="13"/>
  <c r="N33" i="13"/>
  <c r="N34" i="13"/>
  <c r="N31" i="13"/>
  <c r="N395" i="13"/>
  <c r="N386" i="13"/>
  <c r="N283" i="13"/>
  <c r="N114" i="13"/>
  <c r="N211" i="13"/>
  <c r="N282" i="13"/>
  <c r="N117" i="13"/>
  <c r="N115" i="13"/>
  <c r="N113" i="13"/>
  <c r="N112" i="13"/>
  <c r="N322" i="13"/>
  <c r="N149" i="13"/>
  <c r="N22" i="13"/>
  <c r="N224" i="13"/>
  <c r="N128" i="13"/>
  <c r="N278" i="13"/>
  <c r="N137" i="13"/>
  <c r="N372" i="13"/>
  <c r="N5" i="13"/>
  <c r="N328" i="13"/>
  <c r="N295" i="13"/>
  <c r="N210" i="13"/>
  <c r="N269" i="13"/>
  <c r="N257" i="13"/>
  <c r="N256" i="13"/>
  <c r="N266" i="13"/>
  <c r="N267" i="13"/>
  <c r="N207" i="13"/>
  <c r="N265" i="13"/>
  <c r="N270" i="13"/>
  <c r="N262" i="13"/>
  <c r="N271" i="13"/>
  <c r="N209" i="13"/>
  <c r="N268" i="13"/>
  <c r="N384" i="13"/>
  <c r="N304" i="13"/>
  <c r="N275" i="13"/>
  <c r="N274" i="13"/>
  <c r="N238" i="13"/>
  <c r="N192" i="13"/>
  <c r="N159" i="13"/>
  <c r="N158" i="13"/>
  <c r="N145" i="13"/>
  <c r="N273" i="13"/>
  <c r="N151" i="13"/>
  <c r="N157" i="13"/>
  <c r="N144" i="13"/>
  <c r="N83" i="13"/>
  <c r="N73" i="13"/>
  <c r="N72" i="13"/>
  <c r="N78" i="13"/>
  <c r="N77" i="13"/>
  <c r="N75" i="13"/>
  <c r="N82" i="13"/>
  <c r="N74" i="13"/>
  <c r="N79" i="13"/>
  <c r="N76" i="13"/>
  <c r="N81" i="13"/>
  <c r="N46" i="13"/>
  <c r="N365" i="13"/>
  <c r="N189" i="13"/>
  <c r="N93" i="13"/>
  <c r="N186" i="13"/>
  <c r="N147" i="13"/>
  <c r="N58" i="13"/>
  <c r="N19" i="13"/>
  <c r="N300" i="13"/>
  <c r="N240" i="13"/>
  <c r="N48" i="13"/>
  <c r="N392" i="13"/>
  <c r="N24" i="13"/>
  <c r="N391" i="13"/>
  <c r="N131" i="13"/>
  <c r="N312" i="13"/>
  <c r="N162" i="13"/>
  <c r="N320" i="13"/>
  <c r="N316" i="13"/>
  <c r="N319" i="13"/>
  <c r="N323" i="13"/>
  <c r="N370" i="13"/>
  <c r="N26" i="13"/>
  <c r="N324" i="13"/>
  <c r="N205" i="13"/>
  <c r="N281" i="13"/>
  <c r="N120" i="13"/>
  <c r="N130" i="13"/>
  <c r="N126" i="13"/>
  <c r="N125" i="13"/>
  <c r="N121" i="13"/>
  <c r="N129" i="13"/>
  <c r="N127" i="13"/>
  <c r="N122" i="13"/>
  <c r="N118" i="13"/>
  <c r="N123" i="13"/>
  <c r="N124" i="13"/>
  <c r="N94" i="13"/>
  <c r="N348" i="13"/>
  <c r="N259" i="13"/>
  <c r="N165" i="13"/>
  <c r="N163" i="13"/>
  <c r="N161" i="13"/>
  <c r="N69" i="13"/>
  <c r="N66" i="13"/>
  <c r="N65" i="13"/>
  <c r="N64" i="13"/>
  <c r="N67" i="13"/>
  <c r="N292" i="13"/>
  <c r="N200" i="13"/>
  <c r="N134" i="13"/>
  <c r="N133" i="13"/>
  <c r="N132" i="13"/>
  <c r="N47" i="13"/>
  <c r="N176" i="13"/>
  <c r="N80" i="13"/>
  <c r="N7" i="13"/>
  <c r="N203" i="13"/>
  <c r="N204" i="13"/>
  <c r="N90" i="13"/>
  <c r="N30" i="13"/>
  <c r="N71" i="13"/>
  <c r="N84" i="13"/>
  <c r="N405" i="13"/>
  <c r="N383" i="13"/>
  <c r="N293" i="13"/>
  <c r="N340" i="13"/>
  <c r="N382" i="13"/>
  <c r="N325" i="13"/>
  <c r="N236" i="13"/>
  <c r="N188" i="13"/>
  <c r="N44" i="13"/>
  <c r="N42" i="13"/>
  <c r="N235" i="13"/>
  <c r="N187" i="13"/>
  <c r="N173" i="13"/>
  <c r="N232" i="13"/>
  <c r="N182" i="13"/>
  <c r="N40" i="13"/>
  <c r="N2" i="13"/>
  <c r="N16" i="13"/>
  <c r="N18" i="13"/>
  <c r="N302" i="13"/>
  <c r="N242" i="13"/>
  <c r="N101" i="13"/>
  <c r="N21" i="13"/>
  <c r="N371" i="13"/>
  <c r="N8" i="13"/>
  <c r="N373" i="13"/>
  <c r="N400" i="13"/>
  <c r="N401" i="13"/>
  <c r="N366" i="13"/>
  <c r="N333" i="13"/>
  <c r="N359" i="13"/>
  <c r="N344" i="13"/>
  <c r="N345" i="13"/>
  <c r="N317" i="13"/>
  <c r="N287" i="13"/>
  <c r="N332" i="13"/>
  <c r="N394" i="13"/>
  <c r="N360" i="13"/>
  <c r="N314" i="13"/>
  <c r="N296" i="13"/>
  <c r="N234" i="13"/>
  <c r="N249" i="13"/>
  <c r="N231" i="13"/>
  <c r="N284" i="13"/>
  <c r="N183" i="13"/>
  <c r="N155" i="13"/>
  <c r="N135" i="13"/>
  <c r="N107" i="13"/>
  <c r="N87" i="13"/>
  <c r="N70" i="13"/>
  <c r="N59" i="13"/>
  <c r="N39" i="13"/>
  <c r="N362" i="13"/>
  <c r="N313" i="13"/>
  <c r="N233" i="13"/>
  <c r="N185" i="13"/>
  <c r="N89" i="13"/>
  <c r="N263" i="13"/>
  <c r="N315" i="13"/>
  <c r="N301" i="13"/>
  <c r="N68" i="13"/>
  <c r="N243" i="13"/>
  <c r="N230" i="13"/>
  <c r="N193" i="13"/>
  <c r="N154" i="13"/>
  <c r="N143" i="13"/>
  <c r="N104" i="13"/>
  <c r="N88" i="13"/>
  <c r="N51" i="13"/>
  <c r="N38" i="13"/>
  <c r="N15" i="13"/>
  <c r="N215" i="13"/>
  <c r="N167" i="13"/>
  <c r="N119" i="13"/>
  <c r="N10" i="13"/>
  <c r="N309" i="13"/>
  <c r="N252" i="13"/>
  <c r="N199" i="13"/>
  <c r="N318" i="13"/>
  <c r="N308" i="13"/>
  <c r="N108" i="13"/>
  <c r="N98" i="13"/>
  <c r="N57" i="13"/>
  <c r="N398" i="13"/>
  <c r="N364" i="13"/>
  <c r="N402" i="13"/>
  <c r="N12" i="13"/>
  <c r="N305" i="13"/>
  <c r="N245" i="13"/>
  <c r="N194" i="13"/>
  <c r="N53" i="13"/>
  <c r="N11" i="13"/>
  <c r="N23" i="13"/>
  <c r="N9" i="13"/>
  <c r="N376" i="13"/>
  <c r="N377" i="13"/>
  <c r="N342" i="13"/>
  <c r="N368" i="13"/>
  <c r="N369" i="13"/>
  <c r="N399" i="13"/>
  <c r="N363" i="13"/>
  <c r="N298" i="13"/>
  <c r="N246" i="13"/>
  <c r="N294" i="13"/>
  <c r="N327" i="13"/>
  <c r="N91" i="13"/>
  <c r="N43" i="13"/>
  <c r="N303" i="13"/>
  <c r="N195" i="13"/>
  <c r="N20" i="13"/>
  <c r="N36" i="13"/>
  <c r="N289" i="13"/>
  <c r="N285" i="13"/>
  <c r="N239" i="13"/>
  <c r="N138" i="13"/>
  <c r="N60" i="13"/>
  <c r="N50" i="13"/>
  <c r="N6" i="13"/>
  <c r="N335" i="13"/>
  <c r="N390" i="13"/>
  <c r="N357" i="13"/>
  <c r="N331" i="13"/>
  <c r="N339" i="13"/>
  <c r="N330" i="13"/>
  <c r="N306" i="13"/>
  <c r="N212" i="13"/>
  <c r="N92" i="13"/>
  <c r="N387" i="13"/>
  <c r="N375" i="13"/>
  <c r="N358" i="13"/>
  <c r="N336" i="13"/>
  <c r="N311" i="13"/>
  <c r="N291" i="13"/>
  <c r="N277" i="13"/>
  <c r="N41" i="13"/>
  <c r="N244" i="13"/>
  <c r="N229" i="13"/>
  <c r="N201" i="13"/>
  <c r="N196" i="13"/>
  <c r="N181" i="13"/>
  <c r="N164" i="13"/>
  <c r="N148" i="13"/>
  <c r="N116" i="13"/>
  <c r="N100" i="13"/>
  <c r="N85" i="13"/>
  <c r="N393" i="13"/>
  <c r="N52" i="13"/>
  <c r="N37" i="13"/>
  <c r="N403" i="13"/>
  <c r="N385" i="13"/>
  <c r="N367" i="13"/>
  <c r="N355" i="13"/>
  <c r="N140" i="13"/>
  <c r="N288" i="13"/>
  <c r="N261" i="13"/>
  <c r="N27" i="13"/>
  <c r="N198" i="13"/>
  <c r="N150" i="13"/>
  <c r="N102" i="13"/>
  <c r="N54" i="13"/>
  <c r="N153" i="13"/>
  <c r="N310" i="13"/>
  <c r="N297" i="13"/>
  <c r="N280" i="13"/>
  <c r="N241" i="13"/>
  <c r="N202" i="13"/>
  <c r="N191" i="13"/>
  <c r="N152" i="13"/>
  <c r="N136" i="13"/>
  <c r="N99" i="13"/>
  <c r="N86" i="13"/>
  <c r="N49" i="13"/>
  <c r="N28" i="13"/>
  <c r="N13" i="13"/>
  <c r="N3" i="13"/>
  <c r="N228" i="13"/>
  <c r="N180" i="13"/>
  <c r="N321" i="13"/>
  <c r="N290" i="13"/>
  <c r="N206" i="13"/>
  <c r="N279" i="13"/>
  <c r="N307" i="13"/>
  <c r="N299" i="13"/>
  <c r="N247" i="13"/>
  <c r="N272" i="13"/>
  <c r="N197" i="13"/>
  <c r="N156" i="13"/>
  <c r="N146" i="13"/>
  <c r="N105" i="13"/>
  <c r="N96" i="13"/>
  <c r="N55" i="13"/>
  <c r="N338" i="13"/>
  <c r="N17" i="13"/>
  <c r="N388" i="13"/>
  <c r="N276" i="13"/>
  <c r="N264" i="13"/>
  <c r="N208" i="13"/>
  <c r="N25" i="13"/>
  <c r="N397" i="13"/>
  <c r="N258" i="13"/>
  <c r="N29" i="13"/>
  <c r="N14" i="13"/>
</calcChain>
</file>

<file path=xl/sharedStrings.xml><?xml version="1.0" encoding="utf-8"?>
<sst xmlns="http://schemas.openxmlformats.org/spreadsheetml/2006/main" count="6363" uniqueCount="764">
  <si>
    <t xml:space="preserve">Full Name </t>
  </si>
  <si>
    <t>Village</t>
  </si>
  <si>
    <t>Gender</t>
  </si>
  <si>
    <t>Year of passed out</t>
  </si>
  <si>
    <t>Religion</t>
  </si>
  <si>
    <t>University</t>
  </si>
  <si>
    <t xml:space="preserve">Julapalli </t>
  </si>
  <si>
    <t>Female</t>
  </si>
  <si>
    <t>Degree ( BSc, BTech, BCom, BA, BBA)</t>
  </si>
  <si>
    <t>Yes</t>
  </si>
  <si>
    <t>Hindu</t>
  </si>
  <si>
    <t>Satavahana University</t>
  </si>
  <si>
    <t xml:space="preserve">Peddapalli </t>
  </si>
  <si>
    <t xml:space="preserve">Vardhaman college of engineering </t>
  </si>
  <si>
    <t xml:space="preserve">Kothapalli </t>
  </si>
  <si>
    <t>JNTUH</t>
  </si>
  <si>
    <t>Venkatraopalli</t>
  </si>
  <si>
    <t>Male</t>
  </si>
  <si>
    <t>Others</t>
  </si>
  <si>
    <t>Zphs</t>
  </si>
  <si>
    <t>Ryakaldevpalli</t>
  </si>
  <si>
    <t>PG ( MSc, MTech, MBA, MA, MCom)</t>
  </si>
  <si>
    <t>Kolanoor</t>
  </si>
  <si>
    <t>Odela</t>
  </si>
  <si>
    <t>KOLANOOR</t>
  </si>
  <si>
    <t>Degree ( BSc, BTech, BCom, BA, BBA,BE)</t>
  </si>
  <si>
    <t>Sultanabad</t>
  </si>
  <si>
    <t>Sulthanabad</t>
  </si>
  <si>
    <t>Kondapaka</t>
  </si>
  <si>
    <t>Kodurupaka</t>
  </si>
  <si>
    <t>Haripura</t>
  </si>
  <si>
    <t>No</t>
  </si>
  <si>
    <t>Peddapur</t>
  </si>
  <si>
    <t xml:space="preserve">Raghavapur </t>
  </si>
  <si>
    <t>Kanagarthi</t>
  </si>
  <si>
    <t>Muslim</t>
  </si>
  <si>
    <t>Poosala</t>
  </si>
  <si>
    <t xml:space="preserve">Andugulapalli </t>
  </si>
  <si>
    <t>Narsakkapet</t>
  </si>
  <si>
    <t>Andugulapalli</t>
  </si>
  <si>
    <t>Diploma (Polytechnic, ITI)</t>
  </si>
  <si>
    <t>Sahaja engineering college</t>
  </si>
  <si>
    <t xml:space="preserve">RANGAMPALLI </t>
  </si>
  <si>
    <t>Peddakalwala</t>
  </si>
  <si>
    <t>Haripirala</t>
  </si>
  <si>
    <t>Jawaharlal Nehru polytechnic college Ramanathapur</t>
  </si>
  <si>
    <t>Laxmipur</t>
  </si>
  <si>
    <t>Veerlapalem</t>
  </si>
  <si>
    <t>Mahatma Gandhi Unit</t>
  </si>
  <si>
    <t>Ladhnapoor</t>
  </si>
  <si>
    <t>Jeelakunta</t>
  </si>
  <si>
    <t>Ankampalli</t>
  </si>
  <si>
    <t xml:space="preserve">Kalwacherla </t>
  </si>
  <si>
    <t xml:space="preserve">Sriramulapally </t>
  </si>
  <si>
    <t>Komera</t>
  </si>
  <si>
    <t>Rangampalli</t>
  </si>
  <si>
    <t>Inter</t>
  </si>
  <si>
    <t>Intermediate open school ts</t>
  </si>
  <si>
    <t>Mulasala</t>
  </si>
  <si>
    <t>Ramadugu</t>
  </si>
  <si>
    <t>Cheekurai</t>
  </si>
  <si>
    <t xml:space="preserve">Chalmareddygudem </t>
  </si>
  <si>
    <t xml:space="preserve">Malla Reddy University </t>
  </si>
  <si>
    <t xml:space="preserve">Muppirithota </t>
  </si>
  <si>
    <t>Vennampally</t>
  </si>
  <si>
    <t>Kunaram</t>
  </si>
  <si>
    <t xml:space="preserve">Bompally </t>
  </si>
  <si>
    <t>Narsapoor</t>
  </si>
  <si>
    <t>Ambedkar open University</t>
  </si>
  <si>
    <t>Gurrampalli</t>
  </si>
  <si>
    <t xml:space="preserve">Manchirami </t>
  </si>
  <si>
    <t xml:space="preserve">Brahmanpalli </t>
  </si>
  <si>
    <t xml:space="preserve">Osmania University </t>
  </si>
  <si>
    <t>Narayanapoor</t>
  </si>
  <si>
    <t>Shivapalli</t>
  </si>
  <si>
    <t>Mangapet</t>
  </si>
  <si>
    <t>Bhojannapet</t>
  </si>
  <si>
    <t>Jntuh</t>
  </si>
  <si>
    <t xml:space="preserve">Palakurthi </t>
  </si>
  <si>
    <t xml:space="preserve">Sahaja institute of technology and science for women </t>
  </si>
  <si>
    <t>Mangapeta</t>
  </si>
  <si>
    <t>Gowreddypeta</t>
  </si>
  <si>
    <t>Bheemarapalli</t>
  </si>
  <si>
    <t xml:space="preserve">State board of technical educational training Telangana </t>
  </si>
  <si>
    <t xml:space="preserve">Hemavati Nandan Bahuguna Garhwal University </t>
  </si>
  <si>
    <t>Gudem</t>
  </si>
  <si>
    <t xml:space="preserve">Sri kakatiya institution of pharmaceutical sciences </t>
  </si>
  <si>
    <t>KoLANOOR</t>
  </si>
  <si>
    <t xml:space="preserve">Government junior inter College peddapally </t>
  </si>
  <si>
    <t xml:space="preserve">Junior college </t>
  </si>
  <si>
    <t>Suddala</t>
  </si>
  <si>
    <t>Srivani degree and pg college</t>
  </si>
  <si>
    <t>Chinnakalvala</t>
  </si>
  <si>
    <t xml:space="preserve">Haripuram </t>
  </si>
  <si>
    <t xml:space="preserve">SUGLAMPALLY </t>
  </si>
  <si>
    <t>MJPSWRDC</t>
  </si>
  <si>
    <t>Kalwakuthy</t>
  </si>
  <si>
    <t>Diploma</t>
  </si>
  <si>
    <t>Kalvasrirampur</t>
  </si>
  <si>
    <t>Ministry of skill development and entrepreneurship</t>
  </si>
  <si>
    <t>Seetharampur</t>
  </si>
  <si>
    <t xml:space="preserve">Kakatiya University </t>
  </si>
  <si>
    <t>ITI</t>
  </si>
  <si>
    <t>Sindhura iti peddapally</t>
  </si>
  <si>
    <t xml:space="preserve">Alphores junior college </t>
  </si>
  <si>
    <t xml:space="preserve">Pochavaram kallur MDL Khammam district Telangana </t>
  </si>
  <si>
    <t>JNTU</t>
  </si>
  <si>
    <t>kolanoor</t>
  </si>
  <si>
    <t xml:space="preserve">Mutharam </t>
  </si>
  <si>
    <t xml:space="preserve">Agganoor </t>
  </si>
  <si>
    <t>Suraiahpally</t>
  </si>
  <si>
    <t>Jntu</t>
  </si>
  <si>
    <t xml:space="preserve"> Kalva Srirampur</t>
  </si>
  <si>
    <t xml:space="preserve">Suglampalli </t>
  </si>
  <si>
    <t>Regadimaddikunta</t>
  </si>
  <si>
    <t>Christian</t>
  </si>
  <si>
    <t>marey</t>
  </si>
  <si>
    <t xml:space="preserve">Kodurupaka </t>
  </si>
  <si>
    <t>Muskanipet</t>
  </si>
  <si>
    <t xml:space="preserve">Appannapet </t>
  </si>
  <si>
    <t xml:space="preserve">Suglampally </t>
  </si>
  <si>
    <t>Ragadimaddikunta</t>
  </si>
  <si>
    <t xml:space="preserve">Rangapoor </t>
  </si>
  <si>
    <t>Korkal</t>
  </si>
  <si>
    <t xml:space="preserve">Sri saradhi pvt Ltd </t>
  </si>
  <si>
    <t>Lalapally</t>
  </si>
  <si>
    <t>Nimmanapalli</t>
  </si>
  <si>
    <t>Kummarikunta</t>
  </si>
  <si>
    <t>Peddabonkur</t>
  </si>
  <si>
    <t>Inter bord of Hyderabad</t>
  </si>
  <si>
    <t xml:space="preserve">Yellikal </t>
  </si>
  <si>
    <t>Secondary Board of Telangana</t>
  </si>
  <si>
    <t>Peddapally</t>
  </si>
  <si>
    <t>Kamanpur</t>
  </si>
  <si>
    <t xml:space="preserve">Miyapoor </t>
  </si>
  <si>
    <t>Appannapet</t>
  </si>
  <si>
    <t>Nittur</t>
  </si>
  <si>
    <t>Kachapur</t>
  </si>
  <si>
    <t>Mancharami</t>
  </si>
  <si>
    <t>Machirami</t>
  </si>
  <si>
    <t>Iti</t>
  </si>
  <si>
    <t>Kothapally</t>
  </si>
  <si>
    <t xml:space="preserve">Centenary colony </t>
  </si>
  <si>
    <t xml:space="preserve">Kamala institute of technology and science </t>
  </si>
  <si>
    <t>Kothapalli</t>
  </si>
  <si>
    <t xml:space="preserve">Kundhanapally </t>
  </si>
  <si>
    <t xml:space="preserve">KANAGARTHI </t>
  </si>
  <si>
    <t>Gangaram</t>
  </si>
  <si>
    <t>Ramaraopalli</t>
  </si>
  <si>
    <t xml:space="preserve">Eligaid </t>
  </si>
  <si>
    <t>Shreya vocational</t>
  </si>
  <si>
    <t xml:space="preserve">Ashannapalli </t>
  </si>
  <si>
    <t xml:space="preserve">Mulasala </t>
  </si>
  <si>
    <t>Peddapalli</t>
  </si>
  <si>
    <t>Basanth nagar , Indra nagar Ho.N : 7-103</t>
  </si>
  <si>
    <t>Goparapalli</t>
  </si>
  <si>
    <t xml:space="preserve">Dhavanapalli </t>
  </si>
  <si>
    <t xml:space="preserve">Sri VIDYODAYA HIGH SCHOOL </t>
  </si>
  <si>
    <t>Mailaram</t>
  </si>
  <si>
    <t xml:space="preserve">Mallial </t>
  </si>
  <si>
    <t>CHINNAKALVALA</t>
  </si>
  <si>
    <t xml:space="preserve">Kolanoor </t>
  </si>
  <si>
    <t>Pothkapalli</t>
  </si>
  <si>
    <t>Mother Theressa college of engineering&amp;Technology</t>
  </si>
  <si>
    <t>Ppeddakalwala</t>
  </si>
  <si>
    <t>Satavahana university</t>
  </si>
  <si>
    <t>Sujala Bharathi Institute of technology warangal</t>
  </si>
  <si>
    <t>Githam University</t>
  </si>
  <si>
    <t>Kannala</t>
  </si>
  <si>
    <t xml:space="preserve">APPANNAPET </t>
  </si>
  <si>
    <t xml:space="preserve">Government i i i peddapally </t>
  </si>
  <si>
    <t xml:space="preserve">Kanagarthi </t>
  </si>
  <si>
    <t>Kanagarhi</t>
  </si>
  <si>
    <t>LLB</t>
  </si>
  <si>
    <t>Kalwasrirampur</t>
  </si>
  <si>
    <t>Chaitanya demeed university</t>
  </si>
  <si>
    <t xml:space="preserve">Jeelakunta </t>
  </si>
  <si>
    <t xml:space="preserve">State board of technical education </t>
  </si>
  <si>
    <t>Jammikunta vocational collage</t>
  </si>
  <si>
    <t xml:space="preserve">KOLANOOR </t>
  </si>
  <si>
    <t>Governament ITI Peddapally</t>
  </si>
  <si>
    <t>Kanulula</t>
  </si>
  <si>
    <t xml:space="preserve">SATAVAHANA University </t>
  </si>
  <si>
    <t xml:space="preserve">Satavahana University karimnagar </t>
  </si>
  <si>
    <t xml:space="preserve">Ambedhkar university </t>
  </si>
  <si>
    <t>Sindhura University</t>
  </si>
  <si>
    <t xml:space="preserve">Kakathiya University </t>
  </si>
  <si>
    <t xml:space="preserve">POTHANA COLONY </t>
  </si>
  <si>
    <t xml:space="preserve">NATIONAL COUNCIL FOR VOCATIONAL TRAINING </t>
  </si>
  <si>
    <t xml:space="preserve">Lokapeta </t>
  </si>
  <si>
    <t xml:space="preserve">Satavahana University </t>
  </si>
  <si>
    <t>Peddakalvala</t>
  </si>
  <si>
    <t>Bojannapet</t>
  </si>
  <si>
    <t>Muppirithota</t>
  </si>
  <si>
    <t>BA</t>
  </si>
  <si>
    <t>Sdlce ku</t>
  </si>
  <si>
    <t>Raghavapur</t>
  </si>
  <si>
    <t>Shatavahana University</t>
  </si>
  <si>
    <t>Gattepalle</t>
  </si>
  <si>
    <t>Arjun collage of technology &amp; science</t>
  </si>
  <si>
    <t>Gowreddipet</t>
  </si>
  <si>
    <t>JNTUH(medak engineering college)</t>
  </si>
  <si>
    <t xml:space="preserve">Palakurthy </t>
  </si>
  <si>
    <t>Shathavahana</t>
  </si>
  <si>
    <t xml:space="preserve">SATAVAHANA UNIVERSITY </t>
  </si>
  <si>
    <t>Kanukula</t>
  </si>
  <si>
    <t xml:space="preserve">JNTU </t>
  </si>
  <si>
    <t xml:space="preserve">Kanukula </t>
  </si>
  <si>
    <t>Shatavahana</t>
  </si>
  <si>
    <t xml:space="preserve">Chandapalli </t>
  </si>
  <si>
    <t xml:space="preserve"> satavana University</t>
  </si>
  <si>
    <t>Chandapalli</t>
  </si>
  <si>
    <t>Shathavahana university</t>
  </si>
  <si>
    <t>SATAVAHANA UNIVERSITY</t>
  </si>
  <si>
    <t>Hanumanthunipet</t>
  </si>
  <si>
    <t>Kumar</t>
  </si>
  <si>
    <t>Trinity</t>
  </si>
  <si>
    <t xml:space="preserve">Regadimaddikunta Dubbapalli </t>
  </si>
  <si>
    <t xml:space="preserve">Satavahana </t>
  </si>
  <si>
    <t xml:space="preserve">Shathavahana </t>
  </si>
  <si>
    <t>Narayapoor,kotgapera.</t>
  </si>
  <si>
    <t>Jawaharlal Nehru Technological University Hyderabad</t>
  </si>
  <si>
    <t>Haripuram</t>
  </si>
  <si>
    <t>Trinity College of engineering and technology</t>
  </si>
  <si>
    <t>Kanagarthi (kapulapalli)</t>
  </si>
  <si>
    <t xml:space="preserve">Shatavahana University </t>
  </si>
  <si>
    <t>kanukula</t>
  </si>
  <si>
    <t>satavahana</t>
  </si>
  <si>
    <t>Sathavahana University</t>
  </si>
  <si>
    <t>Miyapoor</t>
  </si>
  <si>
    <t xml:space="preserve">State board of technical education and training , Telangana </t>
  </si>
  <si>
    <t xml:space="preserve">Mancharami </t>
  </si>
  <si>
    <t>Satavahana</t>
  </si>
  <si>
    <t>Mallial</t>
  </si>
  <si>
    <t>Sathavahana</t>
  </si>
  <si>
    <t>KAPULAPALLI</t>
  </si>
  <si>
    <t>TELANGANA OPEN SCHOOL SOCIETY</t>
  </si>
  <si>
    <t xml:space="preserve">Githan university </t>
  </si>
  <si>
    <t>Ranapoor</t>
  </si>
  <si>
    <t xml:space="preserve">Bheemsary </t>
  </si>
  <si>
    <t xml:space="preserve">Kakarikaya University </t>
  </si>
  <si>
    <t>SHATHAVAHANA</t>
  </si>
  <si>
    <t>Shatavahana university</t>
  </si>
  <si>
    <t xml:space="preserve">Shankar palli </t>
  </si>
  <si>
    <t xml:space="preserve">Kakatiya university </t>
  </si>
  <si>
    <t xml:space="preserve">Neerukulla </t>
  </si>
  <si>
    <t>Shalapally</t>
  </si>
  <si>
    <t xml:space="preserve">Ramagundam </t>
  </si>
  <si>
    <t>Sathavahana university</t>
  </si>
  <si>
    <t xml:space="preserve">Khandeballur </t>
  </si>
  <si>
    <t xml:space="preserve">Khammam </t>
  </si>
  <si>
    <t>GUMPULA</t>
  </si>
  <si>
    <t>Jntu-H</t>
  </si>
  <si>
    <t xml:space="preserve">Harshaguda </t>
  </si>
  <si>
    <t xml:space="preserve">MGU </t>
  </si>
  <si>
    <t>Rompikunta</t>
  </si>
  <si>
    <t xml:space="preserve">Shathavahana University </t>
  </si>
  <si>
    <t xml:space="preserve">Deshaipet road </t>
  </si>
  <si>
    <t xml:space="preserve">Osmania university </t>
  </si>
  <si>
    <t xml:space="preserve">Mallannapally </t>
  </si>
  <si>
    <t>SBTET</t>
  </si>
  <si>
    <t xml:space="preserve">Kannala </t>
  </si>
  <si>
    <t xml:space="preserve">Osmania </t>
  </si>
  <si>
    <t>Thurkalamaddikunta</t>
  </si>
  <si>
    <t>Eklaspur</t>
  </si>
  <si>
    <t>Huzurabad</t>
  </si>
  <si>
    <t>Sai</t>
  </si>
  <si>
    <t>Ramakrishnapur</t>
  </si>
  <si>
    <t>IIT(BHU)</t>
  </si>
  <si>
    <t xml:space="preserve">Panagal </t>
  </si>
  <si>
    <t xml:space="preserve">Mahatma gandi University Nalgonda </t>
  </si>
  <si>
    <t>Satavahana univarsity</t>
  </si>
  <si>
    <t xml:space="preserve">Kukkalagudur </t>
  </si>
  <si>
    <t xml:space="preserve">Choppadandi </t>
  </si>
  <si>
    <t xml:space="preserve">Chandhapalli </t>
  </si>
  <si>
    <t>Ootur</t>
  </si>
  <si>
    <t>Jayyaram</t>
  </si>
  <si>
    <t>Bhupalpally</t>
  </si>
  <si>
    <t>Kakatiya University</t>
  </si>
  <si>
    <t>Gumnoor</t>
  </si>
  <si>
    <t>Buddharam</t>
  </si>
  <si>
    <t>Mgu</t>
  </si>
  <si>
    <t>Mancherial</t>
  </si>
  <si>
    <t>Mims degree college</t>
  </si>
  <si>
    <t xml:space="preserve">Shasthurlapally, Eklaspur </t>
  </si>
  <si>
    <t>Sathavana University</t>
  </si>
  <si>
    <t xml:space="preserve">Ramakrishnapur </t>
  </si>
  <si>
    <t xml:space="preserve">Sulthanabad </t>
  </si>
  <si>
    <t xml:space="preserve">Wadkapoor </t>
  </si>
  <si>
    <t xml:space="preserve">Sathavahana University </t>
  </si>
  <si>
    <t>State board of technical education</t>
  </si>
  <si>
    <t>B com computers</t>
  </si>
  <si>
    <t xml:space="preserve">Kasulapalli </t>
  </si>
  <si>
    <t xml:space="preserve">Sathavahana </t>
  </si>
  <si>
    <t>Pahilwanpur</t>
  </si>
  <si>
    <t xml:space="preserve">Mahatma Gandhi </t>
  </si>
  <si>
    <t>Begumpet x road,nagepalli</t>
  </si>
  <si>
    <t>DR BR AMBEDKAR UNIVERSITY</t>
  </si>
  <si>
    <t>Dharmapuri</t>
  </si>
  <si>
    <t>Ramaiah palli</t>
  </si>
  <si>
    <t>Shatavaha</t>
  </si>
  <si>
    <t xml:space="preserve">Godavarikhani </t>
  </si>
  <si>
    <t>Madhikal</t>
  </si>
  <si>
    <t>Kakathiya</t>
  </si>
  <si>
    <t>Theratpalli</t>
  </si>
  <si>
    <t>Osmania university</t>
  </si>
  <si>
    <t>Government</t>
  </si>
  <si>
    <t>State board of technical education and training</t>
  </si>
  <si>
    <t xml:space="preserve">Mangapet </t>
  </si>
  <si>
    <t xml:space="preserve">Gandhi memorial mahila degree college </t>
  </si>
  <si>
    <t>MADAKA</t>
  </si>
  <si>
    <t xml:space="preserve">JAVAHARLAL NEHRU UNIVERSITY </t>
  </si>
  <si>
    <t>Basanthnagar</t>
  </si>
  <si>
    <t>Chennur</t>
  </si>
  <si>
    <t>Singareni polytechnic college</t>
  </si>
  <si>
    <t xml:space="preserve">Peddapur </t>
  </si>
  <si>
    <t xml:space="preserve">Regadimaddikunta </t>
  </si>
  <si>
    <t xml:space="preserve">Gattepalli </t>
  </si>
  <si>
    <t>Choppadandi</t>
  </si>
  <si>
    <t>Rangaiahpally</t>
  </si>
  <si>
    <t xml:space="preserve">Trinity College of engineering and technology </t>
  </si>
  <si>
    <t>SATAVAHANA</t>
  </si>
  <si>
    <t>Thurukalamaddikunta</t>
  </si>
  <si>
    <t>Shathavahana University</t>
  </si>
  <si>
    <t>Ccc</t>
  </si>
  <si>
    <t>Sggp</t>
  </si>
  <si>
    <t>Rampalli</t>
  </si>
  <si>
    <t>Osmania University</t>
  </si>
  <si>
    <t>Gumpula</t>
  </si>
  <si>
    <t>Kamalapuram</t>
  </si>
  <si>
    <t xml:space="preserve">Kakatya </t>
  </si>
  <si>
    <t>Irvin</t>
  </si>
  <si>
    <t>SHATHAVAHANA UNIVERSITY</t>
  </si>
  <si>
    <t>chinnakalvala</t>
  </si>
  <si>
    <t>Ratnapur</t>
  </si>
  <si>
    <t xml:space="preserve">Abbapuram </t>
  </si>
  <si>
    <t xml:space="preserve">Dr. Br AMBEDKAR OPEN UNIVERSITY </t>
  </si>
  <si>
    <t xml:space="preserve">GUJJULAPALLI </t>
  </si>
  <si>
    <t xml:space="preserve">KAKATIYA UNIVERSITY </t>
  </si>
  <si>
    <t>Wadkapoor</t>
  </si>
  <si>
    <t xml:space="preserve">Raghavapour </t>
  </si>
  <si>
    <t>Abbapoor</t>
  </si>
  <si>
    <t>Sathavahana univarsiti karimnagar</t>
  </si>
  <si>
    <t>STATE BOARD OF TECHNICAL EDUCATION AND TRAINING</t>
  </si>
  <si>
    <t>Kukkalagudur</t>
  </si>
  <si>
    <t xml:space="preserve">Thogarrai </t>
  </si>
  <si>
    <t>Allipoor, Regadimaddikunta</t>
  </si>
  <si>
    <t>Government Polytechnic College Warangal</t>
  </si>
  <si>
    <t>Kanagathi</t>
  </si>
  <si>
    <t>Govt. Polytechnic fir women</t>
  </si>
  <si>
    <t xml:space="preserve">Pittala Yellaiah palle </t>
  </si>
  <si>
    <t xml:space="preserve">Thallakothapeta </t>
  </si>
  <si>
    <t xml:space="preserve">Tswrdc w karimnagar </t>
  </si>
  <si>
    <t>Itharajapalli</t>
  </si>
  <si>
    <t>Kanagarathi</t>
  </si>
  <si>
    <t>Sathvahana University</t>
  </si>
  <si>
    <t xml:space="preserve">Adavisrirampoor </t>
  </si>
  <si>
    <t>JNTuH</t>
  </si>
  <si>
    <t xml:space="preserve">Shatavahana university </t>
  </si>
  <si>
    <t xml:space="preserve">Satavahana university </t>
  </si>
  <si>
    <t>SRRS GOVT POLYTECHNIC, SIRISICLLA</t>
  </si>
  <si>
    <t>Sindhura ITI</t>
  </si>
  <si>
    <t>Abbapur</t>
  </si>
  <si>
    <t xml:space="preserve">Hunmanthunpet </t>
  </si>
  <si>
    <t>Shiva Sai iti peddapalli</t>
  </si>
  <si>
    <t>Pedhamma nagar peddapalli</t>
  </si>
  <si>
    <t>Shatavaha university</t>
  </si>
  <si>
    <t>Acharya Nagarjuna university</t>
  </si>
  <si>
    <t xml:space="preserve">Pandilla </t>
  </si>
  <si>
    <t>Kapulapalli</t>
  </si>
  <si>
    <t>Andugulapally</t>
  </si>
  <si>
    <t xml:space="preserve">Andugulapally </t>
  </si>
  <si>
    <t>Rangapoor</t>
  </si>
  <si>
    <t>Chinnakalwala</t>
  </si>
  <si>
    <t>Sathavahanaa</t>
  </si>
  <si>
    <t>Rajapet</t>
  </si>
  <si>
    <t xml:space="preserve">Rajapet </t>
  </si>
  <si>
    <t xml:space="preserve">Sree chaitanya </t>
  </si>
  <si>
    <t>Ryakaldevpally</t>
  </si>
  <si>
    <t>Pegadapalli</t>
  </si>
  <si>
    <t>Kothappali</t>
  </si>
  <si>
    <t>KANAGARTHI</t>
  </si>
  <si>
    <t>NTPC autonagar</t>
  </si>
  <si>
    <t xml:space="preserve">KSarita university </t>
  </si>
  <si>
    <t>Adhivarampeta</t>
  </si>
  <si>
    <t xml:space="preserve">JNTUH </t>
  </si>
  <si>
    <t xml:space="preserve">Venkatropally </t>
  </si>
  <si>
    <t>Kakatiya ug</t>
  </si>
  <si>
    <t>Thota</t>
  </si>
  <si>
    <t>Chandhapalli</t>
  </si>
  <si>
    <t xml:space="preserve">Kalvacherla </t>
  </si>
  <si>
    <t xml:space="preserve">Kanagathri </t>
  </si>
  <si>
    <t>kanagarthi</t>
  </si>
  <si>
    <t>Ladnapur</t>
  </si>
  <si>
    <t>Malla Reddy college of engineering and technology</t>
  </si>
  <si>
    <t>Ashannapalli</t>
  </si>
  <si>
    <t>Karimnagar</t>
  </si>
  <si>
    <t>CBIT</t>
  </si>
  <si>
    <t xml:space="preserve">Revally </t>
  </si>
  <si>
    <t>M b n r</t>
  </si>
  <si>
    <t xml:space="preserve">Arepally, pandilla </t>
  </si>
  <si>
    <t>NTPC Annapurna colony</t>
  </si>
  <si>
    <t>Godavarikhani</t>
  </si>
  <si>
    <t xml:space="preserve">Peddapally </t>
  </si>
  <si>
    <t xml:space="preserve">Jawaharlal Nehru University </t>
  </si>
  <si>
    <t>Pulimamidi</t>
  </si>
  <si>
    <t xml:space="preserve">Palamuru University </t>
  </si>
  <si>
    <t>Srinivas</t>
  </si>
  <si>
    <t>Vadlanikhilchary</t>
  </si>
  <si>
    <t>Ramakrishna</t>
  </si>
  <si>
    <t>BSc</t>
  </si>
  <si>
    <t>BTech</t>
  </si>
  <si>
    <t>BCom</t>
  </si>
  <si>
    <t>BSc(Biology)</t>
  </si>
  <si>
    <t>MSc</t>
  </si>
  <si>
    <t>BSc(Agri)</t>
  </si>
  <si>
    <t>BPharmacy</t>
  </si>
  <si>
    <t>MA</t>
  </si>
  <si>
    <t>Exam_marks</t>
  </si>
  <si>
    <t>layasri</t>
  </si>
  <si>
    <t>Pravalika</t>
  </si>
  <si>
    <t>MAHANKALI</t>
  </si>
  <si>
    <t>Manasa</t>
  </si>
  <si>
    <t>rajkumar</t>
  </si>
  <si>
    <t>NARESH</t>
  </si>
  <si>
    <t>srikanth</t>
  </si>
  <si>
    <t>sandhya</t>
  </si>
  <si>
    <t>Akshitha</t>
  </si>
  <si>
    <t>Anil</t>
  </si>
  <si>
    <t>Rajkumar</t>
  </si>
  <si>
    <t>rahul</t>
  </si>
  <si>
    <t>Roshini</t>
  </si>
  <si>
    <t>mamatha</t>
  </si>
  <si>
    <t>samreen</t>
  </si>
  <si>
    <t>AJAY</t>
  </si>
  <si>
    <t>akhila</t>
  </si>
  <si>
    <t>Simran</t>
  </si>
  <si>
    <t>ARAVIND</t>
  </si>
  <si>
    <t>Naveen</t>
  </si>
  <si>
    <t>harika</t>
  </si>
  <si>
    <t>SALMAN</t>
  </si>
  <si>
    <t>priyanka</t>
  </si>
  <si>
    <t>BHARATH</t>
  </si>
  <si>
    <t>Nagaraju</t>
  </si>
  <si>
    <t>Dileep</t>
  </si>
  <si>
    <t>Abhishek</t>
  </si>
  <si>
    <t>Swathi</t>
  </si>
  <si>
    <t>Shivani</t>
  </si>
  <si>
    <t>Anjali</t>
  </si>
  <si>
    <t>Prasad</t>
  </si>
  <si>
    <t>sowmya</t>
  </si>
  <si>
    <t>Bharathi</t>
  </si>
  <si>
    <t>Soumya</t>
  </si>
  <si>
    <t>Chandini</t>
  </si>
  <si>
    <t>Rohit</t>
  </si>
  <si>
    <t>MANOHER</t>
  </si>
  <si>
    <t>sai</t>
  </si>
  <si>
    <t>Jayanth</t>
  </si>
  <si>
    <t>Ramesh</t>
  </si>
  <si>
    <t>Sairaj</t>
  </si>
  <si>
    <t>Brahmam</t>
  </si>
  <si>
    <t>ANIL</t>
  </si>
  <si>
    <t>dhodde</t>
  </si>
  <si>
    <t>srivani</t>
  </si>
  <si>
    <t>keerthana</t>
  </si>
  <si>
    <t>navya</t>
  </si>
  <si>
    <t>Kalyani</t>
  </si>
  <si>
    <t>rakesh</t>
  </si>
  <si>
    <t>Bindhaas</t>
  </si>
  <si>
    <t>Komatipally</t>
  </si>
  <si>
    <t>soumya</t>
  </si>
  <si>
    <t>Ramya</t>
  </si>
  <si>
    <t>Vamshi</t>
  </si>
  <si>
    <t>mounika</t>
  </si>
  <si>
    <t>Sravanthi</t>
  </si>
  <si>
    <t>srilekha</t>
  </si>
  <si>
    <t>soundarya</t>
  </si>
  <si>
    <t>SAFA</t>
  </si>
  <si>
    <t>Afrin</t>
  </si>
  <si>
    <t>srividya</t>
  </si>
  <si>
    <t>sagar</t>
  </si>
  <si>
    <t>shyamala</t>
  </si>
  <si>
    <t>kumar</t>
  </si>
  <si>
    <t>Anilkumar</t>
  </si>
  <si>
    <t>Burra</t>
  </si>
  <si>
    <t>Ruchitha</t>
  </si>
  <si>
    <t>POOJITHA</t>
  </si>
  <si>
    <t>Ajay</t>
  </si>
  <si>
    <t>santhosh</t>
  </si>
  <si>
    <t>saipriya</t>
  </si>
  <si>
    <t>Aravind</t>
  </si>
  <si>
    <t>MANOJ</t>
  </si>
  <si>
    <t>Pooja</t>
  </si>
  <si>
    <t>sriram</t>
  </si>
  <si>
    <t>kavya</t>
  </si>
  <si>
    <t>ARCHANA</t>
  </si>
  <si>
    <t>Sharath</t>
  </si>
  <si>
    <t>oddam</t>
  </si>
  <si>
    <t>Uma</t>
  </si>
  <si>
    <t>DODDE</t>
  </si>
  <si>
    <t>RAVI</t>
  </si>
  <si>
    <t>manoj</t>
  </si>
  <si>
    <t>mahesh</t>
  </si>
  <si>
    <t>SINDHU</t>
  </si>
  <si>
    <t>Nalini</t>
  </si>
  <si>
    <t>SAGAR</t>
  </si>
  <si>
    <t>Mahesh</t>
  </si>
  <si>
    <t>AKSHAY</t>
  </si>
  <si>
    <t>prathyusha</t>
  </si>
  <si>
    <t>spandana</t>
  </si>
  <si>
    <t>Manoj</t>
  </si>
  <si>
    <t>Srikanth</t>
  </si>
  <si>
    <t>Sri</t>
  </si>
  <si>
    <t>Rakesh</t>
  </si>
  <si>
    <t>SAITEJA</t>
  </si>
  <si>
    <t>VAMSHIKRISHNA</t>
  </si>
  <si>
    <t>raghu</t>
  </si>
  <si>
    <t>odelu</t>
  </si>
  <si>
    <t>karthik</t>
  </si>
  <si>
    <t>naveen</t>
  </si>
  <si>
    <t>Sohail</t>
  </si>
  <si>
    <t>Sridhar</t>
  </si>
  <si>
    <t>Akhila</t>
  </si>
  <si>
    <t>Anumala</t>
  </si>
  <si>
    <t>sravika</t>
  </si>
  <si>
    <t>prasanth</t>
  </si>
  <si>
    <t>srija</t>
  </si>
  <si>
    <t>Srichandhana</t>
  </si>
  <si>
    <t>Samith</t>
  </si>
  <si>
    <t>Nagunuri</t>
  </si>
  <si>
    <t>Abdul</t>
  </si>
  <si>
    <t>Prashanth</t>
  </si>
  <si>
    <t>shyam</t>
  </si>
  <si>
    <t>venkatesh</t>
  </si>
  <si>
    <t>raviteja</t>
  </si>
  <si>
    <t>sairam</t>
  </si>
  <si>
    <t>Laxman</t>
  </si>
  <si>
    <t>Sathish</t>
  </si>
  <si>
    <t>Gouthami</t>
  </si>
  <si>
    <t>Rajkumaar</t>
  </si>
  <si>
    <t>Sravani</t>
  </si>
  <si>
    <t>srilatha</t>
  </si>
  <si>
    <t>anil</t>
  </si>
  <si>
    <t>pambala</t>
  </si>
  <si>
    <t>rajesh</t>
  </si>
  <si>
    <t>suprathika</t>
  </si>
  <si>
    <t>uday</t>
  </si>
  <si>
    <t>ajay</t>
  </si>
  <si>
    <t>Ponnam</t>
  </si>
  <si>
    <t>pravalika</t>
  </si>
  <si>
    <t>VAMSHI</t>
  </si>
  <si>
    <t>Thallapalli</t>
  </si>
  <si>
    <t>Konka</t>
  </si>
  <si>
    <t>Shalini</t>
  </si>
  <si>
    <t>ganesh</t>
  </si>
  <si>
    <t>VENKATESH</t>
  </si>
  <si>
    <t>MARUTHI</t>
  </si>
  <si>
    <t>Rohith</t>
  </si>
  <si>
    <t>Ravi</t>
  </si>
  <si>
    <t>ANVESH</t>
  </si>
  <si>
    <t>Rajesh</t>
  </si>
  <si>
    <t>Ashwith</t>
  </si>
  <si>
    <t>vamshi</t>
  </si>
  <si>
    <t>Uppula</t>
  </si>
  <si>
    <t>Harish</t>
  </si>
  <si>
    <t>Gajjeli</t>
  </si>
  <si>
    <t>Anwar</t>
  </si>
  <si>
    <t>ANUSHA</t>
  </si>
  <si>
    <t>SAMPATH</t>
  </si>
  <si>
    <t>LAXMI</t>
  </si>
  <si>
    <t>Madhu</t>
  </si>
  <si>
    <t>LAXMAN</t>
  </si>
  <si>
    <t>Thatha</t>
  </si>
  <si>
    <t>aravind</t>
  </si>
  <si>
    <t>Mallesh</t>
  </si>
  <si>
    <t>RAKESH</t>
  </si>
  <si>
    <t>Mamatha</t>
  </si>
  <si>
    <t>Rajitha</t>
  </si>
  <si>
    <t>Bhaskar</t>
  </si>
  <si>
    <t>ABHINAV</t>
  </si>
  <si>
    <t>abhilash</t>
  </si>
  <si>
    <t>sravanthi</t>
  </si>
  <si>
    <t>RAMANJAN</t>
  </si>
  <si>
    <t>Ramu</t>
  </si>
  <si>
    <t>sathwika</t>
  </si>
  <si>
    <t>Prashanthi</t>
  </si>
  <si>
    <t>ramya</t>
  </si>
  <si>
    <t>Shivakumar</t>
  </si>
  <si>
    <t>komalatha</t>
  </si>
  <si>
    <t>pranith</t>
  </si>
  <si>
    <t>nikhitha</t>
  </si>
  <si>
    <t>SURESH</t>
  </si>
  <si>
    <t>Nagendra</t>
  </si>
  <si>
    <t>sharadha</t>
  </si>
  <si>
    <t>Shirisha</t>
  </si>
  <si>
    <t>Ramakanth</t>
  </si>
  <si>
    <t>Hazaroddin</t>
  </si>
  <si>
    <t>macharla</t>
  </si>
  <si>
    <t>vamshikrishna</t>
  </si>
  <si>
    <t>SAI</t>
  </si>
  <si>
    <t>shruthika</t>
  </si>
  <si>
    <t>sheik</t>
  </si>
  <si>
    <t>reddy</t>
  </si>
  <si>
    <t>susmitha</t>
  </si>
  <si>
    <t>Gajarla</t>
  </si>
  <si>
    <t>RAJITHA</t>
  </si>
  <si>
    <t>Anusha</t>
  </si>
  <si>
    <t>Akudari</t>
  </si>
  <si>
    <t>praveena</t>
  </si>
  <si>
    <t>Kavya</t>
  </si>
  <si>
    <t>kalyani</t>
  </si>
  <si>
    <t>Pakanati</t>
  </si>
  <si>
    <t>Vajrala</t>
  </si>
  <si>
    <t>Shireesha</t>
  </si>
  <si>
    <t>niroja</t>
  </si>
  <si>
    <t>Manimeghala</t>
  </si>
  <si>
    <t>Divya</t>
  </si>
  <si>
    <t>suma</t>
  </si>
  <si>
    <t>Teja</t>
  </si>
  <si>
    <t>Mounika</t>
  </si>
  <si>
    <t>sannihitha</t>
  </si>
  <si>
    <t>Sairam</t>
  </si>
  <si>
    <t>HARISH</t>
  </si>
  <si>
    <t>Maheshwari</t>
  </si>
  <si>
    <t>shivakumar</t>
  </si>
  <si>
    <t>Macherla</t>
  </si>
  <si>
    <t>padma</t>
  </si>
  <si>
    <t>saivani</t>
  </si>
  <si>
    <t>Supriya</t>
  </si>
  <si>
    <t>Erukala</t>
  </si>
  <si>
    <t>harshith</t>
  </si>
  <si>
    <t>Sahithi</t>
  </si>
  <si>
    <t>Srivani</t>
  </si>
  <si>
    <t>Aparna</t>
  </si>
  <si>
    <t>Naveena</t>
  </si>
  <si>
    <t>Supraja</t>
  </si>
  <si>
    <t>Polaboina</t>
  </si>
  <si>
    <t>prashanthi</t>
  </si>
  <si>
    <t>srinivas</t>
  </si>
  <si>
    <t>SHARUKH</t>
  </si>
  <si>
    <t>MAHESH</t>
  </si>
  <si>
    <t>varma</t>
  </si>
  <si>
    <t>ramesh</t>
  </si>
  <si>
    <t>Anilraj</t>
  </si>
  <si>
    <t>shirisha</t>
  </si>
  <si>
    <t>Jyothi</t>
  </si>
  <si>
    <t>chethi</t>
  </si>
  <si>
    <t>RAVALI</t>
  </si>
  <si>
    <t>saisheshank</t>
  </si>
  <si>
    <t>SHIRISHA</t>
  </si>
  <si>
    <t>chindam</t>
  </si>
  <si>
    <t>Sampath</t>
  </si>
  <si>
    <t>SAGARIKA</t>
  </si>
  <si>
    <t>Vasantha</t>
  </si>
  <si>
    <t>shiva</t>
  </si>
  <si>
    <t>SURYA</t>
  </si>
  <si>
    <t>KALYANI</t>
  </si>
  <si>
    <t>Arun</t>
  </si>
  <si>
    <t>Tejasri</t>
  </si>
  <si>
    <t>sridivya</t>
  </si>
  <si>
    <t>Chanakya</t>
  </si>
  <si>
    <t>nagaraju</t>
  </si>
  <si>
    <t>Laxmiprasanna</t>
  </si>
  <si>
    <t>parsha</t>
  </si>
  <si>
    <t>jyothsna</t>
  </si>
  <si>
    <t>Sankeerthana</t>
  </si>
  <si>
    <t>shravani</t>
  </si>
  <si>
    <t>Rachana</t>
  </si>
  <si>
    <t>dodde</t>
  </si>
  <si>
    <t>Ravali</t>
  </si>
  <si>
    <t>supriya</t>
  </si>
  <si>
    <t>Navya</t>
  </si>
  <si>
    <t>Saicharan</t>
  </si>
  <si>
    <t>kalva</t>
  </si>
  <si>
    <t>ramagiri</t>
  </si>
  <si>
    <t>Saikumar</t>
  </si>
  <si>
    <t>sagarika</t>
  </si>
  <si>
    <t>Duvvasi</t>
  </si>
  <si>
    <t>pavan</t>
  </si>
  <si>
    <t>Swetha</t>
  </si>
  <si>
    <t>CHAITHANYA</t>
  </si>
  <si>
    <t>chaithanya</t>
  </si>
  <si>
    <t>raju</t>
  </si>
  <si>
    <t>Rajkiran</t>
  </si>
  <si>
    <t>sravyasri</t>
  </si>
  <si>
    <t>Mohana</t>
  </si>
  <si>
    <t>Kiran</t>
  </si>
  <si>
    <t>Mallika</t>
  </si>
  <si>
    <t>sravani</t>
  </si>
  <si>
    <t>Preethi</t>
  </si>
  <si>
    <t>RAMESH</t>
  </si>
  <si>
    <t>Sandeep</t>
  </si>
  <si>
    <t>suryavamshi</t>
  </si>
  <si>
    <t>lavanya</t>
  </si>
  <si>
    <t>SANDEEP</t>
  </si>
  <si>
    <t>khaja</t>
  </si>
  <si>
    <t>Santhosh</t>
  </si>
  <si>
    <t>anusha</t>
  </si>
  <si>
    <t>Anand</t>
  </si>
  <si>
    <t>Tulasiram</t>
  </si>
  <si>
    <t>shireesha</t>
  </si>
  <si>
    <t>anitha</t>
  </si>
  <si>
    <t>radhika</t>
  </si>
  <si>
    <t>RAJ</t>
  </si>
  <si>
    <t>MAHESHWARACHARY</t>
  </si>
  <si>
    <t>Harikiran</t>
  </si>
  <si>
    <t>MOUNIKA</t>
  </si>
  <si>
    <t>swapna</t>
  </si>
  <si>
    <t>swamy</t>
  </si>
  <si>
    <t>sathyanarayana</t>
  </si>
  <si>
    <t>gorre</t>
  </si>
  <si>
    <t>Shruthi</t>
  </si>
  <si>
    <t>ravalika</t>
  </si>
  <si>
    <t>PRASHANTH</t>
  </si>
  <si>
    <t>Sagar</t>
  </si>
  <si>
    <t>sahera</t>
  </si>
  <si>
    <t>prabhandha</t>
  </si>
  <si>
    <t>Qualification</t>
  </si>
  <si>
    <t>Interview marks</t>
  </si>
  <si>
    <t>Appeared for WE</t>
  </si>
  <si>
    <t>em</t>
  </si>
  <si>
    <t>im</t>
  </si>
  <si>
    <t>tm</t>
  </si>
  <si>
    <t>ranks</t>
  </si>
  <si>
    <t>Row Labels</t>
  </si>
  <si>
    <t>Grand Total</t>
  </si>
  <si>
    <t>Count of Gender</t>
  </si>
  <si>
    <t>Column Labels</t>
  </si>
  <si>
    <t xml:space="preserve">Count of Full Name </t>
  </si>
  <si>
    <t>1.QUALIFICATION WISE GENGER ANALYSIS</t>
  </si>
  <si>
    <t xml:space="preserve">2.GENDER WISE MERIT STUDENTS </t>
  </si>
  <si>
    <t>3.year wise merit students percentage</t>
  </si>
  <si>
    <t>Female Total</t>
  </si>
  <si>
    <t>Male Total</t>
  </si>
  <si>
    <t>Satavahana university Total</t>
  </si>
  <si>
    <t>92 Total</t>
  </si>
  <si>
    <t>24 Total</t>
  </si>
  <si>
    <t>22 Total</t>
  </si>
  <si>
    <t>JNTUH Total</t>
  </si>
  <si>
    <t>97 Total</t>
  </si>
  <si>
    <t>74 Total</t>
  </si>
  <si>
    <t>71 Total</t>
  </si>
  <si>
    <t>Peddapally Total</t>
  </si>
  <si>
    <t>86 Total</t>
  </si>
  <si>
    <t>83 Total</t>
  </si>
  <si>
    <t>Shatavahana University  Total</t>
  </si>
  <si>
    <t>21 Total</t>
  </si>
  <si>
    <t>23 Total</t>
  </si>
  <si>
    <t>2019 Total</t>
  </si>
  <si>
    <t>2021 Total</t>
  </si>
  <si>
    <t>2020 Total</t>
  </si>
  <si>
    <t>2017 Total</t>
  </si>
  <si>
    <t>Count of Religion</t>
  </si>
  <si>
    <t>Count of ranks</t>
  </si>
  <si>
    <t>Average of tm</t>
  </si>
  <si>
    <t>4.qualification wise merit ranked students</t>
  </si>
  <si>
    <t>5.year wise merit ranked students</t>
  </si>
  <si>
    <t>6.religion wise male and female top merit</t>
  </si>
  <si>
    <t>7.religion wise top rankers</t>
  </si>
  <si>
    <t>8.year wise,religion analysis of top rankers</t>
  </si>
  <si>
    <t xml:space="preserve">9.qualification wise average marks </t>
  </si>
  <si>
    <t>10.university/college wise count of ranks</t>
  </si>
  <si>
    <t>11.university or college wise average marks</t>
  </si>
  <si>
    <t>12.religion wise average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</si>
</sst>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Calibri"/>
      <scheme val="minor"/>
    </font>
    <font>
      <sz val="10"/>
      <color theme="1"/>
      <name val="Calibri"/>
      <family val="2"/>
      <scheme val="minor"/>
    </font>
    <font>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1" fillId="0" borderId="0" xfId="0" applyFont="1"/>
    <xf numFmtId="0" fontId="1" fillId="2" borderId="0" xfId="0" applyFont="1" applyFill="1" applyAlignment="1"/>
    <xf numFmtId="0" fontId="1" fillId="2" borderId="0" xfId="0" applyFont="1" applyFill="1" applyAlignment="1">
      <alignment horizontal="lef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2" fillId="2" borderId="0" xfId="0" applyFont="1" applyFill="1" applyAlignment="1"/>
    <xf numFmtId="0" fontId="2" fillId="2" borderId="0" xfId="0" applyFont="1" applyFill="1" applyAlignment="1">
      <alignment horizontal="center"/>
    </xf>
    <xf numFmtId="0" fontId="0" fillId="2" borderId="0" xfId="0" applyFont="1" applyFill="1" applyAlignment="1">
      <alignment horizontal="center"/>
    </xf>
    <xf numFmtId="0" fontId="2" fillId="2" borderId="0" xfId="0" applyFont="1" applyFill="1" applyAlignment="1"/>
    <xf numFmtId="0" fontId="0"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NO OF MALE AND FEMALE QUALIFICATION QISE</a:t>
            </a:r>
          </a:p>
        </c:rich>
      </c:tx>
      <c:layout>
        <c:manualLayout>
          <c:xMode val="edge"/>
          <c:yMode val="edge"/>
          <c:x val="0.13572689433207358"/>
          <c:y val="0.11681252417611436"/>
        </c:manualLayout>
      </c:layout>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Sheet3!$B$3:$B$4</c:f>
              <c:strCache>
                <c:ptCount val="1"/>
                <c:pt idx="0">
                  <c:v>Female</c:v>
                </c:pt>
              </c:strCache>
            </c:strRef>
          </c:tx>
          <c:spPr>
            <a:solidFill>
              <a:schemeClr val="accent1"/>
            </a:solidFill>
            <a:ln>
              <a:noFill/>
            </a:ln>
            <a:effectLst/>
          </c:spPr>
          <c:invertIfNegative val="0"/>
          <c:cat>
            <c:strRef>
              <c:f>Sheet3!$A$5:$A$9</c:f>
              <c:strCache>
                <c:ptCount val="4"/>
                <c:pt idx="0">
                  <c:v>Degree ( BSc, BTech, BCom, BA, BBA,BE)</c:v>
                </c:pt>
                <c:pt idx="1">
                  <c:v>Diploma (Polytechnic, ITI)</c:v>
                </c:pt>
                <c:pt idx="2">
                  <c:v>Others</c:v>
                </c:pt>
                <c:pt idx="3">
                  <c:v>PG ( MSc, MTech, MBA, MA, MCom)</c:v>
                </c:pt>
              </c:strCache>
            </c:strRef>
          </c:cat>
          <c:val>
            <c:numRef>
              <c:f>Sheet3!$B$5:$B$9</c:f>
              <c:numCache>
                <c:formatCode>General</c:formatCode>
                <c:ptCount val="4"/>
                <c:pt idx="0">
                  <c:v>23</c:v>
                </c:pt>
                <c:pt idx="1">
                  <c:v>1</c:v>
                </c:pt>
                <c:pt idx="2">
                  <c:v>2</c:v>
                </c:pt>
                <c:pt idx="3">
                  <c:v>2</c:v>
                </c:pt>
              </c:numCache>
            </c:numRef>
          </c:val>
          <c:extLst>
            <c:ext xmlns:c16="http://schemas.microsoft.com/office/drawing/2014/chart" uri="{C3380CC4-5D6E-409C-BE32-E72D297353CC}">
              <c16:uniqueId val="{00000000-493C-4CC5-8052-63D9A9C1BB9C}"/>
            </c:ext>
          </c:extLst>
        </c:ser>
        <c:ser>
          <c:idx val="1"/>
          <c:order val="1"/>
          <c:tx>
            <c:strRef>
              <c:f>Sheet3!$C$3:$C$4</c:f>
              <c:strCache>
                <c:ptCount val="1"/>
                <c:pt idx="0">
                  <c:v>Male</c:v>
                </c:pt>
              </c:strCache>
            </c:strRef>
          </c:tx>
          <c:spPr>
            <a:solidFill>
              <a:schemeClr val="accent2"/>
            </a:solidFill>
            <a:ln>
              <a:noFill/>
            </a:ln>
            <a:effectLst/>
          </c:spPr>
          <c:invertIfNegative val="0"/>
          <c:cat>
            <c:strRef>
              <c:f>Sheet3!$A$5:$A$9</c:f>
              <c:strCache>
                <c:ptCount val="4"/>
                <c:pt idx="0">
                  <c:v>Degree ( BSc, BTech, BCom, BA, BBA,BE)</c:v>
                </c:pt>
                <c:pt idx="1">
                  <c:v>Diploma (Polytechnic, ITI)</c:v>
                </c:pt>
                <c:pt idx="2">
                  <c:v>Others</c:v>
                </c:pt>
                <c:pt idx="3">
                  <c:v>PG ( MSc, MTech, MBA, MA, MCom)</c:v>
                </c:pt>
              </c:strCache>
            </c:strRef>
          </c:cat>
          <c:val>
            <c:numRef>
              <c:f>Sheet3!$C$5:$C$9</c:f>
              <c:numCache>
                <c:formatCode>General</c:formatCode>
                <c:ptCount val="4"/>
                <c:pt idx="0">
                  <c:v>10</c:v>
                </c:pt>
                <c:pt idx="1">
                  <c:v>5</c:v>
                </c:pt>
                <c:pt idx="2">
                  <c:v>5</c:v>
                </c:pt>
                <c:pt idx="3">
                  <c:v>2</c:v>
                </c:pt>
              </c:numCache>
            </c:numRef>
          </c:val>
          <c:extLst>
            <c:ext xmlns:c16="http://schemas.microsoft.com/office/drawing/2014/chart" uri="{C3380CC4-5D6E-409C-BE32-E72D297353CC}">
              <c16:uniqueId val="{00000001-493C-4CC5-8052-63D9A9C1BB9C}"/>
            </c:ext>
          </c:extLst>
        </c:ser>
        <c:dLbls>
          <c:showLegendKey val="0"/>
          <c:showVal val="0"/>
          <c:showCatName val="0"/>
          <c:showSerName val="0"/>
          <c:showPercent val="0"/>
          <c:showBubbleSize val="0"/>
        </c:dLbls>
        <c:gapWidth val="219"/>
        <c:overlap val="-27"/>
        <c:axId val="1446126544"/>
        <c:axId val="1977318560"/>
      </c:barChart>
      <c:catAx>
        <c:axId val="144612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318560"/>
        <c:crosses val="autoZero"/>
        <c:auto val="1"/>
        <c:lblAlgn val="ctr"/>
        <c:lblOffset val="100"/>
        <c:noMultiLvlLbl val="0"/>
      </c:catAx>
      <c:valAx>
        <c:axId val="19773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12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drive.xlsx]Sheet3!PivotTable12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RELIGION</a:t>
            </a:r>
            <a:r>
              <a:rPr lang="en-US" sz="1200" baseline="0"/>
              <a:t> WISE AVERAGE MARKS</a:t>
            </a:r>
            <a:endParaRPr lang="en-US" sz="1200"/>
          </a:p>
        </c:rich>
      </c:tx>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Sheet3!$BS$4</c:f>
              <c:strCache>
                <c:ptCount val="1"/>
                <c:pt idx="0">
                  <c:v>Total</c:v>
                </c:pt>
              </c:strCache>
            </c:strRef>
          </c:tx>
          <c:spPr>
            <a:solidFill>
              <a:schemeClr val="accent1"/>
            </a:solidFill>
            <a:ln>
              <a:noFill/>
            </a:ln>
            <a:effectLst/>
          </c:spPr>
          <c:invertIfNegative val="0"/>
          <c:cat>
            <c:strRef>
              <c:f>Sheet3!$BR$5:$BR$7</c:f>
              <c:strCache>
                <c:ptCount val="2"/>
                <c:pt idx="0">
                  <c:v>Hindu</c:v>
                </c:pt>
                <c:pt idx="1">
                  <c:v>Muslim</c:v>
                </c:pt>
              </c:strCache>
            </c:strRef>
          </c:cat>
          <c:val>
            <c:numRef>
              <c:f>Sheet3!$BS$5:$BS$7</c:f>
              <c:numCache>
                <c:formatCode>General</c:formatCode>
                <c:ptCount val="2"/>
                <c:pt idx="0">
                  <c:v>43.270408163265309</c:v>
                </c:pt>
                <c:pt idx="1">
                  <c:v>39.75</c:v>
                </c:pt>
              </c:numCache>
            </c:numRef>
          </c:val>
          <c:extLst>
            <c:ext xmlns:c16="http://schemas.microsoft.com/office/drawing/2014/chart" uri="{C3380CC4-5D6E-409C-BE32-E72D297353CC}">
              <c16:uniqueId val="{00000000-84DB-4745-A86C-1699F8ED4CE7}"/>
            </c:ext>
          </c:extLst>
        </c:ser>
        <c:dLbls>
          <c:showLegendKey val="0"/>
          <c:showVal val="0"/>
          <c:showCatName val="0"/>
          <c:showSerName val="0"/>
          <c:showPercent val="0"/>
          <c:showBubbleSize val="0"/>
        </c:dLbls>
        <c:gapWidth val="219"/>
        <c:overlap val="-27"/>
        <c:axId val="1401281999"/>
        <c:axId val="1505971007"/>
      </c:barChart>
      <c:catAx>
        <c:axId val="140128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71007"/>
        <c:crosses val="autoZero"/>
        <c:auto val="1"/>
        <c:lblAlgn val="ctr"/>
        <c:lblOffset val="100"/>
        <c:noMultiLvlLbl val="0"/>
      </c:catAx>
      <c:valAx>
        <c:axId val="150597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28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GENDER</a:t>
            </a:r>
            <a:r>
              <a:rPr lang="en-US" sz="1200" baseline="0"/>
              <a:t> WISE MERIT PERCENTAGE</a:t>
            </a:r>
            <a:endParaRPr lang="en-US" sz="1200"/>
          </a:p>
        </c:rich>
      </c:tx>
      <c:layout>
        <c:manualLayout>
          <c:xMode val="edge"/>
          <c:yMode val="edge"/>
          <c:x val="0.24213033105138351"/>
          <c:y val="0.10671348505911056"/>
        </c:manualLayout>
      </c:layout>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Sheet3!$M$4</c:f>
              <c:strCache>
                <c:ptCount val="1"/>
                <c:pt idx="0">
                  <c:v>Total</c:v>
                </c:pt>
              </c:strCache>
            </c:strRef>
          </c:tx>
          <c:spPr>
            <a:solidFill>
              <a:schemeClr val="accent1"/>
            </a:solidFill>
            <a:ln>
              <a:noFill/>
            </a:ln>
            <a:effectLst/>
          </c:spPr>
          <c:invertIfNegative val="0"/>
          <c:cat>
            <c:strRef>
              <c:f>Sheet3!$L$5:$L$7</c:f>
              <c:strCache>
                <c:ptCount val="2"/>
                <c:pt idx="0">
                  <c:v>Female</c:v>
                </c:pt>
                <c:pt idx="1">
                  <c:v>Male</c:v>
                </c:pt>
              </c:strCache>
            </c:strRef>
          </c:cat>
          <c:val>
            <c:numRef>
              <c:f>Sheet3!$M$5:$M$7</c:f>
              <c:numCache>
                <c:formatCode>0.00%</c:formatCode>
                <c:ptCount val="2"/>
                <c:pt idx="0">
                  <c:v>0.56000000000000005</c:v>
                </c:pt>
                <c:pt idx="1">
                  <c:v>0.44</c:v>
                </c:pt>
              </c:numCache>
            </c:numRef>
          </c:val>
          <c:extLst>
            <c:ext xmlns:c16="http://schemas.microsoft.com/office/drawing/2014/chart" uri="{C3380CC4-5D6E-409C-BE32-E72D297353CC}">
              <c16:uniqueId val="{00000000-EF1A-4537-BD24-2DC36CC6B65E}"/>
            </c:ext>
          </c:extLst>
        </c:ser>
        <c:dLbls>
          <c:showLegendKey val="0"/>
          <c:showVal val="0"/>
          <c:showCatName val="0"/>
          <c:showSerName val="0"/>
          <c:showPercent val="0"/>
          <c:showBubbleSize val="0"/>
        </c:dLbls>
        <c:gapWidth val="219"/>
        <c:overlap val="-27"/>
        <c:axId val="1985527807"/>
        <c:axId val="2036596511"/>
      </c:barChart>
      <c:catAx>
        <c:axId val="198552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96511"/>
        <c:crosses val="autoZero"/>
        <c:auto val="1"/>
        <c:lblAlgn val="ctr"/>
        <c:lblOffset val="100"/>
        <c:noMultiLvlLbl val="0"/>
      </c:catAx>
      <c:valAx>
        <c:axId val="2036596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2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YEAR</a:t>
            </a:r>
            <a:r>
              <a:rPr lang="en-US" sz="1200" baseline="0"/>
              <a:t> WISE MERIT STUDENTS PERCENTAGE</a:t>
            </a:r>
            <a:endParaRPr lang="en-US" sz="1200"/>
          </a:p>
        </c:rich>
      </c:tx>
      <c:layout>
        <c:manualLayout>
          <c:xMode val="edge"/>
          <c:yMode val="edge"/>
          <c:x val="0.21643386101676687"/>
          <c:y val="0.10686764220069725"/>
        </c:manualLayout>
      </c:layout>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Sheet3!$V$5</c:f>
              <c:strCache>
                <c:ptCount val="1"/>
                <c:pt idx="0">
                  <c:v>Total</c:v>
                </c:pt>
              </c:strCache>
            </c:strRef>
          </c:tx>
          <c:spPr>
            <a:solidFill>
              <a:schemeClr val="accent1"/>
            </a:solidFill>
            <a:ln>
              <a:noFill/>
            </a:ln>
            <a:effectLst/>
          </c:spPr>
          <c:invertIfNegative val="0"/>
          <c:cat>
            <c:strRef>
              <c:f>Sheet3!$U$6:$U$14</c:f>
              <c:strCache>
                <c:ptCount val="8"/>
                <c:pt idx="0">
                  <c:v>2015</c:v>
                </c:pt>
                <c:pt idx="1">
                  <c:v>2016</c:v>
                </c:pt>
                <c:pt idx="2">
                  <c:v>2017</c:v>
                </c:pt>
                <c:pt idx="3">
                  <c:v>2018</c:v>
                </c:pt>
                <c:pt idx="4">
                  <c:v>2019</c:v>
                </c:pt>
                <c:pt idx="5">
                  <c:v>2020</c:v>
                </c:pt>
                <c:pt idx="6">
                  <c:v>2021</c:v>
                </c:pt>
                <c:pt idx="7">
                  <c:v>2022</c:v>
                </c:pt>
              </c:strCache>
            </c:strRef>
          </c:cat>
          <c:val>
            <c:numRef>
              <c:f>Sheet3!$V$6:$V$14</c:f>
              <c:numCache>
                <c:formatCode>0.00%</c:formatCode>
                <c:ptCount val="8"/>
                <c:pt idx="0">
                  <c:v>0.02</c:v>
                </c:pt>
                <c:pt idx="1">
                  <c:v>0.08</c:v>
                </c:pt>
                <c:pt idx="2">
                  <c:v>0.08</c:v>
                </c:pt>
                <c:pt idx="3">
                  <c:v>0.12</c:v>
                </c:pt>
                <c:pt idx="4">
                  <c:v>0.2</c:v>
                </c:pt>
                <c:pt idx="5">
                  <c:v>0.12</c:v>
                </c:pt>
                <c:pt idx="6">
                  <c:v>0.36</c:v>
                </c:pt>
                <c:pt idx="7">
                  <c:v>0.02</c:v>
                </c:pt>
              </c:numCache>
            </c:numRef>
          </c:val>
          <c:extLst>
            <c:ext xmlns:c16="http://schemas.microsoft.com/office/drawing/2014/chart" uri="{C3380CC4-5D6E-409C-BE32-E72D297353CC}">
              <c16:uniqueId val="{00000000-E2F4-47D9-B0A6-6991E399CEB1}"/>
            </c:ext>
          </c:extLst>
        </c:ser>
        <c:dLbls>
          <c:showLegendKey val="0"/>
          <c:showVal val="0"/>
          <c:showCatName val="0"/>
          <c:showSerName val="0"/>
          <c:showPercent val="0"/>
          <c:showBubbleSize val="0"/>
        </c:dLbls>
        <c:gapWidth val="219"/>
        <c:overlap val="-27"/>
        <c:axId val="2048835055"/>
        <c:axId val="2048845935"/>
      </c:barChart>
      <c:catAx>
        <c:axId val="204883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845935"/>
        <c:crosses val="autoZero"/>
        <c:auto val="1"/>
        <c:lblAlgn val="ctr"/>
        <c:lblOffset val="100"/>
        <c:noMultiLvlLbl val="0"/>
      </c:catAx>
      <c:valAx>
        <c:axId val="2048845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83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QUALIFICATION</a:t>
            </a:r>
            <a:r>
              <a:rPr lang="en-US" sz="1200" baseline="0"/>
              <a:t> WISE MERIT STUDENTS</a:t>
            </a:r>
            <a:endParaRPr lang="en-US" sz="1200"/>
          </a:p>
        </c:rich>
      </c:tx>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Sheet3!$AE$4</c:f>
              <c:strCache>
                <c:ptCount val="1"/>
                <c:pt idx="0">
                  <c:v>Total</c:v>
                </c:pt>
              </c:strCache>
            </c:strRef>
          </c:tx>
          <c:spPr>
            <a:solidFill>
              <a:schemeClr val="accent1"/>
            </a:solidFill>
            <a:ln>
              <a:noFill/>
            </a:ln>
            <a:effectLst/>
          </c:spPr>
          <c:invertIfNegative val="0"/>
          <c:cat>
            <c:strRef>
              <c:f>Sheet3!$AD$5:$AD$9</c:f>
              <c:strCache>
                <c:ptCount val="4"/>
                <c:pt idx="0">
                  <c:v>Degree ( BSc, BTech, BCom, BA, BBA,BE)</c:v>
                </c:pt>
                <c:pt idx="1">
                  <c:v>Diploma (Polytechnic, ITI)</c:v>
                </c:pt>
                <c:pt idx="2">
                  <c:v>Others</c:v>
                </c:pt>
                <c:pt idx="3">
                  <c:v>PG ( MSc, MTech, MBA, MA, MCom)</c:v>
                </c:pt>
              </c:strCache>
            </c:strRef>
          </c:cat>
          <c:val>
            <c:numRef>
              <c:f>Sheet3!$AE$5:$AE$9</c:f>
              <c:numCache>
                <c:formatCode>General</c:formatCode>
                <c:ptCount val="4"/>
                <c:pt idx="0">
                  <c:v>33</c:v>
                </c:pt>
                <c:pt idx="1">
                  <c:v>6</c:v>
                </c:pt>
                <c:pt idx="2">
                  <c:v>7</c:v>
                </c:pt>
                <c:pt idx="3">
                  <c:v>4</c:v>
                </c:pt>
              </c:numCache>
            </c:numRef>
          </c:val>
          <c:extLst>
            <c:ext xmlns:c16="http://schemas.microsoft.com/office/drawing/2014/chart" uri="{C3380CC4-5D6E-409C-BE32-E72D297353CC}">
              <c16:uniqueId val="{00000000-A252-4369-9EAF-6E03852D6A80}"/>
            </c:ext>
          </c:extLst>
        </c:ser>
        <c:dLbls>
          <c:showLegendKey val="0"/>
          <c:showVal val="0"/>
          <c:showCatName val="0"/>
          <c:showSerName val="0"/>
          <c:showPercent val="0"/>
          <c:showBubbleSize val="0"/>
        </c:dLbls>
        <c:gapWidth val="150"/>
        <c:overlap val="100"/>
        <c:axId val="723417184"/>
        <c:axId val="624565840"/>
      </c:barChart>
      <c:catAx>
        <c:axId val="72341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65840"/>
        <c:crosses val="autoZero"/>
        <c:auto val="1"/>
        <c:lblAlgn val="ctr"/>
        <c:lblOffset val="100"/>
        <c:noMultiLvlLbl val="0"/>
      </c:catAx>
      <c:valAx>
        <c:axId val="62456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1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NO</a:t>
            </a:r>
            <a:r>
              <a:rPr lang="en-IN" sz="1200" baseline="0"/>
              <a:t> OF MALES AND FEMALES YEAR WISE</a:t>
            </a:r>
            <a:endParaRPr lang="en-IN" sz="1200"/>
          </a:p>
        </c:rich>
      </c:tx>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Sheet3!$AI$4:$AI$5</c:f>
              <c:strCache>
                <c:ptCount val="1"/>
                <c:pt idx="0">
                  <c:v>Female</c:v>
                </c:pt>
              </c:strCache>
            </c:strRef>
          </c:tx>
          <c:spPr>
            <a:solidFill>
              <a:schemeClr val="accent1"/>
            </a:solidFill>
            <a:ln>
              <a:noFill/>
            </a:ln>
            <a:effectLst/>
          </c:spPr>
          <c:invertIfNegative val="0"/>
          <c:cat>
            <c:strRef>
              <c:f>Sheet3!$AH$6:$AH$14</c:f>
              <c:strCache>
                <c:ptCount val="8"/>
                <c:pt idx="0">
                  <c:v>2015</c:v>
                </c:pt>
                <c:pt idx="1">
                  <c:v>2016</c:v>
                </c:pt>
                <c:pt idx="2">
                  <c:v>2017</c:v>
                </c:pt>
                <c:pt idx="3">
                  <c:v>2018</c:v>
                </c:pt>
                <c:pt idx="4">
                  <c:v>2019</c:v>
                </c:pt>
                <c:pt idx="5">
                  <c:v>2020</c:v>
                </c:pt>
                <c:pt idx="6">
                  <c:v>2021</c:v>
                </c:pt>
                <c:pt idx="7">
                  <c:v>2022</c:v>
                </c:pt>
              </c:strCache>
            </c:strRef>
          </c:cat>
          <c:val>
            <c:numRef>
              <c:f>Sheet3!$AI$6:$AI$14</c:f>
              <c:numCache>
                <c:formatCode>General</c:formatCode>
                <c:ptCount val="8"/>
                <c:pt idx="0">
                  <c:v>1</c:v>
                </c:pt>
                <c:pt idx="1">
                  <c:v>3</c:v>
                </c:pt>
                <c:pt idx="4">
                  <c:v>3</c:v>
                </c:pt>
                <c:pt idx="5">
                  <c:v>6</c:v>
                </c:pt>
                <c:pt idx="6">
                  <c:v>14</c:v>
                </c:pt>
                <c:pt idx="7">
                  <c:v>1</c:v>
                </c:pt>
              </c:numCache>
            </c:numRef>
          </c:val>
          <c:extLst>
            <c:ext xmlns:c16="http://schemas.microsoft.com/office/drawing/2014/chart" uri="{C3380CC4-5D6E-409C-BE32-E72D297353CC}">
              <c16:uniqueId val="{00000000-B861-4B34-A3E0-208CC1EB39CD}"/>
            </c:ext>
          </c:extLst>
        </c:ser>
        <c:ser>
          <c:idx val="1"/>
          <c:order val="1"/>
          <c:tx>
            <c:strRef>
              <c:f>Sheet3!$AJ$4:$AJ$5</c:f>
              <c:strCache>
                <c:ptCount val="1"/>
                <c:pt idx="0">
                  <c:v>Male</c:v>
                </c:pt>
              </c:strCache>
            </c:strRef>
          </c:tx>
          <c:spPr>
            <a:solidFill>
              <a:schemeClr val="accent2"/>
            </a:solidFill>
            <a:ln>
              <a:noFill/>
            </a:ln>
            <a:effectLst/>
          </c:spPr>
          <c:invertIfNegative val="0"/>
          <c:cat>
            <c:strRef>
              <c:f>Sheet3!$AH$6:$AH$14</c:f>
              <c:strCache>
                <c:ptCount val="8"/>
                <c:pt idx="0">
                  <c:v>2015</c:v>
                </c:pt>
                <c:pt idx="1">
                  <c:v>2016</c:v>
                </c:pt>
                <c:pt idx="2">
                  <c:v>2017</c:v>
                </c:pt>
                <c:pt idx="3">
                  <c:v>2018</c:v>
                </c:pt>
                <c:pt idx="4">
                  <c:v>2019</c:v>
                </c:pt>
                <c:pt idx="5">
                  <c:v>2020</c:v>
                </c:pt>
                <c:pt idx="6">
                  <c:v>2021</c:v>
                </c:pt>
                <c:pt idx="7">
                  <c:v>2022</c:v>
                </c:pt>
              </c:strCache>
            </c:strRef>
          </c:cat>
          <c:val>
            <c:numRef>
              <c:f>Sheet3!$AJ$6:$AJ$14</c:f>
              <c:numCache>
                <c:formatCode>General</c:formatCode>
                <c:ptCount val="8"/>
                <c:pt idx="1">
                  <c:v>1</c:v>
                </c:pt>
                <c:pt idx="2">
                  <c:v>4</c:v>
                </c:pt>
                <c:pt idx="3">
                  <c:v>6</c:v>
                </c:pt>
                <c:pt idx="4">
                  <c:v>7</c:v>
                </c:pt>
                <c:pt idx="6">
                  <c:v>4</c:v>
                </c:pt>
              </c:numCache>
            </c:numRef>
          </c:val>
          <c:extLst>
            <c:ext xmlns:c16="http://schemas.microsoft.com/office/drawing/2014/chart" uri="{C3380CC4-5D6E-409C-BE32-E72D297353CC}">
              <c16:uniqueId val="{00000001-B861-4B34-A3E0-208CC1EB39CD}"/>
            </c:ext>
          </c:extLst>
        </c:ser>
        <c:dLbls>
          <c:showLegendKey val="0"/>
          <c:showVal val="0"/>
          <c:showCatName val="0"/>
          <c:showSerName val="0"/>
          <c:showPercent val="0"/>
          <c:showBubbleSize val="0"/>
        </c:dLbls>
        <c:gapWidth val="150"/>
        <c:axId val="1396860351"/>
        <c:axId val="1329173919"/>
      </c:barChart>
      <c:catAx>
        <c:axId val="139686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73919"/>
        <c:crosses val="autoZero"/>
        <c:auto val="1"/>
        <c:lblAlgn val="ctr"/>
        <c:lblOffset val="100"/>
        <c:noMultiLvlLbl val="0"/>
      </c:catAx>
      <c:valAx>
        <c:axId val="13291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6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NO</a:t>
            </a:r>
            <a:r>
              <a:rPr lang="en-IN" sz="1200" baseline="0"/>
              <a:t> OF MALES AND FEMALES</a:t>
            </a:r>
            <a:endParaRPr lang="en-IN" sz="1200"/>
          </a:p>
        </c:rich>
      </c:tx>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Sheet3!$AP$4:$AP$5</c:f>
              <c:strCache>
                <c:ptCount val="1"/>
                <c:pt idx="0">
                  <c:v>Female</c:v>
                </c:pt>
              </c:strCache>
            </c:strRef>
          </c:tx>
          <c:spPr>
            <a:solidFill>
              <a:schemeClr val="accent1"/>
            </a:solidFill>
            <a:ln>
              <a:noFill/>
            </a:ln>
            <a:effectLst/>
          </c:spPr>
          <c:invertIfNegative val="0"/>
          <c:cat>
            <c:strRef>
              <c:f>Sheet3!$AO$6:$AO$8</c:f>
              <c:strCache>
                <c:ptCount val="2"/>
                <c:pt idx="0">
                  <c:v>Hindu</c:v>
                </c:pt>
                <c:pt idx="1">
                  <c:v>Muslim</c:v>
                </c:pt>
              </c:strCache>
            </c:strRef>
          </c:cat>
          <c:val>
            <c:numRef>
              <c:f>Sheet3!$AP$6:$AP$8</c:f>
              <c:numCache>
                <c:formatCode>General</c:formatCode>
                <c:ptCount val="2"/>
                <c:pt idx="0">
                  <c:v>28</c:v>
                </c:pt>
              </c:numCache>
            </c:numRef>
          </c:val>
          <c:extLst>
            <c:ext xmlns:c16="http://schemas.microsoft.com/office/drawing/2014/chart" uri="{C3380CC4-5D6E-409C-BE32-E72D297353CC}">
              <c16:uniqueId val="{00000000-847D-4796-9057-718E14AF0999}"/>
            </c:ext>
          </c:extLst>
        </c:ser>
        <c:ser>
          <c:idx val="1"/>
          <c:order val="1"/>
          <c:tx>
            <c:strRef>
              <c:f>Sheet3!$AQ$4:$AQ$5</c:f>
              <c:strCache>
                <c:ptCount val="1"/>
                <c:pt idx="0">
                  <c:v>Male</c:v>
                </c:pt>
              </c:strCache>
            </c:strRef>
          </c:tx>
          <c:spPr>
            <a:solidFill>
              <a:schemeClr val="accent2"/>
            </a:solidFill>
            <a:ln>
              <a:noFill/>
            </a:ln>
            <a:effectLst/>
          </c:spPr>
          <c:invertIfNegative val="0"/>
          <c:cat>
            <c:strRef>
              <c:f>Sheet3!$AO$6:$AO$8</c:f>
              <c:strCache>
                <c:ptCount val="2"/>
                <c:pt idx="0">
                  <c:v>Hindu</c:v>
                </c:pt>
                <c:pt idx="1">
                  <c:v>Muslim</c:v>
                </c:pt>
              </c:strCache>
            </c:strRef>
          </c:cat>
          <c:val>
            <c:numRef>
              <c:f>Sheet3!$AQ$6:$AQ$8</c:f>
              <c:numCache>
                <c:formatCode>General</c:formatCode>
                <c:ptCount val="2"/>
                <c:pt idx="0">
                  <c:v>21</c:v>
                </c:pt>
                <c:pt idx="1">
                  <c:v>1</c:v>
                </c:pt>
              </c:numCache>
            </c:numRef>
          </c:val>
          <c:extLst>
            <c:ext xmlns:c16="http://schemas.microsoft.com/office/drawing/2014/chart" uri="{C3380CC4-5D6E-409C-BE32-E72D297353CC}">
              <c16:uniqueId val="{00000001-847D-4796-9057-718E14AF0999}"/>
            </c:ext>
          </c:extLst>
        </c:ser>
        <c:dLbls>
          <c:showLegendKey val="0"/>
          <c:showVal val="0"/>
          <c:showCatName val="0"/>
          <c:showSerName val="0"/>
          <c:showPercent val="0"/>
          <c:showBubbleSize val="0"/>
        </c:dLbls>
        <c:gapWidth val="150"/>
        <c:axId val="1490881887"/>
        <c:axId val="1499692239"/>
      </c:barChart>
      <c:catAx>
        <c:axId val="149088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92239"/>
        <c:crosses val="autoZero"/>
        <c:auto val="1"/>
        <c:lblAlgn val="ctr"/>
        <c:lblOffset val="100"/>
        <c:noMultiLvlLbl val="0"/>
      </c:catAx>
      <c:valAx>
        <c:axId val="149969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8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RELIGION</a:t>
            </a:r>
            <a:r>
              <a:rPr lang="en-US" sz="1200" baseline="0"/>
              <a:t> WISE MERIT STUDENTS</a:t>
            </a:r>
            <a:endParaRPr lang="en-US" sz="1200"/>
          </a:p>
        </c:rich>
      </c:tx>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8.6657966046561369E-2"/>
          <c:y val="0.32936020724994158"/>
          <c:w val="0.74346842591908946"/>
          <c:h val="0.41138333580125769"/>
        </c:manualLayout>
      </c:layout>
      <c:barChart>
        <c:barDir val="col"/>
        <c:grouping val="clustered"/>
        <c:varyColors val="0"/>
        <c:ser>
          <c:idx val="0"/>
          <c:order val="0"/>
          <c:tx>
            <c:strRef>
              <c:f>Sheet3!$AV$4</c:f>
              <c:strCache>
                <c:ptCount val="1"/>
                <c:pt idx="0">
                  <c:v>Total</c:v>
                </c:pt>
              </c:strCache>
            </c:strRef>
          </c:tx>
          <c:spPr>
            <a:solidFill>
              <a:schemeClr val="accent1"/>
            </a:solidFill>
            <a:ln>
              <a:noFill/>
            </a:ln>
            <a:effectLst/>
          </c:spPr>
          <c:invertIfNegative val="0"/>
          <c:cat>
            <c:strRef>
              <c:f>Sheet3!$AU$5:$AU$7</c:f>
              <c:strCache>
                <c:ptCount val="2"/>
                <c:pt idx="0">
                  <c:v>Hindu</c:v>
                </c:pt>
                <c:pt idx="1">
                  <c:v>Muslim</c:v>
                </c:pt>
              </c:strCache>
            </c:strRef>
          </c:cat>
          <c:val>
            <c:numRef>
              <c:f>Sheet3!$AV$5:$AV$7</c:f>
              <c:numCache>
                <c:formatCode>General</c:formatCode>
                <c:ptCount val="2"/>
                <c:pt idx="0">
                  <c:v>49</c:v>
                </c:pt>
                <c:pt idx="1">
                  <c:v>1</c:v>
                </c:pt>
              </c:numCache>
            </c:numRef>
          </c:val>
          <c:extLst>
            <c:ext xmlns:c16="http://schemas.microsoft.com/office/drawing/2014/chart" uri="{C3380CC4-5D6E-409C-BE32-E72D297353CC}">
              <c16:uniqueId val="{00000000-7A19-4623-BCBA-0B33117551EE}"/>
            </c:ext>
          </c:extLst>
        </c:ser>
        <c:dLbls>
          <c:showLegendKey val="0"/>
          <c:showVal val="0"/>
          <c:showCatName val="0"/>
          <c:showSerName val="0"/>
          <c:showPercent val="0"/>
          <c:showBubbleSize val="0"/>
        </c:dLbls>
        <c:gapWidth val="219"/>
        <c:overlap val="-27"/>
        <c:axId val="1335393583"/>
        <c:axId val="1326674527"/>
      </c:barChart>
      <c:catAx>
        <c:axId val="133539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74527"/>
        <c:crosses val="autoZero"/>
        <c:auto val="1"/>
        <c:lblAlgn val="ctr"/>
        <c:lblOffset val="100"/>
        <c:noMultiLvlLbl val="0"/>
      </c:catAx>
      <c:valAx>
        <c:axId val="132667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9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NO</a:t>
            </a:r>
            <a:r>
              <a:rPr lang="en-IN" sz="1200" baseline="0"/>
              <a:t> OF RELIGION YEAR WISE</a:t>
            </a:r>
            <a:endParaRPr lang="en-IN" sz="1200"/>
          </a:p>
        </c:rich>
      </c:tx>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Sheet3!$BB$4:$BB$5</c:f>
              <c:strCache>
                <c:ptCount val="1"/>
                <c:pt idx="0">
                  <c:v>Hindu</c:v>
                </c:pt>
              </c:strCache>
            </c:strRef>
          </c:tx>
          <c:spPr>
            <a:solidFill>
              <a:schemeClr val="accent1"/>
            </a:solidFill>
            <a:ln>
              <a:noFill/>
            </a:ln>
            <a:effectLst/>
          </c:spPr>
          <c:invertIfNegative val="0"/>
          <c:cat>
            <c:strRef>
              <c:f>Sheet3!$BA$6:$BA$14</c:f>
              <c:strCache>
                <c:ptCount val="8"/>
                <c:pt idx="0">
                  <c:v>2015</c:v>
                </c:pt>
                <c:pt idx="1">
                  <c:v>2016</c:v>
                </c:pt>
                <c:pt idx="2">
                  <c:v>2017</c:v>
                </c:pt>
                <c:pt idx="3">
                  <c:v>2018</c:v>
                </c:pt>
                <c:pt idx="4">
                  <c:v>2019</c:v>
                </c:pt>
                <c:pt idx="5">
                  <c:v>2020</c:v>
                </c:pt>
                <c:pt idx="6">
                  <c:v>2021</c:v>
                </c:pt>
                <c:pt idx="7">
                  <c:v>2022</c:v>
                </c:pt>
              </c:strCache>
            </c:strRef>
          </c:cat>
          <c:val>
            <c:numRef>
              <c:f>Sheet3!$BB$6:$BB$14</c:f>
              <c:numCache>
                <c:formatCode>General</c:formatCode>
                <c:ptCount val="8"/>
                <c:pt idx="0">
                  <c:v>1</c:v>
                </c:pt>
                <c:pt idx="1">
                  <c:v>4</c:v>
                </c:pt>
                <c:pt idx="2">
                  <c:v>4</c:v>
                </c:pt>
                <c:pt idx="3">
                  <c:v>6</c:v>
                </c:pt>
                <c:pt idx="4">
                  <c:v>9</c:v>
                </c:pt>
                <c:pt idx="5">
                  <c:v>6</c:v>
                </c:pt>
                <c:pt idx="6">
                  <c:v>18</c:v>
                </c:pt>
                <c:pt idx="7">
                  <c:v>1</c:v>
                </c:pt>
              </c:numCache>
            </c:numRef>
          </c:val>
          <c:extLst>
            <c:ext xmlns:c16="http://schemas.microsoft.com/office/drawing/2014/chart" uri="{C3380CC4-5D6E-409C-BE32-E72D297353CC}">
              <c16:uniqueId val="{00000000-B0C1-4C2A-ADC0-55C97D42B1AF}"/>
            </c:ext>
          </c:extLst>
        </c:ser>
        <c:ser>
          <c:idx val="1"/>
          <c:order val="1"/>
          <c:tx>
            <c:strRef>
              <c:f>Sheet3!$BC$4:$BC$5</c:f>
              <c:strCache>
                <c:ptCount val="1"/>
                <c:pt idx="0">
                  <c:v>Muslim</c:v>
                </c:pt>
              </c:strCache>
            </c:strRef>
          </c:tx>
          <c:spPr>
            <a:solidFill>
              <a:schemeClr val="accent2"/>
            </a:solidFill>
            <a:ln>
              <a:noFill/>
            </a:ln>
            <a:effectLst/>
          </c:spPr>
          <c:invertIfNegative val="0"/>
          <c:cat>
            <c:strRef>
              <c:f>Sheet3!$BA$6:$BA$14</c:f>
              <c:strCache>
                <c:ptCount val="8"/>
                <c:pt idx="0">
                  <c:v>2015</c:v>
                </c:pt>
                <c:pt idx="1">
                  <c:v>2016</c:v>
                </c:pt>
                <c:pt idx="2">
                  <c:v>2017</c:v>
                </c:pt>
                <c:pt idx="3">
                  <c:v>2018</c:v>
                </c:pt>
                <c:pt idx="4">
                  <c:v>2019</c:v>
                </c:pt>
                <c:pt idx="5">
                  <c:v>2020</c:v>
                </c:pt>
                <c:pt idx="6">
                  <c:v>2021</c:v>
                </c:pt>
                <c:pt idx="7">
                  <c:v>2022</c:v>
                </c:pt>
              </c:strCache>
            </c:strRef>
          </c:cat>
          <c:val>
            <c:numRef>
              <c:f>Sheet3!$BC$6:$BC$14</c:f>
              <c:numCache>
                <c:formatCode>General</c:formatCode>
                <c:ptCount val="8"/>
                <c:pt idx="4">
                  <c:v>1</c:v>
                </c:pt>
              </c:numCache>
            </c:numRef>
          </c:val>
          <c:extLst>
            <c:ext xmlns:c16="http://schemas.microsoft.com/office/drawing/2014/chart" uri="{C3380CC4-5D6E-409C-BE32-E72D297353CC}">
              <c16:uniqueId val="{00000001-B0C1-4C2A-ADC0-55C97D42B1AF}"/>
            </c:ext>
          </c:extLst>
        </c:ser>
        <c:dLbls>
          <c:showLegendKey val="0"/>
          <c:showVal val="0"/>
          <c:showCatName val="0"/>
          <c:showSerName val="0"/>
          <c:showPercent val="0"/>
          <c:showBubbleSize val="0"/>
        </c:dLbls>
        <c:gapWidth val="219"/>
        <c:overlap val="-27"/>
        <c:axId val="1490779087"/>
        <c:axId val="1505989311"/>
      </c:barChart>
      <c:catAx>
        <c:axId val="14907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89311"/>
        <c:crosses val="autoZero"/>
        <c:auto val="1"/>
        <c:lblAlgn val="ctr"/>
        <c:lblOffset val="100"/>
        <c:noMultiLvlLbl val="0"/>
      </c:catAx>
      <c:valAx>
        <c:axId val="150598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[Stack_Ranking project result drive.xlsx]Sheet3!PivotTable9</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QUALIFICATION</a:t>
            </a:r>
            <a:r>
              <a:rPr lang="en-US" sz="1200" baseline="0"/>
              <a:t> WISE AVERAGE MARKS</a:t>
            </a:r>
            <a:endParaRPr lang="en-US" sz="1200"/>
          </a:p>
        </c:rich>
      </c:tx>
      <c:overlay val="0"/>
      <c:spPr>
        <a:solidFill>
          <a:srgbClr val="00B0F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Sheet3!$BH$4</c:f>
              <c:strCache>
                <c:ptCount val="1"/>
                <c:pt idx="0">
                  <c:v>Total</c:v>
                </c:pt>
              </c:strCache>
            </c:strRef>
          </c:tx>
          <c:spPr>
            <a:solidFill>
              <a:schemeClr val="accent1"/>
            </a:solidFill>
            <a:ln>
              <a:noFill/>
            </a:ln>
            <a:effectLst/>
          </c:spPr>
          <c:invertIfNegative val="0"/>
          <c:cat>
            <c:strRef>
              <c:f>Sheet3!$BG$5:$BG$9</c:f>
              <c:strCache>
                <c:ptCount val="4"/>
                <c:pt idx="0">
                  <c:v>Degree ( BSc, BTech, BCom, BA, BBA,BE)</c:v>
                </c:pt>
                <c:pt idx="1">
                  <c:v>Diploma (Polytechnic, ITI)</c:v>
                </c:pt>
                <c:pt idx="2">
                  <c:v>Others</c:v>
                </c:pt>
                <c:pt idx="3">
                  <c:v>PG ( MSc, MTech, MBA, MA, MCom)</c:v>
                </c:pt>
              </c:strCache>
            </c:strRef>
          </c:cat>
          <c:val>
            <c:numRef>
              <c:f>Sheet3!$BH$5:$BH$9</c:f>
              <c:numCache>
                <c:formatCode>General</c:formatCode>
                <c:ptCount val="4"/>
                <c:pt idx="0">
                  <c:v>43.053030303030305</c:v>
                </c:pt>
                <c:pt idx="1">
                  <c:v>44.666666666666664</c:v>
                </c:pt>
                <c:pt idx="2">
                  <c:v>42.357142857142854</c:v>
                </c:pt>
                <c:pt idx="3">
                  <c:v>43.6875</c:v>
                </c:pt>
              </c:numCache>
            </c:numRef>
          </c:val>
          <c:extLst>
            <c:ext xmlns:c16="http://schemas.microsoft.com/office/drawing/2014/chart" uri="{C3380CC4-5D6E-409C-BE32-E72D297353CC}">
              <c16:uniqueId val="{00000000-B6A1-41E3-8E03-2615C669C8F2}"/>
            </c:ext>
          </c:extLst>
        </c:ser>
        <c:dLbls>
          <c:showLegendKey val="0"/>
          <c:showVal val="0"/>
          <c:showCatName val="0"/>
          <c:showSerName val="0"/>
          <c:showPercent val="0"/>
          <c:showBubbleSize val="0"/>
        </c:dLbls>
        <c:gapWidth val="219"/>
        <c:overlap val="-27"/>
        <c:axId val="1505914975"/>
        <c:axId val="1335574159"/>
      </c:barChart>
      <c:catAx>
        <c:axId val="150591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574159"/>
        <c:crosses val="autoZero"/>
        <c:auto val="1"/>
        <c:lblAlgn val="ctr"/>
        <c:lblOffset val="100"/>
        <c:noMultiLvlLbl val="0"/>
      </c:catAx>
      <c:valAx>
        <c:axId val="133557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1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21091</xdr:colOff>
      <xdr:row>10</xdr:row>
      <xdr:rowOff>108857</xdr:rowOff>
    </xdr:from>
    <xdr:to>
      <xdr:col>3</xdr:col>
      <xdr:colOff>190499</xdr:colOff>
      <xdr:row>25</xdr:row>
      <xdr:rowOff>100693</xdr:rowOff>
    </xdr:to>
    <xdr:graphicFrame macro="">
      <xdr:nvGraphicFramePr>
        <xdr:cNvPr id="2" name="Chart 1">
          <a:extLst>
            <a:ext uri="{FF2B5EF4-FFF2-40B4-BE49-F238E27FC236}">
              <a16:creationId xmlns:a16="http://schemas.microsoft.com/office/drawing/2014/main" id="{81933C72-0744-43B1-8E55-928CDAC17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62119</xdr:colOff>
      <xdr:row>11</xdr:row>
      <xdr:rowOff>157369</xdr:rowOff>
    </xdr:from>
    <xdr:to>
      <xdr:col>16</xdr:col>
      <xdr:colOff>33131</xdr:colOff>
      <xdr:row>24</xdr:row>
      <xdr:rowOff>827</xdr:rowOff>
    </xdr:to>
    <xdr:graphicFrame macro="">
      <xdr:nvGraphicFramePr>
        <xdr:cNvPr id="3" name="Chart 2">
          <a:extLst>
            <a:ext uri="{FF2B5EF4-FFF2-40B4-BE49-F238E27FC236}">
              <a16:creationId xmlns:a16="http://schemas.microsoft.com/office/drawing/2014/main" id="{4E92F4B1-3B3B-4008-845F-7A758780F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120097</xdr:colOff>
      <xdr:row>16</xdr:row>
      <xdr:rowOff>40584</xdr:rowOff>
    </xdr:from>
    <xdr:to>
      <xdr:col>24</xdr:col>
      <xdr:colOff>74544</xdr:colOff>
      <xdr:row>29</xdr:row>
      <xdr:rowOff>0</xdr:rowOff>
    </xdr:to>
    <xdr:graphicFrame macro="">
      <xdr:nvGraphicFramePr>
        <xdr:cNvPr id="4" name="Chart 3">
          <a:extLst>
            <a:ext uri="{FF2B5EF4-FFF2-40B4-BE49-F238E27FC236}">
              <a16:creationId xmlns:a16="http://schemas.microsoft.com/office/drawing/2014/main" id="{41ED2116-71B8-4229-8A82-BB9A5C62F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45555</xdr:colOff>
      <xdr:row>11</xdr:row>
      <xdr:rowOff>115128</xdr:rowOff>
    </xdr:from>
    <xdr:to>
      <xdr:col>31</xdr:col>
      <xdr:colOff>281609</xdr:colOff>
      <xdr:row>26</xdr:row>
      <xdr:rowOff>157369</xdr:rowOff>
    </xdr:to>
    <xdr:graphicFrame macro="">
      <xdr:nvGraphicFramePr>
        <xdr:cNvPr id="5" name="Chart 4">
          <a:extLst>
            <a:ext uri="{FF2B5EF4-FFF2-40B4-BE49-F238E27FC236}">
              <a16:creationId xmlns:a16="http://schemas.microsoft.com/office/drawing/2014/main" id="{06594C9D-488C-42DD-958F-FFA30F106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559075</xdr:colOff>
      <xdr:row>14</xdr:row>
      <xdr:rowOff>148259</xdr:rowOff>
    </xdr:from>
    <xdr:to>
      <xdr:col>37</xdr:col>
      <xdr:colOff>588066</xdr:colOff>
      <xdr:row>29</xdr:row>
      <xdr:rowOff>57978</xdr:rowOff>
    </xdr:to>
    <xdr:graphicFrame macro="">
      <xdr:nvGraphicFramePr>
        <xdr:cNvPr id="6" name="Chart 5">
          <a:extLst>
            <a:ext uri="{FF2B5EF4-FFF2-40B4-BE49-F238E27FC236}">
              <a16:creationId xmlns:a16="http://schemas.microsoft.com/office/drawing/2014/main" id="{5C0B385B-9407-4B4D-A402-CDB33727C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343728</xdr:colOff>
      <xdr:row>11</xdr:row>
      <xdr:rowOff>73714</xdr:rowOff>
    </xdr:from>
    <xdr:to>
      <xdr:col>44</xdr:col>
      <xdr:colOff>463826</xdr:colOff>
      <xdr:row>25</xdr:row>
      <xdr:rowOff>66261</xdr:rowOff>
    </xdr:to>
    <xdr:graphicFrame macro="">
      <xdr:nvGraphicFramePr>
        <xdr:cNvPr id="7" name="Chart 6">
          <a:extLst>
            <a:ext uri="{FF2B5EF4-FFF2-40B4-BE49-F238E27FC236}">
              <a16:creationId xmlns:a16="http://schemas.microsoft.com/office/drawing/2014/main" id="{B552D753-520F-40D5-A329-7AFED597B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78684</xdr:colOff>
      <xdr:row>9</xdr:row>
      <xdr:rowOff>65432</xdr:rowOff>
    </xdr:from>
    <xdr:to>
      <xdr:col>50</xdr:col>
      <xdr:colOff>513521</xdr:colOff>
      <xdr:row>22</xdr:row>
      <xdr:rowOff>66261</xdr:rowOff>
    </xdr:to>
    <xdr:graphicFrame macro="">
      <xdr:nvGraphicFramePr>
        <xdr:cNvPr id="8" name="Chart 7">
          <a:extLst>
            <a:ext uri="{FF2B5EF4-FFF2-40B4-BE49-F238E27FC236}">
              <a16:creationId xmlns:a16="http://schemas.microsoft.com/office/drawing/2014/main" id="{32B0134C-0C98-4DFF-8FCC-7E62BDFEB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103532</xdr:colOff>
      <xdr:row>15</xdr:row>
      <xdr:rowOff>90279</xdr:rowOff>
    </xdr:from>
    <xdr:to>
      <xdr:col>56</xdr:col>
      <xdr:colOff>538370</xdr:colOff>
      <xdr:row>29</xdr:row>
      <xdr:rowOff>82826</xdr:rowOff>
    </xdr:to>
    <xdr:graphicFrame macro="">
      <xdr:nvGraphicFramePr>
        <xdr:cNvPr id="9" name="Chart 8">
          <a:extLst>
            <a:ext uri="{FF2B5EF4-FFF2-40B4-BE49-F238E27FC236}">
              <a16:creationId xmlns:a16="http://schemas.microsoft.com/office/drawing/2014/main" id="{72C280F0-DD32-4A2A-A3D4-A60D2DFDB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103531</xdr:colOff>
      <xdr:row>12</xdr:row>
      <xdr:rowOff>7453</xdr:rowOff>
    </xdr:from>
    <xdr:to>
      <xdr:col>61</xdr:col>
      <xdr:colOff>82826</xdr:colOff>
      <xdr:row>24</xdr:row>
      <xdr:rowOff>82827</xdr:rowOff>
    </xdr:to>
    <xdr:graphicFrame macro="">
      <xdr:nvGraphicFramePr>
        <xdr:cNvPr id="10" name="Chart 9">
          <a:extLst>
            <a:ext uri="{FF2B5EF4-FFF2-40B4-BE49-F238E27FC236}">
              <a16:creationId xmlns:a16="http://schemas.microsoft.com/office/drawing/2014/main" id="{CEA9FD6F-FDA7-4F3D-9F1B-4AD7FD8F1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67</xdr:col>
      <xdr:colOff>459684</xdr:colOff>
      <xdr:row>8</xdr:row>
      <xdr:rowOff>15737</xdr:rowOff>
    </xdr:from>
    <xdr:to>
      <xdr:col>73</xdr:col>
      <xdr:colOff>488675</xdr:colOff>
      <xdr:row>21</xdr:row>
      <xdr:rowOff>157369</xdr:rowOff>
    </xdr:to>
    <xdr:graphicFrame macro="">
      <xdr:nvGraphicFramePr>
        <xdr:cNvPr id="11" name="Chart 10">
          <a:extLst>
            <a:ext uri="{FF2B5EF4-FFF2-40B4-BE49-F238E27FC236}">
              <a16:creationId xmlns:a16="http://schemas.microsoft.com/office/drawing/2014/main" id="{7A96B459-BAA6-45E5-9DE2-D2D906710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7</xdr:col>
      <xdr:colOff>723900</xdr:colOff>
      <xdr:row>15</xdr:row>
      <xdr:rowOff>133350</xdr:rowOff>
    </xdr:to>
    <mc:AlternateContent xmlns:mc="http://schemas.openxmlformats.org/markup-compatibility/2006" xmlns:a14="http://schemas.microsoft.com/office/drawing/2010/main">
      <mc:Choice Requires="a14">
        <xdr:graphicFrame macro="">
          <xdr:nvGraphicFramePr>
            <xdr:cNvPr id="4" name="ranks">
              <a:extLst>
                <a:ext uri="{FF2B5EF4-FFF2-40B4-BE49-F238E27FC236}">
                  <a16:creationId xmlns:a16="http://schemas.microsoft.com/office/drawing/2014/main" id="{0FEEAF6D-D055-4FEF-91EE-2B788F1F6207}"/>
                </a:ext>
              </a:extLst>
            </xdr:cNvPr>
            <xdr:cNvGraphicFramePr/>
          </xdr:nvGraphicFramePr>
          <xdr:xfrm>
            <a:off x="0" y="0"/>
            <a:ext cx="0" cy="0"/>
          </xdr:xfrm>
          <a:graphic>
            <a:graphicData uri="http://schemas.microsoft.com/office/drawing/2010/slicer">
              <sle:slicer xmlns:sle="http://schemas.microsoft.com/office/drawing/2010/slicer" name="ranks"/>
            </a:graphicData>
          </a:graphic>
        </xdr:graphicFrame>
      </mc:Choice>
      <mc:Fallback xmlns="">
        <xdr:sp macro="" textlink="">
          <xdr:nvSpPr>
            <xdr:cNvPr id="0" name=""/>
            <xdr:cNvSpPr>
              <a:spLocks noTextEdit="1"/>
            </xdr:cNvSpPr>
          </xdr:nvSpPr>
          <xdr:spPr>
            <a:xfrm>
              <a:off x="8067675" y="32385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TWRDC" refreshedDate="44980.478374074075" createdVersion="6" refreshedVersion="6" minRefreshableVersion="3" recordCount="50" xr:uid="{BF84B711-3EA3-4EAE-B0A9-86A12E3F79ED}">
  <cacheSource type="worksheet">
    <worksheetSource ref="A1:N51" sheet="Sheet2"/>
  </cacheSource>
  <cacheFields count="14">
    <cacheField name="Full Name " numFmtId="0">
      <sharedItems count="48">
        <s v="soumya"/>
        <s v="ramya"/>
        <s v="Sahithi"/>
        <s v="Anil"/>
        <s v="Sohail"/>
        <s v="sravanthi"/>
        <s v="harshith"/>
        <s v="Samith"/>
        <s v="MOUNIKA"/>
        <s v="Komatipally"/>
        <s v="MANOJ"/>
        <s v="RAJITHA"/>
        <s v="ramagiri"/>
        <s v="shyamala"/>
        <s v="Shivani"/>
        <s v="SANDEEP"/>
        <s v="shireesha"/>
        <s v="Ashwith"/>
        <s v="Rajkumaar"/>
        <s v="Sankeerthana"/>
        <s v="priyanka"/>
        <s v="Vajrala"/>
        <s v="Sai"/>
        <s v="Abhishek"/>
        <s v="SAITEJA"/>
        <s v="SALMAN"/>
        <s v="Sairam"/>
        <s v="Pravalika"/>
        <s v="mamatha"/>
        <s v="Akudari"/>
        <s v="Anjali"/>
        <s v="Uppula"/>
        <s v="ramesh"/>
        <s v="akhila"/>
        <s v="Nagunuri"/>
        <s v="Anusha"/>
        <s v="raghu"/>
        <s v="Rachana"/>
        <s v="LAXMAN"/>
        <s v="Naveen"/>
        <s v="Naveena"/>
        <s v="prashanthi"/>
        <s v="Akshitha"/>
        <s v="venkatesh"/>
        <s v="rajkumar"/>
        <s v="Anumala"/>
        <s v="chethi"/>
        <s v="AKSHAY"/>
      </sharedItems>
    </cacheField>
    <cacheField name="Village" numFmtId="0">
      <sharedItems count="37">
        <s v="GUMPULA"/>
        <s v="Kapulapalli"/>
        <s v="Kanagarthi"/>
        <s v="SUGLAMPALLY "/>
        <s v="Gurrampalli"/>
        <s v="Gattepalli "/>
        <s v="Poosala"/>
        <s v="Narsakkapet"/>
        <s v="Peddapalli "/>
        <s v="NTPC Annapurna colony"/>
        <s v="Kolanoor "/>
        <s v="Kolanoor"/>
        <s v="Hanumanthunipet"/>
        <s v="Hunmanthunpet "/>
        <s v="Jeelakunta "/>
        <s v="Rangampalli"/>
        <s v="Kanagarhi"/>
        <s v="Kothapalli "/>
        <s v="Appannapet"/>
        <s v="Wadkapoor"/>
        <s v="Kukkalagudur "/>
        <s v="Palakurthy "/>
        <s v="Sultanabad"/>
        <s v="Shasthurlapally, Eklaspur "/>
        <s v="APPANNAPET "/>
        <s v="Khandeballur "/>
        <s v="Kundhanapally "/>
        <s v="Thallakothapeta "/>
        <s v="Mutharam "/>
        <s v="Seetharampur"/>
        <s v="Korkal"/>
        <s v="Muppirithota "/>
        <s v="Mulasala"/>
        <s v="Lalapally"/>
        <s v="Abbapoor"/>
        <s v="Shankar palli "/>
        <s v="Rajapet "/>
      </sharedItems>
    </cacheField>
    <cacheField name="Gender" numFmtId="0">
      <sharedItems count="2">
        <s v="Male"/>
        <s v="Female"/>
      </sharedItems>
    </cacheField>
    <cacheField name="Qualification" numFmtId="0">
      <sharedItems count="4">
        <s v="Diploma (Polytechnic, ITI)"/>
        <s v="Degree ( BSc, BTech, BCom, BA, BBA,BE)"/>
        <s v="PG ( MSc, MTech, MBA, MA, MCom)"/>
        <s v="Others"/>
      </sharedItems>
    </cacheField>
    <cacheField name="Year of passed out" numFmtId="0">
      <sharedItems containsSemiMixedTypes="0" containsString="0" containsNumber="1" containsInteger="1" minValue="2015" maxValue="2022" count="8">
        <n v="2021"/>
        <n v="2018"/>
        <n v="2020"/>
        <n v="2017"/>
        <n v="2019"/>
        <n v="2016"/>
        <n v="2022"/>
        <n v="2015"/>
      </sharedItems>
    </cacheField>
    <cacheField name="Religion" numFmtId="0">
      <sharedItems count="2">
        <s v="Hindu"/>
        <s v="Muslim"/>
      </sharedItems>
    </cacheField>
    <cacheField name="University" numFmtId="0">
      <sharedItems count="27">
        <s v="JNTUH"/>
        <s v="Satavahana university"/>
        <s v="Sahaja institute of technology and science for women "/>
        <s v="Shreya vocational"/>
        <s v="Sathavahana University"/>
        <s v="Mother Theressa college of engineering&amp;Technology"/>
        <s v="Satavahana University "/>
        <s v="JNTUH(medak engineering college)"/>
        <s v="Kakathiya University "/>
        <s v="MGU "/>
        <s v="Kakatiya University "/>
        <s v="Shatavahana University "/>
        <s v="Mahatma gandi University Nalgonda "/>
        <s v="Government junior inter College peddapally "/>
        <s v="Osmania University "/>
        <s v="Vardhaman college of engineering "/>
        <s v="Osmania University"/>
        <s v="NATIONAL COUNCIL FOR VOCATIONAL TRAINING "/>
        <s v="Sri VIDYODAYA HIGH SCHOOL "/>
        <s v="Shathavahana university"/>
        <s v="Govt. Polytechnic fir women"/>
        <s v="State board of technical educational training Telangana "/>
        <s v="Peddapally"/>
        <s v="Srivani degree and pg college"/>
        <s v="Alphores junior college "/>
        <s v="Shatavahana university"/>
        <s v="State board of technical education"/>
      </sharedItems>
    </cacheField>
    <cacheField name="Appeared for WE" numFmtId="0">
      <sharedItems/>
    </cacheField>
    <cacheField name="Exam_marks" numFmtId="0">
      <sharedItems containsSemiMixedTypes="0" containsString="0" containsNumber="1" containsInteger="1" minValue="58" maxValue="100"/>
    </cacheField>
    <cacheField name="Interview marks" numFmtId="0">
      <sharedItems containsSemiMixedTypes="0" containsString="0" containsNumber="1" containsInteger="1" minValue="15" maxValue="25"/>
    </cacheField>
    <cacheField name="em" numFmtId="0">
      <sharedItems containsSemiMixedTypes="0" containsString="0" containsNumber="1" minValue="14.5" maxValue="25"/>
    </cacheField>
    <cacheField name="im" numFmtId="0">
      <sharedItems containsSemiMixedTypes="0" containsString="0" containsNumber="1" containsInteger="1" minValue="15" maxValue="25"/>
    </cacheField>
    <cacheField name="tm" numFmtId="0">
      <sharedItems containsSemiMixedTypes="0" containsString="0" containsNumber="1" minValue="39.5" maxValue="50"/>
    </cacheField>
    <cacheField name="ranks" numFmtId="0">
      <sharedItems containsSemiMixedTypes="0" containsString="0" containsNumber="1" containsInteger="1" minValue="1" maxValue="45" count="28">
        <n v="1"/>
        <n v="2"/>
        <n v="3"/>
        <n v="4"/>
        <n v="5"/>
        <n v="6"/>
        <n v="7"/>
        <n v="8"/>
        <n v="9"/>
        <n v="10"/>
        <n v="11"/>
        <n v="12"/>
        <n v="13"/>
        <n v="14"/>
        <n v="15"/>
        <n v="17"/>
        <n v="18"/>
        <n v="23"/>
        <n v="24"/>
        <n v="26"/>
        <n v="27"/>
        <n v="28"/>
        <n v="29"/>
        <n v="31"/>
        <n v="35"/>
        <n v="37"/>
        <n v="41"/>
        <n v="4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TWRDC" refreshedDate="45018.477346643522" createdVersion="6" refreshedVersion="6" minRefreshableVersion="3" recordCount="394" xr:uid="{DC5F807B-D40A-4BF0-B8CF-6E216F8017CE}">
  <cacheSource type="worksheet">
    <worksheetSource ref="A1:N395" sheet="Sheet1"/>
  </cacheSource>
  <cacheFields count="14">
    <cacheField name="Full Name " numFmtId="0">
      <sharedItems count="235">
        <s v="soumya"/>
        <s v="abhilash"/>
        <s v="ABHINAV"/>
        <s v="ramya"/>
        <s v="Afrin"/>
        <s v="AJAY"/>
        <s v="Duvvasi"/>
        <s v="Akhila"/>
        <s v="Sahithi"/>
        <s v="Akshitha"/>
        <s v="Anil"/>
        <s v="Sohail"/>
        <s v="Anand"/>
        <s v="Rajitha"/>
        <s v="Anilkumar"/>
        <s v="Anilraj"/>
        <s v="anitha"/>
        <s v="sravanthi"/>
        <s v="harshith"/>
        <s v="ANUSHA"/>
        <s v="SAGAR"/>
        <s v="ANVESH"/>
        <s v="Anwar"/>
        <s v="Aparna"/>
        <s v="ARAVIND"/>
        <s v="ARCHANA"/>
        <s v="Arun"/>
        <s v="Sai"/>
        <s v="BHARATH"/>
        <s v="Bharathi"/>
        <s v="Bhaskar"/>
        <s v="Bindhaas"/>
        <s v="Brahmam"/>
        <s v="Burra"/>
        <s v="CHAITHANYA"/>
        <s v="Chanakya"/>
        <s v="Chandini"/>
        <s v="Samith"/>
        <s v="chindam"/>
        <s v="dhodde"/>
        <s v="Dileep"/>
        <s v="Divya"/>
        <s v="DODDE"/>
        <s v="saisheshank"/>
        <s v="Erukala"/>
        <s v="Gajarla"/>
        <s v="Gajjeli"/>
        <s v="ganesh"/>
        <s v="gorre"/>
        <s v="Gouthami"/>
        <s v="harika"/>
        <s v="Harikiran"/>
        <s v="Harish"/>
        <s v="SINDHU"/>
        <s v="Hazaroddin"/>
        <s v="Jayanth"/>
        <s v="Jyothi"/>
        <s v="jyothsna"/>
        <s v="MOUNIKA"/>
        <s v="Kalyani"/>
        <s v="karthik"/>
        <s v="kavya"/>
        <s v="keerthana"/>
        <s v="khaja"/>
        <s v="Kiran"/>
        <s v="komalatha"/>
        <s v="kalva"/>
        <s v="Konka"/>
        <s v="Kumar"/>
        <s v="lavanya"/>
        <s v="Laxman"/>
        <s v="Komatipally"/>
        <s v="LAXMI"/>
        <s v="Laxmiprasanna"/>
        <s v="layasri"/>
        <s v="macharla"/>
        <s v="Macherla"/>
        <s v="Madhu"/>
        <s v="MAHANKALI"/>
        <s v="mahesh"/>
        <s v="MAHESHWARACHARY"/>
        <s v="Maheshwari"/>
        <s v="Mallesh"/>
        <s v="Mallika"/>
        <s v="MANOJ"/>
        <s v="Mamatha"/>
        <s v="Manasa"/>
        <s v="Manimeghala"/>
        <s v="MANOHER"/>
        <s v="Naveen"/>
        <s v="MARUTHI"/>
        <s v="Mohana"/>
        <s v="ramagiri"/>
        <s v="Nagaraju"/>
        <s v="Nagendra"/>
        <s v="shyamala"/>
        <s v="Nalini"/>
        <s v="NARESH"/>
        <s v="Ramu"/>
        <s v="RAVI"/>
        <s v="Shivani"/>
        <s v="navya"/>
        <s v="nikhitha"/>
        <s v="niroja"/>
        <s v="oddam"/>
        <s v="odelu"/>
        <s v="padma"/>
        <s v="Pakanati"/>
        <s v="pambala"/>
        <s v="parsha"/>
        <s v="SANDEEP"/>
        <s v="Polaboina"/>
        <s v="Ponnam"/>
        <s v="Pooja"/>
        <s v="POOJITHA"/>
        <s v="prabhandha"/>
        <s v="pranith"/>
        <s v="Prasad"/>
        <s v="prasanth"/>
        <s v="PRASHANTH"/>
        <s v="Prashanthi"/>
        <s v="shireesha"/>
        <s v="prathyusha"/>
        <s v="Shruthi"/>
        <s v="pravalika"/>
        <s v="Ashwith"/>
        <s v="praveena"/>
        <s v="Preethi"/>
        <s v="sravani"/>
        <s v="Rajkumaar"/>
        <s v="radhika"/>
        <s v="Sankeerthana"/>
        <s v="rahul"/>
        <s v="RAJ"/>
        <s v="priyanka"/>
        <s v="Vajrala"/>
        <s v="Rajesh"/>
        <s v="Abhishek"/>
        <s v="Rajkiran"/>
        <s v="SAITEJA"/>
        <s v="SALMAN"/>
        <s v="Rajkumar"/>
        <s v="raju"/>
        <s v="rakesh"/>
        <s v="pavan"/>
        <s v="Ramakanth"/>
        <s v="Ramakrishna"/>
        <s v="RAMANJAN"/>
        <s v="Ramesh"/>
        <s v="Sairam"/>
        <s v="RAVALI"/>
        <s v="ravalika"/>
        <s v="raviteja"/>
        <s v="reddy"/>
        <s v="Rohit"/>
        <s v="Rohith"/>
        <s v="Roshini"/>
        <s v="Ruchitha"/>
        <s v="SAFA"/>
        <s v="Akudari"/>
        <s v="SAGARIKA"/>
        <s v="Anjali"/>
        <s v="Uppula"/>
        <s v="Abdul"/>
        <s v="Saicharan"/>
        <s v="Saikumar"/>
        <s v="saipriya"/>
        <s v="Sairaj"/>
        <s v="Nagunuri"/>
        <s v="saivani"/>
        <s v="raghu"/>
        <s v="Rachana"/>
        <s v="SAMPATH"/>
        <s v="samreen"/>
        <s v="sandhya"/>
        <s v="sannihitha"/>
        <s v="santhosh"/>
        <s v="Sathish"/>
        <s v="sathwika"/>
        <s v="sathyanarayana"/>
        <s v="Shalini"/>
        <s v="sharadha"/>
        <s v="Sharath"/>
        <s v="SHARUKH"/>
        <s v="sheik"/>
        <s v="Naveena"/>
        <s v="Shirisha"/>
        <s v="shiva"/>
        <s v="Shivakumar"/>
        <s v="shravani"/>
        <s v="shruthika"/>
        <s v="shyam"/>
        <s v="Simran"/>
        <s v="venkatesh"/>
        <s v="soundarya"/>
        <s v="sowmya"/>
        <s v="spandana"/>
        <s v="Anumala"/>
        <s v="sravika"/>
        <s v="sravyasri"/>
        <s v="Sri"/>
        <s v="Srichandhana"/>
        <s v="Sridhar"/>
        <s v="sridivya"/>
        <s v="srija"/>
        <s v="srikanth"/>
        <s v="srilatha"/>
        <s v="srilekha"/>
        <s v="Srinivas"/>
        <s v="sriram"/>
        <s v="srivani"/>
        <s v="srividya"/>
        <s v="suma"/>
        <s v="Supraja"/>
        <s v="suprathika"/>
        <s v="Supriya"/>
        <s v="SURESH"/>
        <s v="sahera"/>
        <s v="suryavamshi"/>
        <s v="susmitha"/>
        <s v="swamy"/>
        <s v="swapna"/>
        <s v="Swathi"/>
        <s v="Swetha"/>
        <s v="Teja"/>
        <s v="Tejasri"/>
        <s v="Thallapalli"/>
        <s v="Thatha"/>
        <s v="Thota"/>
        <s v="Tulasiram"/>
        <s v="uday"/>
        <s v="Uma"/>
        <s v="chethi"/>
        <s v="Vadlanikhilchary"/>
        <s v="AKSHAY"/>
      </sharedItems>
    </cacheField>
    <cacheField name="Village" numFmtId="0">
      <sharedItems count="217">
        <s v="GUMPULA"/>
        <s v="Yellikal "/>
        <s v="Wadkapoor "/>
        <s v="Kapulapalli"/>
        <s v="Vennampally"/>
        <s v="Venkatropally "/>
        <s v="Venkatraopalli"/>
        <s v="Veerlapalem"/>
        <s v="Thurukalamaddikunta"/>
        <s v="Thurkalamaddikunta"/>
        <s v="Thogarrai "/>
        <s v="Theratpalli"/>
        <s v="Raghavapur "/>
        <s v="Suraiahpally"/>
        <s v="Sulthanabad "/>
        <s v="Sulthanabad"/>
        <s v="Sultanabad"/>
        <s v="Kanagarthi"/>
        <s v="SUGLAMPALLY "/>
        <s v="Gurrampalli"/>
        <s v="Kolanoor "/>
        <s v="Suglampalli "/>
        <s v="Suddala"/>
        <s v="Sriramulapally "/>
        <s v="Shivapalli"/>
        <s v="Gattepalli "/>
        <s v="Poosala"/>
        <s v="Shalapally"/>
        <s v="Kanagarthi "/>
        <s v="Ryakaldevpally"/>
        <s v="Ryakaldevpalli"/>
        <s v="Rompikunta"/>
        <s v="Revally "/>
        <s v="Regadimaddikunta Dubbapalli "/>
        <s v="Regadimaddikunta "/>
        <s v="Regadimaddikunta"/>
        <s v="Ratnapur"/>
        <s v="Rangapoor "/>
        <s v="Rangapoor"/>
        <s v="RANGAMPALLI "/>
        <s v="Rangaiahpally"/>
        <s v="Ranapoor"/>
        <s v="Rampalli"/>
        <s v="Ramaraopalli"/>
        <s v="Ramakrishnapur "/>
        <s v="Ramakrishnapur"/>
        <s v="Ramaiah palli"/>
        <s v="Ramagundam "/>
        <s v="Ramadugu"/>
        <s v="Rajapet"/>
        <s v="Raghavapur"/>
        <s v="Raghavapour "/>
        <s v="Ragadimaddikunta"/>
        <s v="Pulimamidi"/>
        <s v="Ppeddakalwala"/>
        <s v="Pothkapalli"/>
        <s v="POTHANA COLONY "/>
        <s v="Pochavaram kallur MDL Khammam district Telangana "/>
        <s v="Narsakkapet"/>
        <s v="Pegadapalli"/>
        <s v="Pedhamma nagar peddapalli"/>
        <s v="Peddapur "/>
        <s v="Peddapur"/>
        <s v="Peddapally "/>
        <s v="Peddapally"/>
        <s v="Peddapalli "/>
        <s v="Pittala Yellaiah palle "/>
        <s v="Peddapalli"/>
        <s v="Peddakalwala"/>
        <s v="Peddakalvala"/>
        <s v="Peddabonkur"/>
        <s v="Pandilla "/>
        <s v="Panagal "/>
        <s v="NTPC Annapurna colony"/>
        <s v="Palakurthi "/>
        <s v="Pahilwanpur"/>
        <s v="Ootur"/>
        <s v="Odela"/>
        <s v="NTPC autonagar"/>
        <s v="Muppirithota"/>
        <s v="Nittur"/>
        <s v="Nimmanapalli"/>
        <s v="Neerukulla "/>
        <s v="Narsapoor"/>
        <s v="Kolanoor"/>
        <s v="Narayapoor,kotgapera."/>
        <s v="Narayanapoor"/>
        <s v="Hanumanthunipet"/>
        <s v="Mutharam "/>
        <s v="Muskanipet"/>
        <s v="Karimnagar"/>
        <s v="Muppirithota "/>
        <s v="Kannala"/>
        <s v="Mulasala "/>
        <s v="Mulasala"/>
        <s v="Hunmanthunpet "/>
        <s v="Miyapoor "/>
        <s v="Miyapoor"/>
        <s v="marey"/>
        <s v="Mangapeta"/>
        <s v="Mangapet "/>
        <s v="Mangapet"/>
        <s v="Manchirami "/>
        <s v="Mancherial"/>
        <s v="Mancharami "/>
        <s v="Mancharami"/>
        <s v="Mallial "/>
        <s v="Mallial"/>
        <s v="Mallannapally "/>
        <s v="Mailaram"/>
        <s v="Madhikal"/>
        <s v="MADAKA"/>
        <s v="Machirami"/>
        <s v="Lokapeta "/>
        <s v="Laxmipur"/>
        <s v="Jeelakunta "/>
        <s v="Ladnapur"/>
        <s v="Ladhnapoor"/>
        <s v="Haripuram"/>
        <s v="Kunaram"/>
        <s v="Kummarikunta"/>
        <s v="Rangampalli"/>
        <s v="Kukkalagudur"/>
        <s v="Kothappali"/>
        <s v="Kothapally"/>
        <s v="Kothapalli "/>
        <s v="Godavarikhani "/>
        <s v="Kothapalli"/>
        <s v="Kanagarhi"/>
        <s v="Kondapaka"/>
        <s v="Komera"/>
        <s v="Appannapet"/>
        <s v="Wadkapoor"/>
        <s v="Kodurupaka "/>
        <s v="Kodurupaka"/>
        <s v="Khammam "/>
        <s v="Kasulapalli "/>
        <s v="Kukkalagudur "/>
        <s v="Kanulula"/>
        <s v="Kanukula "/>
        <s v="Kanukula"/>
        <s v="Kannala "/>
        <s v="Palakurthy "/>
        <s v="Kanagathri "/>
        <s v="Kanagathi"/>
        <s v="Kanagarthi (kapulapalli)"/>
        <s v="Shasthurlapally, Eklaspur "/>
        <s v="APPANNAPET "/>
        <s v="Julapalli "/>
        <s v="Khandeballur "/>
        <s v="Kundhanapally "/>
        <s v="Thallakothapeta "/>
        <s v="Seetharampur"/>
        <s v="Korkal"/>
        <s v="Kanagarathi"/>
        <s v="Kamanpur"/>
        <s v="Kamalapuram"/>
        <s v="Kalwasrirampur"/>
        <s v="Kalwakuthy"/>
        <s v="Kalwacherla "/>
        <s v="Kalvasrirampur"/>
        <s v="Kalvacherla "/>
        <s v="Kachapur"/>
        <s v="Jeelakunta"/>
        <s v="Jayyaram"/>
        <s v="Itharajapalli"/>
        <s v="Irvin"/>
        <s v="Huzurabad"/>
        <s v="Lalapally"/>
        <s v="Harshaguda "/>
        <s v="Haripuram "/>
        <s v="Haripura"/>
        <s v="Haripirala"/>
        <s v="Abbapoor"/>
        <s v="Gumnoor"/>
        <s v="GUJJULAPALLI "/>
        <s v="Gudem"/>
        <s v="Gowreddypeta"/>
        <s v="Gowreddipet"/>
        <s v="Goparapalli"/>
        <s v="Godavarikhani"/>
        <s v="Shankar palli "/>
        <s v="Gattepalle"/>
        <s v="Gangaram"/>
        <s v="Eligaid "/>
        <s v="Eklaspur"/>
        <s v="Dhavanapalli "/>
        <s v="Dharmapuri"/>
        <s v="Deshaipet road "/>
        <s v="Choppadandi "/>
        <s v="Choppadandi"/>
        <s v="Chinnakalwala"/>
        <s v="Chinnakalvala"/>
        <s v="Chennur"/>
        <s v="Cheekurai"/>
        <s v="Chandhapalli "/>
        <s v="Chandhapalli"/>
        <s v="Chandapalli "/>
        <s v="Chandapalli"/>
        <s v="Chalmareddygudem "/>
        <s v="Centenary colony "/>
        <s v="Ccc"/>
        <s v="Buddharam"/>
        <s v="Brahmanpalli "/>
        <s v="Bompally "/>
        <s v="Bojannapet"/>
        <s v="Bhupalpally"/>
        <s v="Bhojannapet"/>
        <s v="Bheemsary "/>
        <s v="Bheemarapalli"/>
        <s v="Begumpet x road,nagepalli"/>
        <s v="Basanthnagar"/>
        <s v="Basanth nagar , Indra nagar Ho.N : 7-103"/>
        <s v="Ashannapalli "/>
        <s v="Ashannapalli"/>
        <s v="Arepally, pandilla "/>
        <s v="Rajapet "/>
      </sharedItems>
    </cacheField>
    <cacheField name="Gender" numFmtId="0">
      <sharedItems count="2">
        <s v="Male"/>
        <s v="Female"/>
      </sharedItems>
    </cacheField>
    <cacheField name="Qualification" numFmtId="0">
      <sharedItems count="5">
        <s v="Diploma (Polytechnic, ITI)"/>
        <s v="Degree ( BSc, BTech, BCom, BA, BBA)"/>
        <s v="Degree ( BSc, BTech, BCom, BA, BBA,BE)"/>
        <s v="PG ( MSc, MTech, MBA, MA, MCom)"/>
        <s v="Others"/>
      </sharedItems>
    </cacheField>
    <cacheField name="Year of passed out" numFmtId="0">
      <sharedItems containsSemiMixedTypes="0" containsString="0" containsNumber="1" containsInteger="1" minValue="2015" maxValue="2022" count="8">
        <n v="2021"/>
        <n v="2018"/>
        <n v="2017"/>
        <n v="2015"/>
        <n v="2020"/>
        <n v="2016"/>
        <n v="2019"/>
        <n v="2022"/>
      </sharedItems>
    </cacheField>
    <cacheField name="Religion" numFmtId="0">
      <sharedItems containsBlank="1"/>
    </cacheField>
    <cacheField name="University" numFmtId="0">
      <sharedItems count="102">
        <s v="JNTUH"/>
        <s v="Zphs"/>
        <s v="Satavahana university"/>
        <s v="Tswrdc w karimnagar "/>
        <s v="Trinity College of engineering and technology "/>
        <s v="Trinity College of engineering and technology"/>
        <s v="Trinity"/>
        <s v="TELANGANA OPEN SCHOOL SOCIETY"/>
        <s v="Sujala Bharathi Institute of technology warangal"/>
        <s v="State board of technical educational training Telangana "/>
        <s v="Shatavaha"/>
        <s v="State board of technical education and training , Telangana "/>
        <s v="State board of technical education and training"/>
        <s v="State board of technical education "/>
        <s v="Sahaja institute of technology and science for women "/>
        <s v="SRRS GOVT POLYTECHNIC, SIRISICLLA"/>
        <s v="Shreya vocational"/>
        <s v="Sri saradhi pvt Ltd "/>
        <s v="Sri kakatiya institution of pharmaceutical sciences "/>
        <s v="Sree chaitanya "/>
        <s v="Singareni polytechnic college"/>
        <s v="Sindhura University"/>
        <s v="Sindhura iti peddapally"/>
        <s v="Sindhura ITI"/>
        <s v="Shiva Sai iti peddapalli"/>
        <s v="Shathavahana University "/>
        <s v="Sathavahana University"/>
        <s v="Shathavahana University"/>
        <s v="Satavahana"/>
        <s v="Shathavahana "/>
        <s v="Shathavahana"/>
        <s v="Osmania University "/>
        <s v="Shatavahana University "/>
        <s v="Shatavahana University"/>
        <s v="Mother Theressa college of engineering&amp;Technology"/>
        <s v="Shatavahana"/>
        <s v="Shatavaha university"/>
        <s v="Osmania University"/>
        <s v="Sggp"/>
        <s v="Secondary Board of Telangana"/>
        <s v="Sdlce ku"/>
        <s v="SBTET"/>
        <s v="Sathvahana University"/>
        <s v="Sathavana University"/>
        <s v="Sathavahanaa"/>
        <s v="Sathavahana University "/>
        <s v="Jntu-H"/>
        <s v="Sathavahana univarsiti karimnagar"/>
        <s v="Sathavahana "/>
        <s v="Sathavahana"/>
        <s v="Satavahana University karimnagar "/>
        <s v="SATAVAHANA University "/>
        <s v="JNTUH(medak engineering college)"/>
        <s v="Satavahana univarsity"/>
        <s v="Kakathiya University "/>
        <s v="MGU "/>
        <s v="Kakatiya University "/>
        <s v="Kakathiya"/>
        <s v="Mahatma gandi University Nalgonda "/>
        <s v="Government junior inter College peddapally "/>
        <s v="Vardhaman college of engineering "/>
        <s v="NATIONAL COUNCIL FOR VOCATIONAL TRAINING "/>
        <s v="Satavahana "/>
        <s v="Sri VIDYODAYA HIGH SCHOOL "/>
        <s v="Govt. Polytechnic fir women"/>
        <s v="Sahaja engineering college"/>
        <s v="Palamuru University "/>
        <s v="Osmania "/>
        <s v="MJPSWRDC"/>
        <s v="Ministry of skill development and entrepreneurship"/>
        <s v="Mims degree college"/>
        <s v="Mgu"/>
        <s v="Malla Reddy University "/>
        <s v="Malla Reddy college of engineering and technology"/>
        <s v="Mahatma Gandhi Unit"/>
        <s v="Mahatma Gandhi "/>
        <s v="M b n r"/>
        <s v="KSarita university "/>
        <s v="Kamala institute of technology and science "/>
        <s v="Kakatya "/>
        <s v="Kakatiya University"/>
        <s v="Kakatiya ug"/>
        <s v="Peddapally"/>
        <s v="Kakarikaya University "/>
        <s v="Junior college "/>
        <s v="Srivani degree and pg college"/>
        <s v="JNTUH "/>
        <s v="Alphores junior college "/>
        <s v="JNTU "/>
        <s v="JNTU"/>
        <s v="Jawaharlal Nehru University "/>
        <s v="Jawaharlal Nehru Technological University Hyderabad"/>
        <s v="Jawaharlal Nehru polytechnic college Ramanathapur"/>
        <s v="JAVAHARLAL NEHRU UNIVERSITY "/>
        <s v="Jammikunta vocational collage"/>
        <s v="Iti"/>
        <s v="Intermediate open school ts"/>
        <s v="Inter bord of Hyderabad"/>
        <s v="IIT(BHU)"/>
        <s v="Hemavati Nandan Bahuguna Garhwal University "/>
        <s v="Government Polytechnic College Warangal"/>
        <s v="State board of technical education"/>
      </sharedItems>
    </cacheField>
    <cacheField name="Appeared for WE" numFmtId="0">
      <sharedItems/>
    </cacheField>
    <cacheField name="Exam_marks" numFmtId="0">
      <sharedItems containsString="0" containsBlank="1" containsNumber="1" containsInteger="1" minValue="20" maxValue="100" count="80">
        <n v="100"/>
        <n v="48"/>
        <m/>
        <n v="98"/>
        <n v="27"/>
        <n v="60"/>
        <n v="80"/>
        <n v="72"/>
        <n v="70"/>
        <n v="38"/>
        <n v="40"/>
        <n v="61"/>
        <n v="93"/>
        <n v="57"/>
        <n v="76"/>
        <n v="95"/>
        <n v="33"/>
        <n v="32"/>
        <n v="84"/>
        <n v="30"/>
        <n v="79"/>
        <n v="96"/>
        <n v="92"/>
        <n v="54"/>
        <n v="66"/>
        <n v="63"/>
        <n v="56"/>
        <n v="87"/>
        <n v="44"/>
        <n v="65"/>
        <n v="69"/>
        <n v="52"/>
        <n v="41"/>
        <n v="29"/>
        <n v="75"/>
        <n v="51"/>
        <n v="39"/>
        <n v="81"/>
        <n v="77"/>
        <n v="67"/>
        <n v="36"/>
        <n v="55"/>
        <n v="47"/>
        <n v="25"/>
        <n v="88"/>
        <n v="37"/>
        <n v="34"/>
        <n v="94"/>
        <n v="20"/>
        <n v="73"/>
        <n v="91"/>
        <n v="46"/>
        <n v="86"/>
        <n v="50"/>
        <n v="59"/>
        <n v="45"/>
        <n v="89"/>
        <n v="83"/>
        <n v="26"/>
        <n v="35"/>
        <n v="99"/>
        <n v="21"/>
        <n v="90"/>
        <n v="68"/>
        <n v="78"/>
        <n v="42"/>
        <n v="97"/>
        <n v="74"/>
        <n v="53"/>
        <n v="22"/>
        <n v="58"/>
        <n v="24"/>
        <n v="85"/>
        <n v="82"/>
        <n v="71"/>
        <n v="62"/>
        <n v="31"/>
        <n v="43"/>
        <n v="49"/>
        <n v="64"/>
      </sharedItems>
    </cacheField>
    <cacheField name="Interview marks" numFmtId="0">
      <sharedItems containsString="0" containsBlank="1" containsNumber="1" containsInteger="1" minValue="1" maxValue="25" count="26">
        <n v="25"/>
        <n v="12"/>
        <m/>
        <n v="17"/>
        <n v="11"/>
        <n v="2"/>
        <n v="19"/>
        <n v="22"/>
        <n v="10"/>
        <n v="20"/>
        <n v="24"/>
        <n v="3"/>
        <n v="1"/>
        <n v="7"/>
        <n v="14"/>
        <n v="4"/>
        <n v="6"/>
        <n v="18"/>
        <n v="9"/>
        <n v="8"/>
        <n v="5"/>
        <n v="21"/>
        <n v="16"/>
        <n v="15"/>
        <n v="23"/>
        <n v="13"/>
      </sharedItems>
    </cacheField>
    <cacheField name="em" numFmtId="0">
      <sharedItems containsString="0" containsBlank="1" containsNumber="1" minValue="5" maxValue="25"/>
    </cacheField>
    <cacheField name="im" numFmtId="0">
      <sharedItems containsString="0" containsBlank="1" containsNumber="1" containsInteger="1" minValue="1" maxValue="25"/>
    </cacheField>
    <cacheField name="tm" numFmtId="0">
      <sharedItems containsSemiMixedTypes="0" containsString="0" containsNumber="1" minValue="0" maxValue="50"/>
    </cacheField>
    <cacheField name="ranks" numFmtId="0">
      <sharedItems containsSemiMixedTypes="0" containsString="0" containsNumber="1" containsInteger="1" minValue="1" maxValue="274" count="206">
        <n v="1"/>
        <n v="188"/>
        <n v="274"/>
        <n v="189"/>
        <n v="272"/>
        <n v="165"/>
        <n v="69"/>
        <n v="270"/>
        <n v="106"/>
        <n v="137"/>
        <n v="268"/>
        <n v="221"/>
        <n v="143"/>
        <n v="266"/>
        <n v="264"/>
        <n v="80"/>
        <n v="97"/>
        <n v="262"/>
        <n v="18"/>
        <n v="260"/>
        <n v="258"/>
        <n v="247"/>
        <n v="255"/>
        <n v="256"/>
        <n v="236"/>
        <n v="107"/>
        <n v="254"/>
        <n v="121"/>
        <n v="250"/>
        <n v="252"/>
        <n v="89"/>
        <n v="135"/>
        <n v="2"/>
        <n v="3"/>
        <n v="248"/>
        <n v="72"/>
        <n v="181"/>
        <n v="246"/>
        <n v="81"/>
        <n v="85"/>
        <n v="244"/>
        <n v="176"/>
        <n v="98"/>
        <n v="242"/>
        <n v="101"/>
        <n v="120"/>
        <n v="240"/>
        <n v="158"/>
        <n v="44"/>
        <n v="238"/>
        <n v="203"/>
        <n v="134"/>
        <n v="119"/>
        <n v="202"/>
        <n v="234"/>
        <n v="123"/>
        <n v="62"/>
        <n v="232"/>
        <n v="6"/>
        <n v="178"/>
        <n v="230"/>
        <n v="51"/>
        <n v="140"/>
        <n v="228"/>
        <n v="71"/>
        <n v="226"/>
        <n v="122"/>
        <n v="55"/>
        <n v="224"/>
        <n v="222"/>
        <n v="60"/>
        <n v="220"/>
        <n v="90"/>
        <n v="218"/>
        <n v="171"/>
        <n v="216"/>
        <n v="173"/>
        <n v="214"/>
        <n v="164"/>
        <n v="212"/>
        <n v="187"/>
        <n v="210"/>
        <n v="162"/>
        <n v="208"/>
        <n v="126"/>
        <n v="57"/>
        <n v="206"/>
        <n v="58"/>
        <n v="127"/>
        <n v="204"/>
        <n v="161"/>
        <n v="149"/>
        <n v="103"/>
        <n v="200"/>
        <n v="111"/>
        <n v="198"/>
        <n v="168"/>
        <n v="196"/>
        <n v="159"/>
        <n v="88"/>
        <n v="194"/>
        <n v="129"/>
        <n v="132"/>
        <n v="192"/>
        <n v="144"/>
        <n v="110"/>
        <n v="190"/>
        <n v="9"/>
        <n v="160"/>
        <n v="186"/>
        <n v="169"/>
        <n v="42"/>
        <n v="184"/>
        <n v="32"/>
        <n v="45"/>
        <n v="182"/>
        <n v="99"/>
        <n v="83"/>
        <n v="180"/>
        <n v="104"/>
        <n v="31"/>
        <n v="174"/>
        <n v="117"/>
        <n v="46"/>
        <n v="172"/>
        <n v="95"/>
        <n v="170"/>
        <n v="92"/>
        <n v="142"/>
        <n v="166"/>
        <n v="14"/>
        <n v="47"/>
        <n v="93"/>
        <n v="150"/>
        <n v="54"/>
        <n v="156"/>
        <n v="125"/>
        <n v="154"/>
        <n v="15"/>
        <n v="152"/>
        <n v="68"/>
        <n v="59"/>
        <n v="148"/>
        <n v="113"/>
        <n v="66"/>
        <n v="146"/>
        <n v="87"/>
        <n v="26"/>
        <n v="7"/>
        <n v="138"/>
        <n v="136"/>
        <n v="10"/>
        <n v="33"/>
        <n v="130"/>
        <n v="114"/>
        <n v="128"/>
        <n v="39"/>
        <n v="77"/>
        <n v="49"/>
        <n v="124"/>
        <n v="52"/>
        <n v="20"/>
        <n v="56"/>
        <n v="118"/>
        <n v="35"/>
        <n v="116"/>
        <n v="34"/>
        <n v="22"/>
        <n v="112"/>
        <n v="75"/>
        <n v="53"/>
        <n v="61"/>
        <n v="108"/>
        <n v="64"/>
        <n v="76"/>
        <n v="102"/>
        <n v="5"/>
        <n v="100"/>
        <n v="63"/>
        <n v="67"/>
        <n v="96"/>
        <n v="94"/>
        <n v="36"/>
        <n v="4"/>
        <n v="8"/>
        <n v="86"/>
        <n v="24"/>
        <n v="84"/>
        <n v="82"/>
        <n v="78"/>
        <n v="28"/>
        <n v="23"/>
        <n v="74"/>
        <n v="43"/>
        <n v="13"/>
        <n v="17"/>
        <n v="70"/>
        <n v="11"/>
        <n v="19"/>
        <n v="50"/>
        <n v="48"/>
        <n v="29"/>
        <n v="40"/>
        <n v="38"/>
        <n v="30"/>
        <n v="16"/>
      </sharedItems>
    </cacheField>
  </cacheFields>
  <extLst>
    <ext xmlns:x14="http://schemas.microsoft.com/office/spreadsheetml/2009/9/main" uri="{725AE2AE-9491-48be-B2B4-4EB974FC3084}">
      <x14:pivotCacheDefinition pivotCacheId="1390051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s v="Yes"/>
    <n v="100"/>
    <n v="25"/>
    <n v="25"/>
    <n v="25"/>
    <n v="50"/>
    <x v="0"/>
  </r>
  <r>
    <x v="1"/>
    <x v="1"/>
    <x v="0"/>
    <x v="1"/>
    <x v="1"/>
    <x v="0"/>
    <x v="1"/>
    <s v="Yes"/>
    <n v="98"/>
    <n v="25"/>
    <n v="24.5"/>
    <n v="25"/>
    <n v="49.5"/>
    <x v="1"/>
  </r>
  <r>
    <x v="2"/>
    <x v="2"/>
    <x v="1"/>
    <x v="1"/>
    <x v="2"/>
    <x v="0"/>
    <x v="2"/>
    <s v="Yes"/>
    <n v="76"/>
    <n v="25"/>
    <n v="19"/>
    <n v="25"/>
    <n v="44"/>
    <x v="1"/>
  </r>
  <r>
    <x v="3"/>
    <x v="3"/>
    <x v="1"/>
    <x v="1"/>
    <x v="0"/>
    <x v="0"/>
    <x v="3"/>
    <s v="Yes"/>
    <n v="95"/>
    <n v="24"/>
    <n v="23.75"/>
    <n v="24"/>
    <n v="47.75"/>
    <x v="2"/>
  </r>
  <r>
    <x v="4"/>
    <x v="4"/>
    <x v="0"/>
    <x v="1"/>
    <x v="1"/>
    <x v="0"/>
    <x v="0"/>
    <s v="Yes"/>
    <n v="95"/>
    <n v="24"/>
    <n v="23.75"/>
    <n v="24"/>
    <n v="47.75"/>
    <x v="2"/>
  </r>
  <r>
    <x v="5"/>
    <x v="5"/>
    <x v="0"/>
    <x v="2"/>
    <x v="3"/>
    <x v="0"/>
    <x v="0"/>
    <s v="Yes"/>
    <n v="92"/>
    <n v="24"/>
    <n v="23"/>
    <n v="24"/>
    <n v="47"/>
    <x v="2"/>
  </r>
  <r>
    <x v="6"/>
    <x v="6"/>
    <x v="0"/>
    <x v="3"/>
    <x v="4"/>
    <x v="0"/>
    <x v="4"/>
    <s v="Yes"/>
    <n v="84"/>
    <n v="25"/>
    <n v="21"/>
    <n v="25"/>
    <n v="46"/>
    <x v="2"/>
  </r>
  <r>
    <x v="7"/>
    <x v="2"/>
    <x v="1"/>
    <x v="1"/>
    <x v="5"/>
    <x v="0"/>
    <x v="5"/>
    <s v="Yes"/>
    <n v="95"/>
    <n v="21"/>
    <n v="23.75"/>
    <n v="21"/>
    <n v="44.75"/>
    <x v="2"/>
  </r>
  <r>
    <x v="8"/>
    <x v="7"/>
    <x v="0"/>
    <x v="3"/>
    <x v="4"/>
    <x v="0"/>
    <x v="1"/>
    <s v="Yes"/>
    <n v="79"/>
    <n v="25"/>
    <n v="19.75"/>
    <n v="25"/>
    <n v="44.75"/>
    <x v="2"/>
  </r>
  <r>
    <x v="9"/>
    <x v="8"/>
    <x v="1"/>
    <x v="1"/>
    <x v="0"/>
    <x v="0"/>
    <x v="6"/>
    <s v="Yes"/>
    <n v="94"/>
    <n v="24"/>
    <n v="23.5"/>
    <n v="24"/>
    <n v="47.5"/>
    <x v="3"/>
  </r>
  <r>
    <x v="10"/>
    <x v="9"/>
    <x v="1"/>
    <x v="1"/>
    <x v="0"/>
    <x v="0"/>
    <x v="1"/>
    <s v="Yes"/>
    <n v="77"/>
    <n v="25"/>
    <n v="19.25"/>
    <n v="25"/>
    <n v="44.25"/>
    <x v="3"/>
  </r>
  <r>
    <x v="11"/>
    <x v="10"/>
    <x v="0"/>
    <x v="3"/>
    <x v="4"/>
    <x v="0"/>
    <x v="1"/>
    <s v="Yes"/>
    <n v="60"/>
    <n v="25"/>
    <n v="15"/>
    <n v="25"/>
    <n v="40"/>
    <x v="3"/>
  </r>
  <r>
    <x v="12"/>
    <x v="11"/>
    <x v="0"/>
    <x v="0"/>
    <x v="3"/>
    <x v="0"/>
    <x v="1"/>
    <s v="Yes"/>
    <n v="89"/>
    <n v="24"/>
    <n v="22.25"/>
    <n v="24"/>
    <n v="46.25"/>
    <x v="4"/>
  </r>
  <r>
    <x v="13"/>
    <x v="12"/>
    <x v="1"/>
    <x v="2"/>
    <x v="6"/>
    <x v="0"/>
    <x v="7"/>
    <s v="Yes"/>
    <n v="96"/>
    <n v="16"/>
    <n v="24"/>
    <n v="16"/>
    <n v="40"/>
    <x v="4"/>
  </r>
  <r>
    <x v="14"/>
    <x v="13"/>
    <x v="0"/>
    <x v="0"/>
    <x v="4"/>
    <x v="0"/>
    <x v="8"/>
    <s v="Yes"/>
    <n v="95"/>
    <n v="20"/>
    <n v="23.75"/>
    <n v="20"/>
    <n v="43.75"/>
    <x v="5"/>
  </r>
  <r>
    <x v="15"/>
    <x v="2"/>
    <x v="1"/>
    <x v="1"/>
    <x v="2"/>
    <x v="0"/>
    <x v="9"/>
    <s v="Yes"/>
    <n v="99"/>
    <n v="18"/>
    <n v="24.75"/>
    <n v="18"/>
    <n v="42.75"/>
    <x v="6"/>
  </r>
  <r>
    <x v="16"/>
    <x v="14"/>
    <x v="1"/>
    <x v="1"/>
    <x v="4"/>
    <x v="0"/>
    <x v="10"/>
    <s v="Yes"/>
    <n v="98"/>
    <n v="18"/>
    <n v="24.5"/>
    <n v="18"/>
    <n v="42.5"/>
    <x v="6"/>
  </r>
  <r>
    <x v="17"/>
    <x v="15"/>
    <x v="1"/>
    <x v="1"/>
    <x v="0"/>
    <x v="0"/>
    <x v="11"/>
    <s v="Yes"/>
    <n v="86"/>
    <n v="24"/>
    <n v="21.5"/>
    <n v="24"/>
    <n v="45.5"/>
    <x v="7"/>
  </r>
  <r>
    <x v="18"/>
    <x v="10"/>
    <x v="1"/>
    <x v="0"/>
    <x v="0"/>
    <x v="0"/>
    <x v="1"/>
    <s v="Yes"/>
    <n v="97"/>
    <n v="21"/>
    <n v="24.25"/>
    <n v="21"/>
    <n v="45.25"/>
    <x v="7"/>
  </r>
  <r>
    <x v="19"/>
    <x v="16"/>
    <x v="0"/>
    <x v="1"/>
    <x v="0"/>
    <x v="0"/>
    <x v="12"/>
    <s v="Yes"/>
    <n v="88"/>
    <n v="18"/>
    <n v="22"/>
    <n v="18"/>
    <n v="40"/>
    <x v="7"/>
  </r>
  <r>
    <x v="20"/>
    <x v="17"/>
    <x v="0"/>
    <x v="1"/>
    <x v="0"/>
    <x v="0"/>
    <x v="1"/>
    <s v="Yes"/>
    <n v="95"/>
    <n v="22"/>
    <n v="23.75"/>
    <n v="22"/>
    <n v="45.75"/>
    <x v="8"/>
  </r>
  <r>
    <x v="21"/>
    <x v="18"/>
    <x v="1"/>
    <x v="1"/>
    <x v="7"/>
    <x v="0"/>
    <x v="13"/>
    <s v="Yes"/>
    <n v="78"/>
    <n v="24"/>
    <n v="19.5"/>
    <n v="24"/>
    <n v="43.5"/>
    <x v="8"/>
  </r>
  <r>
    <x v="22"/>
    <x v="2"/>
    <x v="1"/>
    <x v="1"/>
    <x v="0"/>
    <x v="0"/>
    <x v="14"/>
    <s v="Yes"/>
    <n v="94"/>
    <n v="20"/>
    <n v="23.5"/>
    <n v="20"/>
    <n v="43.5"/>
    <x v="8"/>
  </r>
  <r>
    <x v="23"/>
    <x v="19"/>
    <x v="0"/>
    <x v="3"/>
    <x v="3"/>
    <x v="0"/>
    <x v="15"/>
    <s v="Yes"/>
    <n v="74"/>
    <n v="25"/>
    <n v="18.5"/>
    <n v="25"/>
    <n v="43.5"/>
    <x v="8"/>
  </r>
  <r>
    <x v="24"/>
    <x v="2"/>
    <x v="0"/>
    <x v="1"/>
    <x v="5"/>
    <x v="0"/>
    <x v="16"/>
    <s v="Yes"/>
    <n v="95"/>
    <n v="18"/>
    <n v="23.75"/>
    <n v="18"/>
    <n v="41.75"/>
    <x v="9"/>
  </r>
  <r>
    <x v="25"/>
    <x v="2"/>
    <x v="1"/>
    <x v="1"/>
    <x v="4"/>
    <x v="0"/>
    <x v="17"/>
    <s v="Yes"/>
    <n v="87"/>
    <n v="23"/>
    <n v="21.75"/>
    <n v="23"/>
    <n v="44.75"/>
    <x v="10"/>
  </r>
  <r>
    <x v="26"/>
    <x v="2"/>
    <x v="1"/>
    <x v="1"/>
    <x v="0"/>
    <x v="0"/>
    <x v="14"/>
    <s v="Yes"/>
    <n v="92"/>
    <n v="17"/>
    <n v="23"/>
    <n v="17"/>
    <n v="40"/>
    <x v="11"/>
  </r>
  <r>
    <x v="27"/>
    <x v="20"/>
    <x v="1"/>
    <x v="2"/>
    <x v="0"/>
    <x v="0"/>
    <x v="1"/>
    <s v="Yes"/>
    <n v="94"/>
    <n v="21"/>
    <n v="23.5"/>
    <n v="21"/>
    <n v="44.5"/>
    <x v="12"/>
  </r>
  <r>
    <x v="28"/>
    <x v="21"/>
    <x v="1"/>
    <x v="1"/>
    <x v="0"/>
    <x v="0"/>
    <x v="1"/>
    <s v="Yes"/>
    <n v="58"/>
    <n v="25"/>
    <n v="14.5"/>
    <n v="25"/>
    <n v="39.5"/>
    <x v="12"/>
  </r>
  <r>
    <x v="29"/>
    <x v="22"/>
    <x v="1"/>
    <x v="1"/>
    <x v="2"/>
    <x v="0"/>
    <x v="18"/>
    <s v="Yes"/>
    <n v="94"/>
    <n v="21"/>
    <n v="23.5"/>
    <n v="21"/>
    <n v="44.5"/>
    <x v="13"/>
  </r>
  <r>
    <x v="30"/>
    <x v="23"/>
    <x v="1"/>
    <x v="1"/>
    <x v="0"/>
    <x v="0"/>
    <x v="19"/>
    <s v="Yes"/>
    <n v="94"/>
    <n v="21"/>
    <n v="23.5"/>
    <n v="21"/>
    <n v="44.5"/>
    <x v="13"/>
  </r>
  <r>
    <x v="31"/>
    <x v="24"/>
    <x v="1"/>
    <x v="1"/>
    <x v="5"/>
    <x v="0"/>
    <x v="20"/>
    <s v="Yes"/>
    <n v="72"/>
    <n v="24"/>
    <n v="18"/>
    <n v="24"/>
    <n v="42"/>
    <x v="13"/>
  </r>
  <r>
    <x v="32"/>
    <x v="25"/>
    <x v="0"/>
    <x v="2"/>
    <x v="4"/>
    <x v="0"/>
    <x v="1"/>
    <s v="Yes"/>
    <n v="93"/>
    <n v="20"/>
    <n v="23.25"/>
    <n v="20"/>
    <n v="43.25"/>
    <x v="14"/>
  </r>
  <r>
    <x v="27"/>
    <x v="26"/>
    <x v="0"/>
    <x v="1"/>
    <x v="0"/>
    <x v="0"/>
    <x v="1"/>
    <s v="Yes"/>
    <n v="83"/>
    <n v="23"/>
    <n v="20.75"/>
    <n v="23"/>
    <n v="43.75"/>
    <x v="15"/>
  </r>
  <r>
    <x v="33"/>
    <x v="27"/>
    <x v="1"/>
    <x v="1"/>
    <x v="2"/>
    <x v="0"/>
    <x v="21"/>
    <s v="Yes"/>
    <n v="89"/>
    <n v="22"/>
    <n v="22.25"/>
    <n v="22"/>
    <n v="44.25"/>
    <x v="16"/>
  </r>
  <r>
    <x v="34"/>
    <x v="28"/>
    <x v="0"/>
    <x v="1"/>
    <x v="3"/>
    <x v="0"/>
    <x v="1"/>
    <s v="Yes"/>
    <n v="79"/>
    <n v="23"/>
    <n v="19.75"/>
    <n v="23"/>
    <n v="42.75"/>
    <x v="17"/>
  </r>
  <r>
    <x v="35"/>
    <x v="29"/>
    <x v="1"/>
    <x v="3"/>
    <x v="2"/>
    <x v="0"/>
    <x v="19"/>
    <s v="Yes"/>
    <n v="68"/>
    <n v="24"/>
    <n v="17"/>
    <n v="24"/>
    <n v="41"/>
    <x v="17"/>
  </r>
  <r>
    <x v="36"/>
    <x v="30"/>
    <x v="0"/>
    <x v="0"/>
    <x v="1"/>
    <x v="0"/>
    <x v="1"/>
    <s v="Yes"/>
    <n v="92"/>
    <n v="18"/>
    <n v="23"/>
    <n v="18"/>
    <n v="41"/>
    <x v="18"/>
  </r>
  <r>
    <x v="37"/>
    <x v="17"/>
    <x v="1"/>
    <x v="1"/>
    <x v="0"/>
    <x v="0"/>
    <x v="1"/>
    <s v="Yes"/>
    <n v="85"/>
    <n v="19"/>
    <n v="21.25"/>
    <n v="19"/>
    <n v="40.25"/>
    <x v="19"/>
  </r>
  <r>
    <x v="38"/>
    <x v="8"/>
    <x v="0"/>
    <x v="0"/>
    <x v="1"/>
    <x v="0"/>
    <x v="6"/>
    <s v="Yes"/>
    <n v="99"/>
    <n v="17"/>
    <n v="24.75"/>
    <n v="17"/>
    <n v="41.75"/>
    <x v="20"/>
  </r>
  <r>
    <x v="39"/>
    <x v="31"/>
    <x v="0"/>
    <x v="1"/>
    <x v="1"/>
    <x v="0"/>
    <x v="1"/>
    <s v="Yes"/>
    <n v="73"/>
    <n v="23"/>
    <n v="18.25"/>
    <n v="23"/>
    <n v="41.25"/>
    <x v="20"/>
  </r>
  <r>
    <x v="40"/>
    <x v="32"/>
    <x v="1"/>
    <x v="1"/>
    <x v="0"/>
    <x v="0"/>
    <x v="1"/>
    <s v="Yes"/>
    <n v="73"/>
    <n v="23"/>
    <n v="18.25"/>
    <n v="23"/>
    <n v="41.25"/>
    <x v="20"/>
  </r>
  <r>
    <x v="41"/>
    <x v="33"/>
    <x v="1"/>
    <x v="1"/>
    <x v="5"/>
    <x v="0"/>
    <x v="1"/>
    <s v="Yes"/>
    <n v="85"/>
    <n v="19"/>
    <n v="21.25"/>
    <n v="19"/>
    <n v="40.25"/>
    <x v="20"/>
  </r>
  <r>
    <x v="22"/>
    <x v="2"/>
    <x v="1"/>
    <x v="1"/>
    <x v="2"/>
    <x v="0"/>
    <x v="22"/>
    <s v="Yes"/>
    <n v="71"/>
    <n v="23"/>
    <n v="17.75"/>
    <n v="23"/>
    <n v="40.75"/>
    <x v="21"/>
  </r>
  <r>
    <x v="42"/>
    <x v="22"/>
    <x v="0"/>
    <x v="1"/>
    <x v="4"/>
    <x v="1"/>
    <x v="23"/>
    <s v="Yes"/>
    <n v="63"/>
    <n v="24"/>
    <n v="15.75"/>
    <n v="24"/>
    <n v="39.75"/>
    <x v="22"/>
  </r>
  <r>
    <x v="43"/>
    <x v="34"/>
    <x v="0"/>
    <x v="1"/>
    <x v="1"/>
    <x v="0"/>
    <x v="24"/>
    <s v="Yes"/>
    <n v="76"/>
    <n v="22"/>
    <n v="19"/>
    <n v="22"/>
    <n v="41"/>
    <x v="23"/>
  </r>
  <r>
    <x v="44"/>
    <x v="10"/>
    <x v="0"/>
    <x v="3"/>
    <x v="4"/>
    <x v="0"/>
    <x v="1"/>
    <s v="Yes"/>
    <n v="74"/>
    <n v="22"/>
    <n v="18.5"/>
    <n v="22"/>
    <n v="40.5"/>
    <x v="24"/>
  </r>
  <r>
    <x v="45"/>
    <x v="35"/>
    <x v="1"/>
    <x v="3"/>
    <x v="4"/>
    <x v="0"/>
    <x v="19"/>
    <s v="Yes"/>
    <n v="75"/>
    <n v="22"/>
    <n v="18.75"/>
    <n v="22"/>
    <n v="40.75"/>
    <x v="25"/>
  </r>
  <r>
    <x v="46"/>
    <x v="36"/>
    <x v="1"/>
    <x v="1"/>
    <x v="0"/>
    <x v="0"/>
    <x v="25"/>
    <s v="Yes"/>
    <n v="95"/>
    <n v="16"/>
    <n v="23.75"/>
    <n v="16"/>
    <n v="39.75"/>
    <x v="26"/>
  </r>
  <r>
    <x v="47"/>
    <x v="22"/>
    <x v="1"/>
    <x v="1"/>
    <x v="0"/>
    <x v="0"/>
    <x v="26"/>
    <s v="Yes"/>
    <n v="99"/>
    <n v="15"/>
    <n v="24.75"/>
    <n v="15"/>
    <n v="39.75"/>
    <x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
  <r>
    <x v="0"/>
    <x v="0"/>
    <x v="0"/>
    <x v="0"/>
    <x v="0"/>
    <s v="Hindu"/>
    <x v="0"/>
    <s v="Yes"/>
    <x v="0"/>
    <x v="0"/>
    <n v="25"/>
    <n v="25"/>
    <n v="50"/>
    <x v="0"/>
  </r>
  <r>
    <x v="1"/>
    <x v="1"/>
    <x v="1"/>
    <x v="1"/>
    <x v="0"/>
    <s v="Hindu"/>
    <x v="1"/>
    <s v="Yes"/>
    <x v="1"/>
    <x v="1"/>
    <n v="12"/>
    <n v="12"/>
    <n v="24"/>
    <x v="1"/>
  </r>
  <r>
    <x v="2"/>
    <x v="2"/>
    <x v="1"/>
    <x v="1"/>
    <x v="0"/>
    <s v="Hindu"/>
    <x v="1"/>
    <s v="No"/>
    <x v="2"/>
    <x v="2"/>
    <m/>
    <m/>
    <n v="0"/>
    <x v="2"/>
  </r>
  <r>
    <x v="3"/>
    <x v="3"/>
    <x v="0"/>
    <x v="2"/>
    <x v="1"/>
    <s v="Hindu"/>
    <x v="2"/>
    <s v="Yes"/>
    <x v="3"/>
    <x v="0"/>
    <n v="24.5"/>
    <n v="25"/>
    <n v="49.5"/>
    <x v="0"/>
  </r>
  <r>
    <x v="4"/>
    <x v="4"/>
    <x v="1"/>
    <x v="3"/>
    <x v="2"/>
    <s v="Hindu"/>
    <x v="3"/>
    <s v="Yes"/>
    <x v="4"/>
    <x v="3"/>
    <n v="6.75"/>
    <n v="17"/>
    <n v="23.75"/>
    <x v="3"/>
  </r>
  <r>
    <x v="5"/>
    <x v="5"/>
    <x v="0"/>
    <x v="1"/>
    <x v="0"/>
    <s v="Hindu"/>
    <x v="4"/>
    <s v="No"/>
    <x v="2"/>
    <x v="2"/>
    <m/>
    <m/>
    <n v="0"/>
    <x v="4"/>
  </r>
  <r>
    <x v="5"/>
    <x v="6"/>
    <x v="0"/>
    <x v="2"/>
    <x v="3"/>
    <s v="Hindu"/>
    <x v="5"/>
    <s v="Yes"/>
    <x v="5"/>
    <x v="4"/>
    <n v="15"/>
    <n v="11"/>
    <n v="26"/>
    <x v="5"/>
  </r>
  <r>
    <x v="5"/>
    <x v="6"/>
    <x v="0"/>
    <x v="2"/>
    <x v="0"/>
    <s v="Hindu"/>
    <x v="6"/>
    <s v="Yes"/>
    <x v="0"/>
    <x v="4"/>
    <n v="25"/>
    <n v="11"/>
    <n v="36"/>
    <x v="6"/>
  </r>
  <r>
    <x v="5"/>
    <x v="6"/>
    <x v="1"/>
    <x v="2"/>
    <x v="4"/>
    <s v="Hindu"/>
    <x v="7"/>
    <s v="No"/>
    <x v="2"/>
    <x v="2"/>
    <m/>
    <m/>
    <n v="0"/>
    <x v="7"/>
  </r>
  <r>
    <x v="5"/>
    <x v="6"/>
    <x v="1"/>
    <x v="2"/>
    <x v="0"/>
    <s v="Hindu"/>
    <x v="8"/>
    <s v="Yes"/>
    <x v="6"/>
    <x v="1"/>
    <n v="20"/>
    <n v="12"/>
    <n v="32"/>
    <x v="8"/>
  </r>
  <r>
    <x v="5"/>
    <x v="7"/>
    <x v="0"/>
    <x v="2"/>
    <x v="3"/>
    <s v="Hindu"/>
    <x v="9"/>
    <s v="Yes"/>
    <x v="7"/>
    <x v="4"/>
    <n v="18"/>
    <n v="11"/>
    <n v="29"/>
    <x v="9"/>
  </r>
  <r>
    <x v="5"/>
    <x v="8"/>
    <x v="0"/>
    <x v="2"/>
    <x v="0"/>
    <s v="Hindu"/>
    <x v="9"/>
    <s v="No"/>
    <x v="2"/>
    <x v="2"/>
    <m/>
    <m/>
    <n v="0"/>
    <x v="10"/>
  </r>
  <r>
    <x v="5"/>
    <x v="9"/>
    <x v="0"/>
    <x v="2"/>
    <x v="0"/>
    <s v="Hindu"/>
    <x v="9"/>
    <s v="Yes"/>
    <x v="8"/>
    <x v="5"/>
    <n v="17.5"/>
    <n v="2"/>
    <n v="19.5"/>
    <x v="11"/>
  </r>
  <r>
    <x v="5"/>
    <x v="10"/>
    <x v="1"/>
    <x v="2"/>
    <x v="0"/>
    <s v="Hindu"/>
    <x v="9"/>
    <s v="Yes"/>
    <x v="9"/>
    <x v="6"/>
    <n v="9.5"/>
    <n v="19"/>
    <n v="28.5"/>
    <x v="12"/>
  </r>
  <r>
    <x v="5"/>
    <x v="11"/>
    <x v="1"/>
    <x v="2"/>
    <x v="0"/>
    <s v="Hindu"/>
    <x v="9"/>
    <s v="No"/>
    <x v="2"/>
    <x v="2"/>
    <m/>
    <m/>
    <n v="0"/>
    <x v="13"/>
  </r>
  <r>
    <x v="6"/>
    <x v="12"/>
    <x v="0"/>
    <x v="2"/>
    <x v="5"/>
    <s v="Hindu"/>
    <x v="10"/>
    <s v="Yes"/>
    <x v="10"/>
    <x v="7"/>
    <n v="10"/>
    <n v="22"/>
    <n v="32"/>
    <x v="8"/>
  </r>
  <r>
    <x v="7"/>
    <x v="13"/>
    <x v="1"/>
    <x v="2"/>
    <x v="0"/>
    <s v="Muslim"/>
    <x v="9"/>
    <s v="Yes"/>
    <x v="5"/>
    <x v="8"/>
    <n v="15"/>
    <n v="10"/>
    <n v="25"/>
    <x v="5"/>
  </r>
  <r>
    <x v="7"/>
    <x v="14"/>
    <x v="0"/>
    <x v="2"/>
    <x v="0"/>
    <s v="Hindu"/>
    <x v="9"/>
    <s v="No"/>
    <x v="2"/>
    <x v="2"/>
    <m/>
    <m/>
    <n v="0"/>
    <x v="14"/>
  </r>
  <r>
    <x v="7"/>
    <x v="15"/>
    <x v="1"/>
    <x v="2"/>
    <x v="0"/>
    <s v="Hindu"/>
    <x v="11"/>
    <s v="Yes"/>
    <x v="11"/>
    <x v="9"/>
    <n v="15.25"/>
    <n v="20"/>
    <n v="35.25"/>
    <x v="15"/>
  </r>
  <r>
    <x v="7"/>
    <x v="15"/>
    <x v="1"/>
    <x v="2"/>
    <x v="0"/>
    <s v="Muslim"/>
    <x v="12"/>
    <s v="Yes"/>
    <x v="12"/>
    <x v="8"/>
    <n v="23.25"/>
    <n v="10"/>
    <n v="33.25"/>
    <x v="16"/>
  </r>
  <r>
    <x v="7"/>
    <x v="15"/>
    <x v="0"/>
    <x v="2"/>
    <x v="0"/>
    <s v="Hindu"/>
    <x v="12"/>
    <s v="No"/>
    <x v="2"/>
    <x v="2"/>
    <m/>
    <m/>
    <n v="0"/>
    <x v="17"/>
  </r>
  <r>
    <x v="7"/>
    <x v="16"/>
    <x v="0"/>
    <x v="2"/>
    <x v="0"/>
    <s v="Hindu"/>
    <x v="13"/>
    <s v="Yes"/>
    <x v="13"/>
    <x v="6"/>
    <n v="14.25"/>
    <n v="19"/>
    <n v="33.25"/>
    <x v="16"/>
  </r>
  <r>
    <x v="8"/>
    <x v="17"/>
    <x v="1"/>
    <x v="2"/>
    <x v="4"/>
    <s v="Hindu"/>
    <x v="14"/>
    <s v="Yes"/>
    <x v="14"/>
    <x v="0"/>
    <n v="19"/>
    <n v="25"/>
    <n v="44"/>
    <x v="18"/>
  </r>
  <r>
    <x v="9"/>
    <x v="16"/>
    <x v="1"/>
    <x v="0"/>
    <x v="1"/>
    <s v="Hindu"/>
    <x v="15"/>
    <s v="No"/>
    <x v="2"/>
    <x v="2"/>
    <m/>
    <m/>
    <n v="0"/>
    <x v="19"/>
  </r>
  <r>
    <x v="10"/>
    <x v="18"/>
    <x v="1"/>
    <x v="2"/>
    <x v="0"/>
    <s v="Hindu"/>
    <x v="16"/>
    <s v="Yes"/>
    <x v="15"/>
    <x v="10"/>
    <n v="23.75"/>
    <n v="24"/>
    <n v="47.75"/>
    <x v="0"/>
  </r>
  <r>
    <x v="11"/>
    <x v="19"/>
    <x v="0"/>
    <x v="2"/>
    <x v="1"/>
    <s v="Hindu"/>
    <x v="0"/>
    <s v="Yes"/>
    <x v="15"/>
    <x v="10"/>
    <n v="23.75"/>
    <n v="24"/>
    <n v="47.75"/>
    <x v="0"/>
  </r>
  <r>
    <x v="12"/>
    <x v="16"/>
    <x v="1"/>
    <x v="2"/>
    <x v="0"/>
    <s v="Hindu"/>
    <x v="17"/>
    <s v="No"/>
    <x v="2"/>
    <x v="2"/>
    <m/>
    <m/>
    <n v="0"/>
    <x v="20"/>
  </r>
  <r>
    <x v="10"/>
    <x v="16"/>
    <x v="0"/>
    <x v="0"/>
    <x v="0"/>
    <s v="Hindu"/>
    <x v="18"/>
    <s v="Yes"/>
    <x v="16"/>
    <x v="11"/>
    <n v="8.25"/>
    <n v="3"/>
    <n v="11.25"/>
    <x v="21"/>
  </r>
  <r>
    <x v="10"/>
    <x v="16"/>
    <x v="0"/>
    <x v="4"/>
    <x v="5"/>
    <s v="Hindu"/>
    <x v="19"/>
    <s v="Yes"/>
    <x v="17"/>
    <x v="12"/>
    <n v="8"/>
    <n v="1"/>
    <n v="9"/>
    <x v="22"/>
  </r>
  <r>
    <x v="10"/>
    <x v="16"/>
    <x v="0"/>
    <x v="2"/>
    <x v="6"/>
    <s v="Hindu"/>
    <x v="20"/>
    <s v="No"/>
    <x v="2"/>
    <x v="2"/>
    <m/>
    <m/>
    <n v="0"/>
    <x v="23"/>
  </r>
  <r>
    <x v="10"/>
    <x v="16"/>
    <x v="0"/>
    <x v="3"/>
    <x v="3"/>
    <s v="Hindu"/>
    <x v="21"/>
    <s v="Yes"/>
    <x v="16"/>
    <x v="13"/>
    <n v="8.25"/>
    <n v="7"/>
    <n v="15.25"/>
    <x v="24"/>
  </r>
  <r>
    <x v="10"/>
    <x v="16"/>
    <x v="0"/>
    <x v="2"/>
    <x v="0"/>
    <s v="Hindu"/>
    <x v="22"/>
    <s v="Yes"/>
    <x v="18"/>
    <x v="8"/>
    <n v="21"/>
    <n v="10"/>
    <n v="31"/>
    <x v="25"/>
  </r>
  <r>
    <x v="10"/>
    <x v="16"/>
    <x v="1"/>
    <x v="2"/>
    <x v="0"/>
    <s v="Hindu"/>
    <x v="23"/>
    <s v="No"/>
    <x v="2"/>
    <x v="2"/>
    <m/>
    <m/>
    <n v="0"/>
    <x v="26"/>
  </r>
  <r>
    <x v="13"/>
    <x v="20"/>
    <x v="0"/>
    <x v="2"/>
    <x v="2"/>
    <s v="Hindu"/>
    <x v="2"/>
    <s v="Yes"/>
    <x v="19"/>
    <x v="7"/>
    <n v="7.5"/>
    <n v="22"/>
    <n v="29.5"/>
    <x v="27"/>
  </r>
  <r>
    <x v="10"/>
    <x v="18"/>
    <x v="0"/>
    <x v="4"/>
    <x v="3"/>
    <s v="Hindu"/>
    <x v="24"/>
    <s v="Yes"/>
    <x v="19"/>
    <x v="5"/>
    <n v="7.5"/>
    <n v="2"/>
    <n v="9.5"/>
    <x v="28"/>
  </r>
  <r>
    <x v="10"/>
    <x v="21"/>
    <x v="1"/>
    <x v="2"/>
    <x v="0"/>
    <s v="Hindu"/>
    <x v="25"/>
    <s v="No"/>
    <x v="2"/>
    <x v="2"/>
    <m/>
    <m/>
    <n v="0"/>
    <x v="29"/>
  </r>
  <r>
    <x v="14"/>
    <x v="22"/>
    <x v="0"/>
    <x v="2"/>
    <x v="0"/>
    <s v="Hindu"/>
    <x v="25"/>
    <s v="Yes"/>
    <x v="20"/>
    <x v="14"/>
    <n v="19.75"/>
    <n v="14"/>
    <n v="33.75"/>
    <x v="30"/>
  </r>
  <r>
    <x v="15"/>
    <x v="23"/>
    <x v="0"/>
    <x v="2"/>
    <x v="0"/>
    <s v="Hindu"/>
    <x v="25"/>
    <s v="Yes"/>
    <x v="21"/>
    <x v="15"/>
    <n v="24"/>
    <n v="4"/>
    <n v="28"/>
    <x v="31"/>
  </r>
  <r>
    <x v="16"/>
    <x v="24"/>
    <x v="1"/>
    <x v="2"/>
    <x v="0"/>
    <s v="Hindu"/>
    <x v="25"/>
    <s v="No"/>
    <x v="2"/>
    <x v="2"/>
    <m/>
    <m/>
    <n v="0"/>
    <x v="28"/>
  </r>
  <r>
    <x v="17"/>
    <x v="25"/>
    <x v="0"/>
    <x v="3"/>
    <x v="2"/>
    <s v="Hindu"/>
    <x v="0"/>
    <s v="Yes"/>
    <x v="22"/>
    <x v="10"/>
    <n v="23"/>
    <n v="24"/>
    <n v="47"/>
    <x v="32"/>
  </r>
  <r>
    <x v="18"/>
    <x v="26"/>
    <x v="0"/>
    <x v="4"/>
    <x v="6"/>
    <s v="Hindu"/>
    <x v="26"/>
    <s v="Yes"/>
    <x v="18"/>
    <x v="0"/>
    <n v="21"/>
    <n v="25"/>
    <n v="46"/>
    <x v="33"/>
  </r>
  <r>
    <x v="19"/>
    <x v="27"/>
    <x v="1"/>
    <x v="2"/>
    <x v="0"/>
    <s v="Hindu"/>
    <x v="27"/>
    <s v="No"/>
    <x v="2"/>
    <x v="2"/>
    <m/>
    <m/>
    <n v="0"/>
    <x v="34"/>
  </r>
  <r>
    <x v="20"/>
    <x v="28"/>
    <x v="1"/>
    <x v="2"/>
    <x v="0"/>
    <s v="Hindu"/>
    <x v="28"/>
    <s v="Yes"/>
    <x v="23"/>
    <x v="7"/>
    <n v="13.5"/>
    <n v="22"/>
    <n v="35.5"/>
    <x v="35"/>
  </r>
  <r>
    <x v="19"/>
    <x v="29"/>
    <x v="0"/>
    <x v="2"/>
    <x v="2"/>
    <s v="Hindu"/>
    <x v="27"/>
    <s v="Yes"/>
    <x v="24"/>
    <x v="16"/>
    <n v="16.5"/>
    <n v="6"/>
    <n v="22.5"/>
    <x v="36"/>
  </r>
  <r>
    <x v="19"/>
    <x v="30"/>
    <x v="0"/>
    <x v="2"/>
    <x v="0"/>
    <s v="Hindu"/>
    <x v="27"/>
    <s v="No"/>
    <x v="2"/>
    <x v="2"/>
    <m/>
    <m/>
    <n v="0"/>
    <x v="37"/>
  </r>
  <r>
    <x v="21"/>
    <x v="31"/>
    <x v="0"/>
    <x v="2"/>
    <x v="0"/>
    <s v="Hindu"/>
    <x v="29"/>
    <s v="Yes"/>
    <x v="11"/>
    <x v="6"/>
    <n v="15.25"/>
    <n v="19"/>
    <n v="34.25"/>
    <x v="38"/>
  </r>
  <r>
    <x v="22"/>
    <x v="32"/>
    <x v="0"/>
    <x v="3"/>
    <x v="0"/>
    <s v="Hindu"/>
    <x v="30"/>
    <s v="Yes"/>
    <x v="25"/>
    <x v="17"/>
    <n v="15.75"/>
    <n v="18"/>
    <n v="33.75"/>
    <x v="39"/>
  </r>
  <r>
    <x v="23"/>
    <x v="33"/>
    <x v="0"/>
    <x v="4"/>
    <x v="1"/>
    <s v="Hindu"/>
    <x v="30"/>
    <s v="No"/>
    <x v="2"/>
    <x v="2"/>
    <m/>
    <m/>
    <n v="0"/>
    <x v="40"/>
  </r>
  <r>
    <x v="24"/>
    <x v="34"/>
    <x v="0"/>
    <x v="4"/>
    <x v="0"/>
    <s v="Hindu"/>
    <x v="30"/>
    <s v="Yes"/>
    <x v="26"/>
    <x v="18"/>
    <n v="14"/>
    <n v="9"/>
    <n v="23"/>
    <x v="41"/>
  </r>
  <r>
    <x v="24"/>
    <x v="35"/>
    <x v="0"/>
    <x v="2"/>
    <x v="0"/>
    <s v="Hindu"/>
    <x v="30"/>
    <s v="Yes"/>
    <x v="3"/>
    <x v="13"/>
    <n v="24.5"/>
    <n v="7"/>
    <n v="31.5"/>
    <x v="42"/>
  </r>
  <r>
    <x v="24"/>
    <x v="35"/>
    <x v="0"/>
    <x v="3"/>
    <x v="1"/>
    <s v="Hindu"/>
    <x v="30"/>
    <s v="No"/>
    <x v="2"/>
    <x v="2"/>
    <m/>
    <m/>
    <n v="0"/>
    <x v="43"/>
  </r>
  <r>
    <x v="24"/>
    <x v="36"/>
    <x v="1"/>
    <x v="2"/>
    <x v="0"/>
    <s v="Hindu"/>
    <x v="30"/>
    <s v="Yes"/>
    <x v="27"/>
    <x v="18"/>
    <n v="21.75"/>
    <n v="9"/>
    <n v="30.75"/>
    <x v="44"/>
  </r>
  <r>
    <x v="24"/>
    <x v="37"/>
    <x v="0"/>
    <x v="2"/>
    <x v="0"/>
    <s v="Hindu"/>
    <x v="30"/>
    <s v="Yes"/>
    <x v="28"/>
    <x v="17"/>
    <n v="11"/>
    <n v="18"/>
    <n v="29"/>
    <x v="45"/>
  </r>
  <r>
    <x v="25"/>
    <x v="38"/>
    <x v="1"/>
    <x v="2"/>
    <x v="0"/>
    <s v="Hindu"/>
    <x v="30"/>
    <s v="No"/>
    <x v="2"/>
    <x v="2"/>
    <m/>
    <m/>
    <n v="0"/>
    <x v="46"/>
  </r>
  <r>
    <x v="26"/>
    <x v="39"/>
    <x v="1"/>
    <x v="2"/>
    <x v="2"/>
    <s v="Hindu"/>
    <x v="30"/>
    <s v="Yes"/>
    <x v="29"/>
    <x v="19"/>
    <n v="16.25"/>
    <n v="8"/>
    <n v="24.25"/>
    <x v="47"/>
  </r>
  <r>
    <x v="27"/>
    <x v="17"/>
    <x v="1"/>
    <x v="3"/>
    <x v="0"/>
    <s v="Hindu"/>
    <x v="31"/>
    <s v="Yes"/>
    <x v="30"/>
    <x v="7"/>
    <n v="17.25"/>
    <n v="22"/>
    <n v="39.25"/>
    <x v="48"/>
  </r>
  <r>
    <x v="28"/>
    <x v="40"/>
    <x v="0"/>
    <x v="2"/>
    <x v="0"/>
    <s v="Hindu"/>
    <x v="32"/>
    <s v="No"/>
    <x v="2"/>
    <x v="2"/>
    <m/>
    <m/>
    <n v="0"/>
    <x v="49"/>
  </r>
  <r>
    <x v="29"/>
    <x v="41"/>
    <x v="0"/>
    <x v="2"/>
    <x v="5"/>
    <s v="Hindu"/>
    <x v="32"/>
    <s v="Yes"/>
    <x v="11"/>
    <x v="11"/>
    <n v="15.25"/>
    <n v="3"/>
    <n v="18.25"/>
    <x v="50"/>
  </r>
  <r>
    <x v="30"/>
    <x v="42"/>
    <x v="0"/>
    <x v="2"/>
    <x v="0"/>
    <s v="Hindu"/>
    <x v="32"/>
    <s v="Yes"/>
    <x v="4"/>
    <x v="9"/>
    <n v="6.75"/>
    <n v="20"/>
    <n v="26.75"/>
    <x v="51"/>
  </r>
  <r>
    <x v="31"/>
    <x v="43"/>
    <x v="1"/>
    <x v="2"/>
    <x v="0"/>
    <s v="Hindu"/>
    <x v="32"/>
    <s v="No"/>
    <x v="2"/>
    <x v="2"/>
    <m/>
    <m/>
    <n v="0"/>
    <x v="24"/>
  </r>
  <r>
    <x v="32"/>
    <x v="43"/>
    <x v="0"/>
    <x v="2"/>
    <x v="0"/>
    <s v="Hindu"/>
    <x v="32"/>
    <s v="Yes"/>
    <x v="10"/>
    <x v="6"/>
    <n v="10"/>
    <n v="19"/>
    <n v="29"/>
    <x v="52"/>
  </r>
  <r>
    <x v="33"/>
    <x v="44"/>
    <x v="1"/>
    <x v="2"/>
    <x v="0"/>
    <s v="Hindu"/>
    <x v="33"/>
    <s v="Yes"/>
    <x v="31"/>
    <x v="20"/>
    <n v="13"/>
    <n v="5"/>
    <n v="18"/>
    <x v="53"/>
  </r>
  <r>
    <x v="34"/>
    <x v="45"/>
    <x v="0"/>
    <x v="3"/>
    <x v="1"/>
    <s v="Hindu"/>
    <x v="33"/>
    <s v="No"/>
    <x v="2"/>
    <x v="2"/>
    <m/>
    <m/>
    <n v="0"/>
    <x v="54"/>
  </r>
  <r>
    <x v="34"/>
    <x v="46"/>
    <x v="1"/>
    <x v="2"/>
    <x v="1"/>
    <s v="Hindu"/>
    <x v="33"/>
    <s v="Yes"/>
    <x v="32"/>
    <x v="17"/>
    <n v="10.25"/>
    <n v="18"/>
    <n v="28.25"/>
    <x v="55"/>
  </r>
  <r>
    <x v="35"/>
    <x v="47"/>
    <x v="1"/>
    <x v="2"/>
    <x v="1"/>
    <s v="Hindu"/>
    <x v="33"/>
    <s v="Yes"/>
    <x v="29"/>
    <x v="9"/>
    <n v="16.25"/>
    <n v="20"/>
    <n v="36.25"/>
    <x v="56"/>
  </r>
  <r>
    <x v="36"/>
    <x v="48"/>
    <x v="0"/>
    <x v="2"/>
    <x v="4"/>
    <s v="Hindu"/>
    <x v="33"/>
    <s v="No"/>
    <x v="2"/>
    <x v="2"/>
    <m/>
    <m/>
    <n v="0"/>
    <x v="57"/>
  </r>
  <r>
    <x v="37"/>
    <x v="17"/>
    <x v="1"/>
    <x v="2"/>
    <x v="5"/>
    <s v="Hindu"/>
    <x v="34"/>
    <s v="Yes"/>
    <x v="15"/>
    <x v="21"/>
    <n v="23.75"/>
    <n v="21"/>
    <n v="44.75"/>
    <x v="58"/>
  </r>
  <r>
    <x v="38"/>
    <x v="49"/>
    <x v="1"/>
    <x v="2"/>
    <x v="1"/>
    <s v="Hindu"/>
    <x v="35"/>
    <s v="Yes"/>
    <x v="33"/>
    <x v="14"/>
    <n v="7.25"/>
    <n v="14"/>
    <n v="21.25"/>
    <x v="59"/>
  </r>
  <r>
    <x v="39"/>
    <x v="12"/>
    <x v="1"/>
    <x v="2"/>
    <x v="0"/>
    <s v="Muslim"/>
    <x v="35"/>
    <s v="No"/>
    <x v="2"/>
    <x v="2"/>
    <m/>
    <m/>
    <n v="0"/>
    <x v="60"/>
  </r>
  <r>
    <x v="40"/>
    <x v="12"/>
    <x v="1"/>
    <x v="2"/>
    <x v="0"/>
    <s v="Muslim"/>
    <x v="35"/>
    <s v="Yes"/>
    <x v="27"/>
    <x v="22"/>
    <n v="21.75"/>
    <n v="16"/>
    <n v="37.75"/>
    <x v="61"/>
  </r>
  <r>
    <x v="41"/>
    <x v="12"/>
    <x v="1"/>
    <x v="2"/>
    <x v="0"/>
    <s v="Hindu"/>
    <x v="35"/>
    <s v="Yes"/>
    <x v="28"/>
    <x v="14"/>
    <n v="11"/>
    <n v="14"/>
    <n v="25"/>
    <x v="62"/>
  </r>
  <r>
    <x v="42"/>
    <x v="12"/>
    <x v="1"/>
    <x v="2"/>
    <x v="5"/>
    <s v="Hindu"/>
    <x v="35"/>
    <s v="No"/>
    <x v="2"/>
    <x v="2"/>
    <m/>
    <m/>
    <n v="0"/>
    <x v="63"/>
  </r>
  <r>
    <x v="42"/>
    <x v="12"/>
    <x v="1"/>
    <x v="2"/>
    <x v="0"/>
    <s v="Hindu"/>
    <x v="36"/>
    <s v="Yes"/>
    <x v="34"/>
    <x v="9"/>
    <n v="18.75"/>
    <n v="20"/>
    <n v="38.75"/>
    <x v="48"/>
  </r>
  <r>
    <x v="43"/>
    <x v="17"/>
    <x v="1"/>
    <x v="2"/>
    <x v="0"/>
    <s v="Hindu"/>
    <x v="37"/>
    <s v="Yes"/>
    <x v="35"/>
    <x v="7"/>
    <n v="12.75"/>
    <n v="22"/>
    <n v="34.75"/>
    <x v="64"/>
  </r>
  <r>
    <x v="44"/>
    <x v="12"/>
    <x v="1"/>
    <x v="2"/>
    <x v="0"/>
    <s v="Hindu"/>
    <x v="38"/>
    <s v="No"/>
    <x v="2"/>
    <x v="2"/>
    <m/>
    <m/>
    <n v="0"/>
    <x v="65"/>
  </r>
  <r>
    <x v="45"/>
    <x v="12"/>
    <x v="0"/>
    <x v="0"/>
    <x v="4"/>
    <s v="Hindu"/>
    <x v="39"/>
    <s v="Yes"/>
    <x v="36"/>
    <x v="17"/>
    <n v="9.75"/>
    <n v="18"/>
    <n v="27.75"/>
    <x v="66"/>
  </r>
  <r>
    <x v="46"/>
    <x v="50"/>
    <x v="0"/>
    <x v="0"/>
    <x v="1"/>
    <s v="Hindu"/>
    <x v="40"/>
    <s v="Yes"/>
    <x v="8"/>
    <x v="6"/>
    <n v="17.5"/>
    <n v="19"/>
    <n v="36.5"/>
    <x v="67"/>
  </r>
  <r>
    <x v="47"/>
    <x v="51"/>
    <x v="0"/>
    <x v="2"/>
    <x v="6"/>
    <s v="Hindu"/>
    <x v="41"/>
    <s v="No"/>
    <x v="2"/>
    <x v="2"/>
    <m/>
    <m/>
    <n v="0"/>
    <x v="68"/>
  </r>
  <r>
    <x v="48"/>
    <x v="52"/>
    <x v="0"/>
    <x v="2"/>
    <x v="0"/>
    <s v="Hindu"/>
    <x v="42"/>
    <s v="Yes"/>
    <x v="37"/>
    <x v="8"/>
    <n v="20.25"/>
    <n v="10"/>
    <n v="30.25"/>
    <x v="42"/>
  </r>
  <r>
    <x v="49"/>
    <x v="53"/>
    <x v="1"/>
    <x v="2"/>
    <x v="0"/>
    <s v="Hindu"/>
    <x v="43"/>
    <s v="Yes"/>
    <x v="38"/>
    <x v="4"/>
    <n v="19.25"/>
    <n v="11"/>
    <n v="30.25"/>
    <x v="42"/>
  </r>
  <r>
    <x v="50"/>
    <x v="54"/>
    <x v="1"/>
    <x v="2"/>
    <x v="0"/>
    <s v="Hindu"/>
    <x v="44"/>
    <s v="No"/>
    <x v="2"/>
    <x v="2"/>
    <m/>
    <m/>
    <n v="0"/>
    <x v="69"/>
  </r>
  <r>
    <x v="51"/>
    <x v="55"/>
    <x v="0"/>
    <x v="4"/>
    <x v="4"/>
    <s v="Hindu"/>
    <x v="45"/>
    <s v="Yes"/>
    <x v="39"/>
    <x v="6"/>
    <n v="16.75"/>
    <n v="19"/>
    <n v="35.75"/>
    <x v="70"/>
  </r>
  <r>
    <x v="52"/>
    <x v="55"/>
    <x v="0"/>
    <x v="3"/>
    <x v="5"/>
    <s v="Hindu"/>
    <x v="45"/>
    <s v="Yes"/>
    <x v="8"/>
    <x v="23"/>
    <n v="17.5"/>
    <n v="15"/>
    <n v="32.5"/>
    <x v="39"/>
  </r>
  <r>
    <x v="52"/>
    <x v="56"/>
    <x v="0"/>
    <x v="4"/>
    <x v="5"/>
    <s v="Hindu"/>
    <x v="45"/>
    <s v="No"/>
    <x v="2"/>
    <x v="2"/>
    <m/>
    <m/>
    <n v="0"/>
    <x v="71"/>
  </r>
  <r>
    <x v="52"/>
    <x v="26"/>
    <x v="1"/>
    <x v="2"/>
    <x v="0"/>
    <s v="Hindu"/>
    <x v="45"/>
    <s v="Yes"/>
    <x v="3"/>
    <x v="13"/>
    <n v="24.5"/>
    <n v="7"/>
    <n v="31.5"/>
    <x v="30"/>
  </r>
  <r>
    <x v="53"/>
    <x v="19"/>
    <x v="0"/>
    <x v="0"/>
    <x v="7"/>
    <s v="Hindu"/>
    <x v="46"/>
    <s v="Yes"/>
    <x v="40"/>
    <x v="7"/>
    <n v="9"/>
    <n v="22"/>
    <n v="31"/>
    <x v="72"/>
  </r>
  <r>
    <x v="54"/>
    <x v="26"/>
    <x v="0"/>
    <x v="2"/>
    <x v="4"/>
    <s v="Hindu"/>
    <x v="26"/>
    <s v="No"/>
    <x v="2"/>
    <x v="2"/>
    <m/>
    <m/>
    <n v="0"/>
    <x v="73"/>
  </r>
  <r>
    <x v="55"/>
    <x v="26"/>
    <x v="0"/>
    <x v="2"/>
    <x v="4"/>
    <s v="Hindu"/>
    <x v="26"/>
    <s v="Yes"/>
    <x v="41"/>
    <x v="13"/>
    <n v="13.75"/>
    <n v="7"/>
    <n v="20.75"/>
    <x v="74"/>
  </r>
  <r>
    <x v="56"/>
    <x v="26"/>
    <x v="1"/>
    <x v="2"/>
    <x v="0"/>
    <s v="Hindu"/>
    <x v="26"/>
    <s v="Yes"/>
    <x v="13"/>
    <x v="6"/>
    <n v="14.25"/>
    <n v="19"/>
    <n v="33.25"/>
    <x v="15"/>
  </r>
  <r>
    <x v="57"/>
    <x v="57"/>
    <x v="0"/>
    <x v="2"/>
    <x v="1"/>
    <s v="Hindu"/>
    <x v="26"/>
    <s v="No"/>
    <x v="2"/>
    <x v="2"/>
    <m/>
    <m/>
    <n v="0"/>
    <x v="75"/>
  </r>
  <r>
    <x v="58"/>
    <x v="58"/>
    <x v="0"/>
    <x v="4"/>
    <x v="6"/>
    <s v="Hindu"/>
    <x v="2"/>
    <s v="Yes"/>
    <x v="20"/>
    <x v="0"/>
    <n v="19.75"/>
    <n v="25"/>
    <n v="44.75"/>
    <x v="58"/>
  </r>
  <r>
    <x v="59"/>
    <x v="59"/>
    <x v="1"/>
    <x v="2"/>
    <x v="0"/>
    <s v="Hindu"/>
    <x v="47"/>
    <s v="Yes"/>
    <x v="42"/>
    <x v="19"/>
    <n v="11.75"/>
    <n v="8"/>
    <n v="19.75"/>
    <x v="76"/>
  </r>
  <r>
    <x v="59"/>
    <x v="60"/>
    <x v="0"/>
    <x v="2"/>
    <x v="6"/>
    <s v="Hindu"/>
    <x v="48"/>
    <s v="No"/>
    <x v="2"/>
    <x v="2"/>
    <m/>
    <m/>
    <n v="0"/>
    <x v="77"/>
  </r>
  <r>
    <x v="59"/>
    <x v="61"/>
    <x v="0"/>
    <x v="0"/>
    <x v="4"/>
    <s v="Hindu"/>
    <x v="48"/>
    <s v="Yes"/>
    <x v="43"/>
    <x v="23"/>
    <n v="6.25"/>
    <n v="15"/>
    <n v="21.25"/>
    <x v="78"/>
  </r>
  <r>
    <x v="60"/>
    <x v="62"/>
    <x v="1"/>
    <x v="2"/>
    <x v="0"/>
    <s v="Hindu"/>
    <x v="48"/>
    <s v="Yes"/>
    <x v="9"/>
    <x v="13"/>
    <n v="9.5"/>
    <n v="7"/>
    <n v="16.5"/>
    <x v="1"/>
  </r>
  <r>
    <x v="60"/>
    <x v="63"/>
    <x v="1"/>
    <x v="2"/>
    <x v="4"/>
    <s v="Hindu"/>
    <x v="48"/>
    <s v="No"/>
    <x v="2"/>
    <x v="2"/>
    <m/>
    <m/>
    <n v="0"/>
    <x v="79"/>
  </r>
  <r>
    <x v="61"/>
    <x v="64"/>
    <x v="0"/>
    <x v="0"/>
    <x v="1"/>
    <s v="Hindu"/>
    <x v="49"/>
    <s v="Yes"/>
    <x v="37"/>
    <x v="5"/>
    <n v="20.25"/>
    <n v="2"/>
    <n v="22.25"/>
    <x v="47"/>
  </r>
  <r>
    <x v="61"/>
    <x v="64"/>
    <x v="0"/>
    <x v="2"/>
    <x v="4"/>
    <s v="Hindu"/>
    <x v="49"/>
    <s v="Yes"/>
    <x v="19"/>
    <x v="18"/>
    <n v="7.5"/>
    <n v="9"/>
    <n v="16.5"/>
    <x v="80"/>
  </r>
  <r>
    <x v="61"/>
    <x v="65"/>
    <x v="0"/>
    <x v="2"/>
    <x v="6"/>
    <s v="Hindu"/>
    <x v="49"/>
    <s v="No"/>
    <x v="2"/>
    <x v="2"/>
    <m/>
    <m/>
    <n v="0"/>
    <x v="81"/>
  </r>
  <r>
    <x v="62"/>
    <x v="65"/>
    <x v="0"/>
    <x v="0"/>
    <x v="6"/>
    <s v="Hindu"/>
    <x v="49"/>
    <s v="Yes"/>
    <x v="4"/>
    <x v="3"/>
    <n v="6.75"/>
    <n v="17"/>
    <n v="23.75"/>
    <x v="12"/>
  </r>
  <r>
    <x v="62"/>
    <x v="65"/>
    <x v="1"/>
    <x v="3"/>
    <x v="0"/>
    <s v="Hindu"/>
    <x v="49"/>
    <s v="Yes"/>
    <x v="30"/>
    <x v="15"/>
    <n v="17.25"/>
    <n v="4"/>
    <n v="21.25"/>
    <x v="82"/>
  </r>
  <r>
    <x v="63"/>
    <x v="65"/>
    <x v="1"/>
    <x v="2"/>
    <x v="6"/>
    <s v="Hindu"/>
    <x v="50"/>
    <s v="No"/>
    <x v="2"/>
    <x v="2"/>
    <m/>
    <m/>
    <n v="0"/>
    <x v="83"/>
  </r>
  <r>
    <x v="64"/>
    <x v="65"/>
    <x v="0"/>
    <x v="2"/>
    <x v="0"/>
    <s v="Hindu"/>
    <x v="51"/>
    <s v="Yes"/>
    <x v="29"/>
    <x v="18"/>
    <n v="16.25"/>
    <n v="9"/>
    <n v="25.25"/>
    <x v="84"/>
  </r>
  <r>
    <x v="65"/>
    <x v="65"/>
    <x v="0"/>
    <x v="0"/>
    <x v="3"/>
    <s v="Hindu"/>
    <x v="51"/>
    <s v="Yes"/>
    <x v="44"/>
    <x v="14"/>
    <n v="22"/>
    <n v="14"/>
    <n v="36"/>
    <x v="85"/>
  </r>
  <r>
    <x v="65"/>
    <x v="65"/>
    <x v="0"/>
    <x v="0"/>
    <x v="0"/>
    <s v="Hindu"/>
    <x v="51"/>
    <s v="No"/>
    <x v="2"/>
    <x v="2"/>
    <m/>
    <m/>
    <n v="0"/>
    <x v="86"/>
  </r>
  <r>
    <x v="66"/>
    <x v="66"/>
    <x v="1"/>
    <x v="2"/>
    <x v="0"/>
    <s v="Hindu"/>
    <x v="26"/>
    <s v="Yes"/>
    <x v="35"/>
    <x v="24"/>
    <n v="12.75"/>
    <n v="23"/>
    <n v="35.75"/>
    <x v="87"/>
  </r>
  <r>
    <x v="67"/>
    <x v="65"/>
    <x v="1"/>
    <x v="2"/>
    <x v="0"/>
    <s v="Hindu"/>
    <x v="51"/>
    <s v="Yes"/>
    <x v="34"/>
    <x v="16"/>
    <n v="18.75"/>
    <n v="6"/>
    <n v="24.75"/>
    <x v="88"/>
  </r>
  <r>
    <x v="68"/>
    <x v="65"/>
    <x v="0"/>
    <x v="4"/>
    <x v="0"/>
    <s v="Hindu"/>
    <x v="51"/>
    <s v="No"/>
    <x v="2"/>
    <x v="2"/>
    <m/>
    <m/>
    <n v="0"/>
    <x v="89"/>
  </r>
  <r>
    <x v="68"/>
    <x v="65"/>
    <x v="0"/>
    <x v="3"/>
    <x v="6"/>
    <s v="Hindu"/>
    <x v="51"/>
    <s v="Yes"/>
    <x v="45"/>
    <x v="4"/>
    <n v="9.25"/>
    <n v="11"/>
    <n v="20.25"/>
    <x v="90"/>
  </r>
  <r>
    <x v="68"/>
    <x v="65"/>
    <x v="1"/>
    <x v="2"/>
    <x v="6"/>
    <s v="Hindu"/>
    <x v="51"/>
    <s v="Yes"/>
    <x v="46"/>
    <x v="14"/>
    <n v="8.5"/>
    <n v="14"/>
    <n v="22.5"/>
    <x v="91"/>
  </r>
  <r>
    <x v="69"/>
    <x v="65"/>
    <x v="0"/>
    <x v="3"/>
    <x v="6"/>
    <s v="Hindu"/>
    <x v="51"/>
    <s v="No"/>
    <x v="2"/>
    <x v="2"/>
    <m/>
    <m/>
    <n v="0"/>
    <x v="53"/>
  </r>
  <r>
    <x v="70"/>
    <x v="65"/>
    <x v="0"/>
    <x v="2"/>
    <x v="3"/>
    <s v="Hindu"/>
    <x v="51"/>
    <s v="Yes"/>
    <x v="14"/>
    <x v="8"/>
    <n v="19"/>
    <n v="10"/>
    <n v="29"/>
    <x v="92"/>
  </r>
  <r>
    <x v="71"/>
    <x v="65"/>
    <x v="1"/>
    <x v="2"/>
    <x v="0"/>
    <s v="Hindu"/>
    <x v="51"/>
    <s v="Yes"/>
    <x v="47"/>
    <x v="10"/>
    <n v="23.5"/>
    <n v="24"/>
    <n v="47.5"/>
    <x v="0"/>
  </r>
  <r>
    <x v="72"/>
    <x v="65"/>
    <x v="1"/>
    <x v="3"/>
    <x v="3"/>
    <s v="Hindu"/>
    <x v="51"/>
    <s v="No"/>
    <x v="2"/>
    <x v="2"/>
    <m/>
    <m/>
    <n v="0"/>
    <x v="93"/>
  </r>
  <r>
    <x v="73"/>
    <x v="67"/>
    <x v="0"/>
    <x v="2"/>
    <x v="0"/>
    <s v="Hindu"/>
    <x v="51"/>
    <s v="Yes"/>
    <x v="48"/>
    <x v="6"/>
    <n v="5"/>
    <n v="19"/>
    <n v="24"/>
    <x v="31"/>
  </r>
  <r>
    <x v="74"/>
    <x v="67"/>
    <x v="0"/>
    <x v="0"/>
    <x v="5"/>
    <s v="Hindu"/>
    <x v="51"/>
    <s v="Yes"/>
    <x v="49"/>
    <x v="18"/>
    <n v="18.25"/>
    <n v="9"/>
    <n v="27.25"/>
    <x v="94"/>
  </r>
  <r>
    <x v="75"/>
    <x v="67"/>
    <x v="0"/>
    <x v="2"/>
    <x v="4"/>
    <s v="Hindu"/>
    <x v="51"/>
    <s v="No"/>
    <x v="2"/>
    <x v="2"/>
    <m/>
    <m/>
    <n v="0"/>
    <x v="95"/>
  </r>
  <r>
    <x v="76"/>
    <x v="67"/>
    <x v="0"/>
    <x v="2"/>
    <x v="0"/>
    <s v="Hindu"/>
    <x v="2"/>
    <s v="Yes"/>
    <x v="10"/>
    <x v="19"/>
    <n v="10"/>
    <n v="8"/>
    <n v="18"/>
    <x v="96"/>
  </r>
  <r>
    <x v="77"/>
    <x v="67"/>
    <x v="0"/>
    <x v="2"/>
    <x v="0"/>
    <s v="Hindu"/>
    <x v="2"/>
    <s v="Yes"/>
    <x v="1"/>
    <x v="9"/>
    <n v="12"/>
    <n v="20"/>
    <n v="32"/>
    <x v="15"/>
  </r>
  <r>
    <x v="78"/>
    <x v="67"/>
    <x v="0"/>
    <x v="2"/>
    <x v="1"/>
    <s v="Christian"/>
    <x v="2"/>
    <s v="No"/>
    <x v="2"/>
    <x v="2"/>
    <m/>
    <m/>
    <n v="0"/>
    <x v="97"/>
  </r>
  <r>
    <x v="79"/>
    <x v="68"/>
    <x v="0"/>
    <x v="4"/>
    <x v="4"/>
    <s v="Muslim"/>
    <x v="2"/>
    <s v="Yes"/>
    <x v="8"/>
    <x v="5"/>
    <n v="17.5"/>
    <n v="2"/>
    <n v="19.5"/>
    <x v="98"/>
  </r>
  <r>
    <x v="79"/>
    <x v="68"/>
    <x v="0"/>
    <x v="3"/>
    <x v="3"/>
    <m/>
    <x v="2"/>
    <s v="Yes"/>
    <x v="30"/>
    <x v="25"/>
    <n v="17.25"/>
    <n v="13"/>
    <n v="30.25"/>
    <x v="99"/>
  </r>
  <r>
    <x v="79"/>
    <x v="68"/>
    <x v="0"/>
    <x v="2"/>
    <x v="1"/>
    <s v="Hindu"/>
    <x v="2"/>
    <s v="No"/>
    <x v="2"/>
    <x v="2"/>
    <m/>
    <m/>
    <n v="0"/>
    <x v="100"/>
  </r>
  <r>
    <x v="79"/>
    <x v="68"/>
    <x v="0"/>
    <x v="3"/>
    <x v="0"/>
    <s v="Hindu"/>
    <x v="2"/>
    <s v="Yes"/>
    <x v="45"/>
    <x v="23"/>
    <n v="9.25"/>
    <n v="15"/>
    <n v="24.25"/>
    <x v="101"/>
  </r>
  <r>
    <x v="79"/>
    <x v="68"/>
    <x v="1"/>
    <x v="2"/>
    <x v="0"/>
    <s v="Hindu"/>
    <x v="2"/>
    <s v="Yes"/>
    <x v="50"/>
    <x v="12"/>
    <n v="22.75"/>
    <n v="1"/>
    <n v="23.75"/>
    <x v="102"/>
  </r>
  <r>
    <x v="80"/>
    <x v="69"/>
    <x v="0"/>
    <x v="4"/>
    <x v="4"/>
    <s v="Hindu"/>
    <x v="2"/>
    <s v="No"/>
    <x v="2"/>
    <x v="2"/>
    <m/>
    <m/>
    <n v="0"/>
    <x v="103"/>
  </r>
  <r>
    <x v="81"/>
    <x v="70"/>
    <x v="1"/>
    <x v="2"/>
    <x v="0"/>
    <s v="Hindu"/>
    <x v="2"/>
    <s v="Yes"/>
    <x v="33"/>
    <x v="23"/>
    <n v="7.25"/>
    <n v="15"/>
    <n v="22.25"/>
    <x v="104"/>
  </r>
  <r>
    <x v="82"/>
    <x v="71"/>
    <x v="0"/>
    <x v="2"/>
    <x v="0"/>
    <s v="Hindu"/>
    <x v="2"/>
    <s v="Yes"/>
    <x v="51"/>
    <x v="23"/>
    <n v="11.5"/>
    <n v="15"/>
    <n v="26.5"/>
    <x v="105"/>
  </r>
  <r>
    <x v="83"/>
    <x v="72"/>
    <x v="0"/>
    <x v="2"/>
    <x v="2"/>
    <s v="Christian"/>
    <x v="2"/>
    <s v="No"/>
    <x v="2"/>
    <x v="2"/>
    <m/>
    <m/>
    <n v="0"/>
    <x v="106"/>
  </r>
  <r>
    <x v="84"/>
    <x v="73"/>
    <x v="1"/>
    <x v="2"/>
    <x v="0"/>
    <s v="Hindu"/>
    <x v="2"/>
    <s v="Yes"/>
    <x v="38"/>
    <x v="0"/>
    <n v="19.25"/>
    <n v="25"/>
    <n v="44.25"/>
    <x v="107"/>
  </r>
  <r>
    <x v="85"/>
    <x v="74"/>
    <x v="0"/>
    <x v="0"/>
    <x v="6"/>
    <s v="Hindu"/>
    <x v="2"/>
    <s v="Yes"/>
    <x v="50"/>
    <x v="4"/>
    <n v="22.75"/>
    <n v="11"/>
    <n v="33.75"/>
    <x v="35"/>
  </r>
  <r>
    <x v="85"/>
    <x v="75"/>
    <x v="1"/>
    <x v="2"/>
    <x v="0"/>
    <s v="Hindu"/>
    <x v="2"/>
    <s v="No"/>
    <x v="2"/>
    <x v="2"/>
    <m/>
    <m/>
    <n v="0"/>
    <x v="1"/>
  </r>
  <r>
    <x v="85"/>
    <x v="76"/>
    <x v="1"/>
    <x v="2"/>
    <x v="0"/>
    <s v="Hindu"/>
    <x v="2"/>
    <s v="Yes"/>
    <x v="35"/>
    <x v="20"/>
    <n v="12.75"/>
    <n v="5"/>
    <n v="17.75"/>
    <x v="108"/>
  </r>
  <r>
    <x v="86"/>
    <x v="76"/>
    <x v="1"/>
    <x v="2"/>
    <x v="0"/>
    <s v="Muslim"/>
    <x v="2"/>
    <s v="Yes"/>
    <x v="52"/>
    <x v="16"/>
    <n v="21.5"/>
    <n v="6"/>
    <n v="27.5"/>
    <x v="8"/>
  </r>
  <r>
    <x v="86"/>
    <x v="77"/>
    <x v="0"/>
    <x v="2"/>
    <x v="4"/>
    <s v="Hindu"/>
    <x v="2"/>
    <s v="No"/>
    <x v="2"/>
    <x v="2"/>
    <m/>
    <m/>
    <n v="0"/>
    <x v="109"/>
  </r>
  <r>
    <x v="86"/>
    <x v="77"/>
    <x v="1"/>
    <x v="2"/>
    <x v="0"/>
    <s v="Hindu"/>
    <x v="2"/>
    <s v="Yes"/>
    <x v="53"/>
    <x v="5"/>
    <n v="12.5"/>
    <n v="2"/>
    <n v="14.5"/>
    <x v="110"/>
  </r>
  <r>
    <x v="87"/>
    <x v="77"/>
    <x v="1"/>
    <x v="3"/>
    <x v="6"/>
    <s v="Hindu"/>
    <x v="2"/>
    <s v="Yes"/>
    <x v="47"/>
    <x v="23"/>
    <n v="23.5"/>
    <n v="15"/>
    <n v="38.5"/>
    <x v="111"/>
  </r>
  <r>
    <x v="88"/>
    <x v="78"/>
    <x v="0"/>
    <x v="0"/>
    <x v="4"/>
    <s v="Hindu"/>
    <x v="2"/>
    <s v="No"/>
    <x v="2"/>
    <x v="2"/>
    <m/>
    <m/>
    <n v="0"/>
    <x v="112"/>
  </r>
  <r>
    <x v="13"/>
    <x v="20"/>
    <x v="0"/>
    <x v="4"/>
    <x v="6"/>
    <s v="Hindu"/>
    <x v="2"/>
    <s v="Yes"/>
    <x v="5"/>
    <x v="0"/>
    <n v="15"/>
    <n v="25"/>
    <n v="40"/>
    <x v="113"/>
  </r>
  <r>
    <x v="89"/>
    <x v="79"/>
    <x v="1"/>
    <x v="2"/>
    <x v="4"/>
    <s v="Hindu"/>
    <x v="2"/>
    <s v="Yes"/>
    <x v="54"/>
    <x v="24"/>
    <n v="14.75"/>
    <n v="23"/>
    <n v="37.75"/>
    <x v="114"/>
  </r>
  <r>
    <x v="84"/>
    <x v="80"/>
    <x v="0"/>
    <x v="3"/>
    <x v="0"/>
    <s v="Muslim"/>
    <x v="2"/>
    <s v="No"/>
    <x v="2"/>
    <x v="2"/>
    <m/>
    <m/>
    <n v="0"/>
    <x v="115"/>
  </r>
  <r>
    <x v="90"/>
    <x v="80"/>
    <x v="0"/>
    <x v="3"/>
    <x v="6"/>
    <s v="Hindu"/>
    <x v="2"/>
    <s v="Yes"/>
    <x v="14"/>
    <x v="18"/>
    <n v="19"/>
    <n v="9"/>
    <n v="28"/>
    <x v="116"/>
  </r>
  <r>
    <x v="91"/>
    <x v="81"/>
    <x v="0"/>
    <x v="2"/>
    <x v="3"/>
    <s v="Hindu"/>
    <x v="2"/>
    <s v="Yes"/>
    <x v="26"/>
    <x v="22"/>
    <n v="14"/>
    <n v="16"/>
    <n v="30"/>
    <x v="117"/>
  </r>
  <r>
    <x v="58"/>
    <x v="81"/>
    <x v="0"/>
    <x v="4"/>
    <x v="5"/>
    <s v="Hindu"/>
    <x v="2"/>
    <s v="No"/>
    <x v="2"/>
    <x v="2"/>
    <m/>
    <m/>
    <n v="0"/>
    <x v="118"/>
  </r>
  <r>
    <x v="58"/>
    <x v="81"/>
    <x v="0"/>
    <x v="2"/>
    <x v="1"/>
    <s v="Hindu"/>
    <x v="2"/>
    <s v="Yes"/>
    <x v="55"/>
    <x v="23"/>
    <n v="11.25"/>
    <n v="15"/>
    <n v="26.25"/>
    <x v="119"/>
  </r>
  <r>
    <x v="58"/>
    <x v="82"/>
    <x v="1"/>
    <x v="2"/>
    <x v="0"/>
    <s v="Hindu"/>
    <x v="2"/>
    <s v="Yes"/>
    <x v="45"/>
    <x v="14"/>
    <n v="9.25"/>
    <n v="14"/>
    <n v="23.25"/>
    <x v="84"/>
  </r>
  <r>
    <x v="58"/>
    <x v="83"/>
    <x v="0"/>
    <x v="4"/>
    <x v="4"/>
    <s v="Hindu"/>
    <x v="2"/>
    <s v="No"/>
    <x v="2"/>
    <x v="2"/>
    <m/>
    <m/>
    <n v="0"/>
    <x v="59"/>
  </r>
  <r>
    <x v="92"/>
    <x v="84"/>
    <x v="0"/>
    <x v="0"/>
    <x v="2"/>
    <s v="Hindu"/>
    <x v="2"/>
    <s v="Yes"/>
    <x v="56"/>
    <x v="10"/>
    <n v="22.25"/>
    <n v="24"/>
    <n v="46.25"/>
    <x v="0"/>
  </r>
  <r>
    <x v="93"/>
    <x v="85"/>
    <x v="1"/>
    <x v="4"/>
    <x v="3"/>
    <s v="Hindu"/>
    <x v="2"/>
    <s v="Yes"/>
    <x v="39"/>
    <x v="19"/>
    <n v="16.75"/>
    <n v="8"/>
    <n v="24.75"/>
    <x v="94"/>
  </r>
  <r>
    <x v="93"/>
    <x v="86"/>
    <x v="0"/>
    <x v="2"/>
    <x v="0"/>
    <s v="Hindu"/>
    <x v="2"/>
    <s v="No"/>
    <x v="2"/>
    <x v="2"/>
    <m/>
    <m/>
    <n v="0"/>
    <x v="41"/>
  </r>
  <r>
    <x v="94"/>
    <x v="86"/>
    <x v="0"/>
    <x v="0"/>
    <x v="4"/>
    <s v="Hindu"/>
    <x v="2"/>
    <s v="Yes"/>
    <x v="57"/>
    <x v="15"/>
    <n v="20.75"/>
    <n v="4"/>
    <n v="24.75"/>
    <x v="94"/>
  </r>
  <r>
    <x v="95"/>
    <x v="87"/>
    <x v="1"/>
    <x v="3"/>
    <x v="7"/>
    <s v="Hindu"/>
    <x v="52"/>
    <s v="Yes"/>
    <x v="21"/>
    <x v="22"/>
    <n v="24"/>
    <n v="16"/>
    <n v="40"/>
    <x v="120"/>
  </r>
  <r>
    <x v="96"/>
    <x v="88"/>
    <x v="1"/>
    <x v="2"/>
    <x v="0"/>
    <s v="Hindu"/>
    <x v="2"/>
    <s v="No"/>
    <x v="2"/>
    <x v="2"/>
    <m/>
    <m/>
    <n v="0"/>
    <x v="121"/>
  </r>
  <r>
    <x v="97"/>
    <x v="89"/>
    <x v="1"/>
    <x v="2"/>
    <x v="0"/>
    <s v="Hindu"/>
    <x v="2"/>
    <s v="Yes"/>
    <x v="31"/>
    <x v="4"/>
    <n v="13"/>
    <n v="11"/>
    <n v="24"/>
    <x v="122"/>
  </r>
  <r>
    <x v="98"/>
    <x v="90"/>
    <x v="1"/>
    <x v="2"/>
    <x v="0"/>
    <s v="Hindu"/>
    <x v="2"/>
    <s v="Yes"/>
    <x v="41"/>
    <x v="24"/>
    <n v="13.75"/>
    <n v="23"/>
    <n v="36.75"/>
    <x v="123"/>
  </r>
  <r>
    <x v="89"/>
    <x v="91"/>
    <x v="0"/>
    <x v="2"/>
    <x v="2"/>
    <s v="Hindu"/>
    <x v="2"/>
    <s v="No"/>
    <x v="2"/>
    <x v="2"/>
    <m/>
    <m/>
    <n v="0"/>
    <x v="124"/>
  </r>
  <r>
    <x v="89"/>
    <x v="91"/>
    <x v="1"/>
    <x v="2"/>
    <x v="6"/>
    <s v="Hindu"/>
    <x v="2"/>
    <s v="Yes"/>
    <x v="21"/>
    <x v="15"/>
    <n v="24"/>
    <n v="4"/>
    <n v="28"/>
    <x v="125"/>
  </r>
  <r>
    <x v="99"/>
    <x v="92"/>
    <x v="0"/>
    <x v="2"/>
    <x v="6"/>
    <s v="Hindu"/>
    <x v="53"/>
    <s v="Yes"/>
    <x v="5"/>
    <x v="24"/>
    <n v="15"/>
    <n v="23"/>
    <n v="38"/>
    <x v="111"/>
  </r>
  <r>
    <x v="89"/>
    <x v="93"/>
    <x v="0"/>
    <x v="3"/>
    <x v="1"/>
    <s v="Hindu"/>
    <x v="2"/>
    <s v="No"/>
    <x v="2"/>
    <x v="2"/>
    <m/>
    <m/>
    <n v="0"/>
    <x v="126"/>
  </r>
  <r>
    <x v="89"/>
    <x v="94"/>
    <x v="1"/>
    <x v="2"/>
    <x v="0"/>
    <s v="Hindu"/>
    <x v="2"/>
    <s v="Yes"/>
    <x v="41"/>
    <x v="23"/>
    <n v="13.75"/>
    <n v="15"/>
    <n v="28.75"/>
    <x v="127"/>
  </r>
  <r>
    <x v="100"/>
    <x v="95"/>
    <x v="0"/>
    <x v="0"/>
    <x v="6"/>
    <s v="Hindu"/>
    <x v="54"/>
    <s v="Yes"/>
    <x v="15"/>
    <x v="9"/>
    <n v="23.75"/>
    <n v="20"/>
    <n v="43.75"/>
    <x v="107"/>
  </r>
  <r>
    <x v="101"/>
    <x v="96"/>
    <x v="1"/>
    <x v="2"/>
    <x v="0"/>
    <s v="Muslim"/>
    <x v="2"/>
    <s v="No"/>
    <x v="2"/>
    <x v="2"/>
    <m/>
    <m/>
    <n v="0"/>
    <x v="96"/>
  </r>
  <r>
    <x v="101"/>
    <x v="97"/>
    <x v="0"/>
    <x v="0"/>
    <x v="1"/>
    <s v="Hindu"/>
    <x v="2"/>
    <s v="Yes"/>
    <x v="55"/>
    <x v="13"/>
    <n v="11.25"/>
    <n v="7"/>
    <n v="18.25"/>
    <x v="62"/>
  </r>
  <r>
    <x v="102"/>
    <x v="97"/>
    <x v="1"/>
    <x v="2"/>
    <x v="0"/>
    <s v="Hindu"/>
    <x v="2"/>
    <s v="Yes"/>
    <x v="58"/>
    <x v="4"/>
    <n v="6.5"/>
    <n v="11"/>
    <n v="17.5"/>
    <x v="128"/>
  </r>
  <r>
    <x v="103"/>
    <x v="98"/>
    <x v="1"/>
    <x v="2"/>
    <x v="0"/>
    <s v="Hindu"/>
    <x v="2"/>
    <s v="No"/>
    <x v="2"/>
    <x v="2"/>
    <m/>
    <m/>
    <n v="0"/>
    <x v="129"/>
  </r>
  <r>
    <x v="104"/>
    <x v="99"/>
    <x v="0"/>
    <x v="0"/>
    <x v="1"/>
    <s v="Hindu"/>
    <x v="2"/>
    <s v="Yes"/>
    <x v="7"/>
    <x v="4"/>
    <n v="18"/>
    <n v="11"/>
    <n v="29"/>
    <x v="30"/>
  </r>
  <r>
    <x v="105"/>
    <x v="100"/>
    <x v="0"/>
    <x v="2"/>
    <x v="2"/>
    <s v="Hindu"/>
    <x v="2"/>
    <s v="Yes"/>
    <x v="59"/>
    <x v="22"/>
    <n v="8.75"/>
    <n v="16"/>
    <n v="24.75"/>
    <x v="119"/>
  </r>
  <r>
    <x v="106"/>
    <x v="101"/>
    <x v="0"/>
    <x v="2"/>
    <x v="0"/>
    <s v="Hindu"/>
    <x v="2"/>
    <s v="No"/>
    <x v="2"/>
    <x v="2"/>
    <m/>
    <m/>
    <n v="0"/>
    <x v="78"/>
  </r>
  <r>
    <x v="107"/>
    <x v="101"/>
    <x v="0"/>
    <x v="3"/>
    <x v="4"/>
    <s v="Hindu"/>
    <x v="2"/>
    <s v="Yes"/>
    <x v="54"/>
    <x v="5"/>
    <n v="14.75"/>
    <n v="2"/>
    <n v="16.75"/>
    <x v="62"/>
  </r>
  <r>
    <x v="108"/>
    <x v="102"/>
    <x v="1"/>
    <x v="2"/>
    <x v="0"/>
    <s v="Hindu"/>
    <x v="2"/>
    <s v="Yes"/>
    <x v="29"/>
    <x v="17"/>
    <n v="16.25"/>
    <n v="18"/>
    <n v="34.25"/>
    <x v="70"/>
  </r>
  <r>
    <x v="109"/>
    <x v="103"/>
    <x v="0"/>
    <x v="0"/>
    <x v="4"/>
    <s v="Hindu"/>
    <x v="2"/>
    <s v="No"/>
    <x v="2"/>
    <x v="2"/>
    <m/>
    <m/>
    <n v="0"/>
    <x v="82"/>
  </r>
  <r>
    <x v="110"/>
    <x v="17"/>
    <x v="1"/>
    <x v="2"/>
    <x v="4"/>
    <s v="Hindu"/>
    <x v="55"/>
    <s v="Yes"/>
    <x v="60"/>
    <x v="17"/>
    <n v="24.75"/>
    <n v="18"/>
    <n v="42.75"/>
    <x v="130"/>
  </r>
  <r>
    <x v="111"/>
    <x v="104"/>
    <x v="1"/>
    <x v="2"/>
    <x v="0"/>
    <s v="Hindu"/>
    <x v="2"/>
    <s v="Yes"/>
    <x v="20"/>
    <x v="22"/>
    <n v="19.75"/>
    <n v="16"/>
    <n v="35.75"/>
    <x v="131"/>
  </r>
  <r>
    <x v="112"/>
    <x v="105"/>
    <x v="0"/>
    <x v="2"/>
    <x v="4"/>
    <s v="Hindu"/>
    <x v="2"/>
    <s v="No"/>
    <x v="2"/>
    <x v="2"/>
    <m/>
    <m/>
    <n v="0"/>
    <x v="108"/>
  </r>
  <r>
    <x v="113"/>
    <x v="106"/>
    <x v="1"/>
    <x v="4"/>
    <x v="6"/>
    <s v="Hindu"/>
    <x v="2"/>
    <s v="Yes"/>
    <x v="30"/>
    <x v="18"/>
    <n v="17.25"/>
    <n v="9"/>
    <n v="26.25"/>
    <x v="132"/>
  </r>
  <r>
    <x v="114"/>
    <x v="107"/>
    <x v="0"/>
    <x v="0"/>
    <x v="6"/>
    <s v="Hindu"/>
    <x v="2"/>
    <s v="Yes"/>
    <x v="57"/>
    <x v="23"/>
    <n v="20.75"/>
    <n v="15"/>
    <n v="35.75"/>
    <x v="131"/>
  </r>
  <r>
    <x v="115"/>
    <x v="108"/>
    <x v="1"/>
    <x v="2"/>
    <x v="0"/>
    <s v="Hindu"/>
    <x v="2"/>
    <s v="No"/>
    <x v="2"/>
    <x v="2"/>
    <m/>
    <m/>
    <n v="0"/>
    <x v="47"/>
  </r>
  <r>
    <x v="116"/>
    <x v="109"/>
    <x v="0"/>
    <x v="4"/>
    <x v="1"/>
    <s v="Hindu"/>
    <x v="2"/>
    <s v="Yes"/>
    <x v="61"/>
    <x v="16"/>
    <n v="5.25"/>
    <n v="6"/>
    <n v="11.25"/>
    <x v="133"/>
  </r>
  <r>
    <x v="117"/>
    <x v="110"/>
    <x v="0"/>
    <x v="3"/>
    <x v="0"/>
    <s v="Hindu"/>
    <x v="2"/>
    <s v="Yes"/>
    <x v="62"/>
    <x v="1"/>
    <n v="22.5"/>
    <n v="12"/>
    <n v="34.5"/>
    <x v="134"/>
  </r>
  <r>
    <x v="118"/>
    <x v="111"/>
    <x v="0"/>
    <x v="2"/>
    <x v="0"/>
    <s v="Hindu"/>
    <x v="2"/>
    <s v="No"/>
    <x v="2"/>
    <x v="2"/>
    <m/>
    <m/>
    <n v="0"/>
    <x v="135"/>
  </r>
  <r>
    <x v="119"/>
    <x v="111"/>
    <x v="0"/>
    <x v="2"/>
    <x v="1"/>
    <s v="Hindu"/>
    <x v="2"/>
    <s v="Yes"/>
    <x v="63"/>
    <x v="18"/>
    <n v="17"/>
    <n v="9"/>
    <n v="26"/>
    <x v="127"/>
  </r>
  <r>
    <x v="119"/>
    <x v="112"/>
    <x v="0"/>
    <x v="2"/>
    <x v="0"/>
    <s v="Hindu"/>
    <x v="2"/>
    <s v="Yes"/>
    <x v="58"/>
    <x v="25"/>
    <n v="6.5"/>
    <n v="13"/>
    <n v="19.5"/>
    <x v="136"/>
  </r>
  <r>
    <x v="119"/>
    <x v="113"/>
    <x v="0"/>
    <x v="0"/>
    <x v="6"/>
    <s v="Hindu"/>
    <x v="2"/>
    <s v="No"/>
    <x v="2"/>
    <x v="2"/>
    <m/>
    <m/>
    <n v="0"/>
    <x v="137"/>
  </r>
  <r>
    <x v="120"/>
    <x v="114"/>
    <x v="0"/>
    <x v="3"/>
    <x v="3"/>
    <s v="Hindu"/>
    <x v="2"/>
    <s v="Yes"/>
    <x v="64"/>
    <x v="16"/>
    <n v="19.5"/>
    <n v="6"/>
    <n v="25.5"/>
    <x v="132"/>
  </r>
  <r>
    <x v="121"/>
    <x v="115"/>
    <x v="1"/>
    <x v="2"/>
    <x v="6"/>
    <s v="Hindu"/>
    <x v="56"/>
    <s v="Yes"/>
    <x v="3"/>
    <x v="17"/>
    <n v="24.5"/>
    <n v="18"/>
    <n v="42.5"/>
    <x v="138"/>
  </r>
  <r>
    <x v="122"/>
    <x v="116"/>
    <x v="0"/>
    <x v="2"/>
    <x v="1"/>
    <s v="Hindu"/>
    <x v="2"/>
    <s v="No"/>
    <x v="2"/>
    <x v="2"/>
    <m/>
    <m/>
    <n v="0"/>
    <x v="139"/>
  </r>
  <r>
    <x v="122"/>
    <x v="117"/>
    <x v="0"/>
    <x v="2"/>
    <x v="4"/>
    <s v="Hindu"/>
    <x v="2"/>
    <s v="Yes"/>
    <x v="60"/>
    <x v="16"/>
    <n v="24.75"/>
    <n v="6"/>
    <n v="30.75"/>
    <x v="140"/>
  </r>
  <r>
    <x v="123"/>
    <x v="118"/>
    <x v="1"/>
    <x v="2"/>
    <x v="4"/>
    <s v="Hindu"/>
    <x v="57"/>
    <s v="Yes"/>
    <x v="65"/>
    <x v="24"/>
    <n v="10.5"/>
    <n v="23"/>
    <n v="33.5"/>
    <x v="141"/>
  </r>
  <r>
    <x v="124"/>
    <x v="119"/>
    <x v="0"/>
    <x v="4"/>
    <x v="0"/>
    <s v="Hindu"/>
    <x v="2"/>
    <s v="No"/>
    <x v="2"/>
    <x v="2"/>
    <m/>
    <m/>
    <n v="0"/>
    <x v="133"/>
  </r>
  <r>
    <x v="124"/>
    <x v="120"/>
    <x v="0"/>
    <x v="4"/>
    <x v="0"/>
    <s v="Hindu"/>
    <x v="2"/>
    <s v="Yes"/>
    <x v="53"/>
    <x v="15"/>
    <n v="12.5"/>
    <n v="4"/>
    <n v="16.5"/>
    <x v="101"/>
  </r>
  <r>
    <x v="125"/>
    <x v="121"/>
    <x v="1"/>
    <x v="2"/>
    <x v="0"/>
    <s v="Hindu"/>
    <x v="32"/>
    <s v="Yes"/>
    <x v="52"/>
    <x v="10"/>
    <n v="21.5"/>
    <n v="24"/>
    <n v="45.5"/>
    <x v="32"/>
  </r>
  <r>
    <x v="124"/>
    <x v="122"/>
    <x v="0"/>
    <x v="2"/>
    <x v="2"/>
    <s v="Hindu"/>
    <x v="2"/>
    <s v="No"/>
    <x v="2"/>
    <x v="2"/>
    <m/>
    <m/>
    <n v="0"/>
    <x v="142"/>
  </r>
  <r>
    <x v="124"/>
    <x v="123"/>
    <x v="0"/>
    <x v="2"/>
    <x v="0"/>
    <s v="Hindu"/>
    <x v="2"/>
    <s v="Yes"/>
    <x v="49"/>
    <x v="11"/>
    <n v="18.25"/>
    <n v="3"/>
    <n v="21.25"/>
    <x v="143"/>
  </r>
  <r>
    <x v="124"/>
    <x v="124"/>
    <x v="0"/>
    <x v="2"/>
    <x v="4"/>
    <s v="Muslim"/>
    <x v="2"/>
    <s v="Yes"/>
    <x v="25"/>
    <x v="23"/>
    <n v="15.75"/>
    <n v="15"/>
    <n v="30.75"/>
    <x v="144"/>
  </r>
  <r>
    <x v="124"/>
    <x v="125"/>
    <x v="0"/>
    <x v="2"/>
    <x v="4"/>
    <s v="Hindu"/>
    <x v="2"/>
    <s v="No"/>
    <x v="2"/>
    <x v="2"/>
    <m/>
    <m/>
    <n v="0"/>
    <x v="145"/>
  </r>
  <r>
    <x v="126"/>
    <x v="125"/>
    <x v="0"/>
    <x v="2"/>
    <x v="0"/>
    <s v="Hindu"/>
    <x v="2"/>
    <s v="Yes"/>
    <x v="26"/>
    <x v="18"/>
    <n v="14"/>
    <n v="9"/>
    <n v="23"/>
    <x v="92"/>
  </r>
  <r>
    <x v="126"/>
    <x v="125"/>
    <x v="1"/>
    <x v="2"/>
    <x v="4"/>
    <m/>
    <x v="2"/>
    <s v="Yes"/>
    <x v="31"/>
    <x v="25"/>
    <n v="13"/>
    <n v="13"/>
    <n v="26"/>
    <x v="146"/>
  </r>
  <r>
    <x v="127"/>
    <x v="125"/>
    <x v="0"/>
    <x v="0"/>
    <x v="0"/>
    <s v="Hindu"/>
    <x v="2"/>
    <s v="No"/>
    <x v="2"/>
    <x v="2"/>
    <m/>
    <m/>
    <n v="0"/>
    <x v="104"/>
  </r>
  <r>
    <x v="128"/>
    <x v="126"/>
    <x v="0"/>
    <x v="2"/>
    <x v="3"/>
    <s v="Hindu"/>
    <x v="0"/>
    <s v="Yes"/>
    <x v="35"/>
    <x v="24"/>
    <n v="12.75"/>
    <n v="23"/>
    <n v="35.75"/>
    <x v="114"/>
  </r>
  <r>
    <x v="129"/>
    <x v="20"/>
    <x v="1"/>
    <x v="0"/>
    <x v="0"/>
    <s v="Hindu"/>
    <x v="2"/>
    <s v="Yes"/>
    <x v="66"/>
    <x v="21"/>
    <n v="24.25"/>
    <n v="21"/>
    <n v="45.25"/>
    <x v="32"/>
  </r>
  <r>
    <x v="130"/>
    <x v="127"/>
    <x v="0"/>
    <x v="2"/>
    <x v="0"/>
    <s v="Hindu"/>
    <x v="2"/>
    <s v="No"/>
    <x v="2"/>
    <x v="2"/>
    <m/>
    <m/>
    <n v="0"/>
    <x v="128"/>
  </r>
  <r>
    <x v="131"/>
    <x v="128"/>
    <x v="0"/>
    <x v="2"/>
    <x v="0"/>
    <s v="Hindu"/>
    <x v="58"/>
    <s v="Yes"/>
    <x v="44"/>
    <x v="17"/>
    <n v="22"/>
    <n v="18"/>
    <n v="40"/>
    <x v="147"/>
  </r>
  <r>
    <x v="132"/>
    <x v="129"/>
    <x v="0"/>
    <x v="2"/>
    <x v="5"/>
    <s v="Hindu"/>
    <x v="2"/>
    <s v="Yes"/>
    <x v="25"/>
    <x v="14"/>
    <n v="15.75"/>
    <n v="14"/>
    <n v="29.75"/>
    <x v="140"/>
  </r>
  <r>
    <x v="133"/>
    <x v="130"/>
    <x v="0"/>
    <x v="2"/>
    <x v="0"/>
    <s v="Hindu"/>
    <x v="2"/>
    <s v="No"/>
    <x v="2"/>
    <x v="2"/>
    <m/>
    <m/>
    <n v="0"/>
    <x v="62"/>
  </r>
  <r>
    <x v="134"/>
    <x v="125"/>
    <x v="0"/>
    <x v="2"/>
    <x v="0"/>
    <s v="Hindu"/>
    <x v="2"/>
    <s v="Yes"/>
    <x v="15"/>
    <x v="7"/>
    <n v="23.75"/>
    <n v="22"/>
    <n v="45.75"/>
    <x v="0"/>
  </r>
  <r>
    <x v="135"/>
    <x v="131"/>
    <x v="1"/>
    <x v="2"/>
    <x v="3"/>
    <s v="Hindu"/>
    <x v="59"/>
    <s v="Yes"/>
    <x v="64"/>
    <x v="10"/>
    <n v="19.5"/>
    <n v="24"/>
    <n v="43.5"/>
    <x v="148"/>
  </r>
  <r>
    <x v="136"/>
    <x v="20"/>
    <x v="0"/>
    <x v="0"/>
    <x v="1"/>
    <s v="Hindu"/>
    <x v="2"/>
    <s v="No"/>
    <x v="2"/>
    <x v="2"/>
    <m/>
    <m/>
    <n v="0"/>
    <x v="149"/>
  </r>
  <r>
    <x v="27"/>
    <x v="17"/>
    <x v="1"/>
    <x v="2"/>
    <x v="0"/>
    <s v="Hindu"/>
    <x v="31"/>
    <s v="Yes"/>
    <x v="47"/>
    <x v="9"/>
    <n v="23.5"/>
    <n v="20"/>
    <n v="43.5"/>
    <x v="148"/>
  </r>
  <r>
    <x v="137"/>
    <x v="132"/>
    <x v="0"/>
    <x v="4"/>
    <x v="2"/>
    <s v="Hindu"/>
    <x v="60"/>
    <s v="Yes"/>
    <x v="67"/>
    <x v="0"/>
    <n v="18.5"/>
    <n v="25"/>
    <n v="43.5"/>
    <x v="148"/>
  </r>
  <r>
    <x v="138"/>
    <x v="20"/>
    <x v="0"/>
    <x v="2"/>
    <x v="0"/>
    <s v="Hindu"/>
    <x v="2"/>
    <s v="No"/>
    <x v="2"/>
    <x v="2"/>
    <m/>
    <m/>
    <n v="0"/>
    <x v="150"/>
  </r>
  <r>
    <x v="139"/>
    <x v="17"/>
    <x v="0"/>
    <x v="2"/>
    <x v="5"/>
    <s v="Hindu"/>
    <x v="37"/>
    <s v="Yes"/>
    <x v="15"/>
    <x v="17"/>
    <n v="23.75"/>
    <n v="18"/>
    <n v="41.75"/>
    <x v="151"/>
  </r>
  <r>
    <x v="140"/>
    <x v="17"/>
    <x v="1"/>
    <x v="2"/>
    <x v="6"/>
    <s v="Hindu"/>
    <x v="61"/>
    <s v="Yes"/>
    <x v="27"/>
    <x v="24"/>
    <n v="21.75"/>
    <n v="23"/>
    <n v="44.75"/>
    <x v="0"/>
  </r>
  <r>
    <x v="141"/>
    <x v="20"/>
    <x v="1"/>
    <x v="2"/>
    <x v="2"/>
    <s v="Hindu"/>
    <x v="2"/>
    <s v="No"/>
    <x v="2"/>
    <x v="2"/>
    <m/>
    <m/>
    <n v="0"/>
    <x v="51"/>
  </r>
  <r>
    <x v="141"/>
    <x v="84"/>
    <x v="0"/>
    <x v="0"/>
    <x v="1"/>
    <s v="Hindu"/>
    <x v="2"/>
    <s v="Yes"/>
    <x v="10"/>
    <x v="15"/>
    <n v="10"/>
    <n v="4"/>
    <n v="14"/>
    <x v="52"/>
  </r>
  <r>
    <x v="141"/>
    <x v="84"/>
    <x v="1"/>
    <x v="2"/>
    <x v="3"/>
    <s v="Hindu"/>
    <x v="2"/>
    <s v="Yes"/>
    <x v="52"/>
    <x v="23"/>
    <n v="21.5"/>
    <n v="15"/>
    <n v="36.5"/>
    <x v="152"/>
  </r>
  <r>
    <x v="141"/>
    <x v="84"/>
    <x v="1"/>
    <x v="2"/>
    <x v="4"/>
    <s v="Hindu"/>
    <x v="2"/>
    <s v="No"/>
    <x v="2"/>
    <x v="2"/>
    <m/>
    <m/>
    <n v="0"/>
    <x v="102"/>
  </r>
  <r>
    <x v="141"/>
    <x v="84"/>
    <x v="1"/>
    <x v="3"/>
    <x v="0"/>
    <s v="Hindu"/>
    <x v="2"/>
    <s v="Yes"/>
    <x v="24"/>
    <x v="16"/>
    <n v="16.5"/>
    <n v="6"/>
    <n v="22.5"/>
    <x v="127"/>
  </r>
  <r>
    <x v="141"/>
    <x v="84"/>
    <x v="1"/>
    <x v="2"/>
    <x v="3"/>
    <s v="Hindu"/>
    <x v="2"/>
    <s v="Yes"/>
    <x v="35"/>
    <x v="21"/>
    <n v="12.75"/>
    <n v="21"/>
    <n v="33.75"/>
    <x v="131"/>
  </r>
  <r>
    <x v="142"/>
    <x v="84"/>
    <x v="0"/>
    <x v="0"/>
    <x v="4"/>
    <s v="Hindu"/>
    <x v="2"/>
    <s v="No"/>
    <x v="2"/>
    <x v="2"/>
    <m/>
    <m/>
    <n v="0"/>
    <x v="153"/>
  </r>
  <r>
    <x v="142"/>
    <x v="84"/>
    <x v="0"/>
    <x v="2"/>
    <x v="3"/>
    <s v="Hindu"/>
    <x v="2"/>
    <s v="Yes"/>
    <x v="33"/>
    <x v="15"/>
    <n v="7.25"/>
    <n v="4"/>
    <n v="11.25"/>
    <x v="55"/>
  </r>
  <r>
    <x v="143"/>
    <x v="84"/>
    <x v="0"/>
    <x v="0"/>
    <x v="1"/>
    <s v="Hindu"/>
    <x v="2"/>
    <s v="Yes"/>
    <x v="4"/>
    <x v="18"/>
    <n v="6.75"/>
    <n v="9"/>
    <n v="15.75"/>
    <x v="154"/>
  </r>
  <r>
    <x v="143"/>
    <x v="84"/>
    <x v="0"/>
    <x v="2"/>
    <x v="4"/>
    <s v="Hindu"/>
    <x v="2"/>
    <s v="No"/>
    <x v="2"/>
    <x v="2"/>
    <m/>
    <m/>
    <n v="0"/>
    <x v="155"/>
  </r>
  <r>
    <x v="143"/>
    <x v="84"/>
    <x v="0"/>
    <x v="2"/>
    <x v="0"/>
    <s v="Hindu"/>
    <x v="2"/>
    <s v="Yes"/>
    <x v="66"/>
    <x v="4"/>
    <n v="24.25"/>
    <n v="11"/>
    <n v="35.25"/>
    <x v="156"/>
  </r>
  <r>
    <x v="143"/>
    <x v="84"/>
    <x v="1"/>
    <x v="2"/>
    <x v="0"/>
    <s v="Hindu"/>
    <x v="2"/>
    <s v="Yes"/>
    <x v="39"/>
    <x v="11"/>
    <n v="16.75"/>
    <n v="3"/>
    <n v="19.75"/>
    <x v="44"/>
  </r>
  <r>
    <x v="143"/>
    <x v="84"/>
    <x v="0"/>
    <x v="2"/>
    <x v="0"/>
    <s v="Hindu"/>
    <x v="2"/>
    <s v="No"/>
    <x v="2"/>
    <x v="2"/>
    <m/>
    <m/>
    <n v="0"/>
    <x v="84"/>
  </r>
  <r>
    <x v="143"/>
    <x v="84"/>
    <x v="0"/>
    <x v="2"/>
    <x v="0"/>
    <s v="Hindu"/>
    <x v="2"/>
    <s v="Yes"/>
    <x v="59"/>
    <x v="22"/>
    <n v="8.75"/>
    <n v="16"/>
    <n v="24.75"/>
    <x v="157"/>
  </r>
  <r>
    <x v="144"/>
    <x v="103"/>
    <x v="1"/>
    <x v="2"/>
    <x v="0"/>
    <s v="Hindu"/>
    <x v="2"/>
    <s v="Yes"/>
    <x v="59"/>
    <x v="10"/>
    <n v="8.75"/>
    <n v="24"/>
    <n v="32.75"/>
    <x v="158"/>
  </r>
  <r>
    <x v="145"/>
    <x v="84"/>
    <x v="1"/>
    <x v="2"/>
    <x v="0"/>
    <s v="Hindu"/>
    <x v="2"/>
    <s v="No"/>
    <x v="2"/>
    <x v="2"/>
    <m/>
    <m/>
    <n v="0"/>
    <x v="159"/>
  </r>
  <r>
    <x v="146"/>
    <x v="84"/>
    <x v="1"/>
    <x v="2"/>
    <x v="0"/>
    <s v="Hindu"/>
    <x v="2"/>
    <s v="Yes"/>
    <x v="68"/>
    <x v="25"/>
    <n v="13.25"/>
    <n v="13"/>
    <n v="26.25"/>
    <x v="35"/>
  </r>
  <r>
    <x v="147"/>
    <x v="84"/>
    <x v="1"/>
    <x v="2"/>
    <x v="0"/>
    <s v="Hindu"/>
    <x v="2"/>
    <s v="Yes"/>
    <x v="64"/>
    <x v="8"/>
    <n v="19.5"/>
    <n v="10"/>
    <n v="29.5"/>
    <x v="87"/>
  </r>
  <r>
    <x v="148"/>
    <x v="133"/>
    <x v="1"/>
    <x v="2"/>
    <x v="2"/>
    <s v="Muslim"/>
    <x v="2"/>
    <s v="No"/>
    <x v="2"/>
    <x v="2"/>
    <m/>
    <m/>
    <n v="0"/>
    <x v="66"/>
  </r>
  <r>
    <x v="148"/>
    <x v="134"/>
    <x v="1"/>
    <x v="2"/>
    <x v="0"/>
    <s v="Hindu"/>
    <x v="2"/>
    <s v="Yes"/>
    <x v="68"/>
    <x v="17"/>
    <n v="13.25"/>
    <n v="18"/>
    <n v="31.25"/>
    <x v="160"/>
  </r>
  <r>
    <x v="149"/>
    <x v="17"/>
    <x v="1"/>
    <x v="2"/>
    <x v="0"/>
    <s v="Hindu"/>
    <x v="31"/>
    <s v="Yes"/>
    <x v="22"/>
    <x v="3"/>
    <n v="23"/>
    <n v="17"/>
    <n v="40"/>
    <x v="161"/>
  </r>
  <r>
    <x v="148"/>
    <x v="135"/>
    <x v="1"/>
    <x v="2"/>
    <x v="0"/>
    <s v="Hindu"/>
    <x v="2"/>
    <s v="No"/>
    <x v="2"/>
    <x v="2"/>
    <m/>
    <m/>
    <n v="0"/>
    <x v="45"/>
  </r>
  <r>
    <x v="148"/>
    <x v="136"/>
    <x v="0"/>
    <x v="2"/>
    <x v="0"/>
    <s v="Hindu"/>
    <x v="2"/>
    <s v="Yes"/>
    <x v="46"/>
    <x v="8"/>
    <n v="8.5"/>
    <n v="10"/>
    <n v="18.5"/>
    <x v="116"/>
  </r>
  <r>
    <x v="136"/>
    <x v="20"/>
    <x v="0"/>
    <x v="3"/>
    <x v="0"/>
    <s v="Hindu"/>
    <x v="2"/>
    <s v="Yes"/>
    <x v="69"/>
    <x v="10"/>
    <n v="5.5"/>
    <n v="24"/>
    <n v="29.5"/>
    <x v="162"/>
  </r>
  <r>
    <x v="3"/>
    <x v="3"/>
    <x v="0"/>
    <x v="4"/>
    <x v="4"/>
    <s v="Hindu"/>
    <x v="2"/>
    <s v="No"/>
    <x v="2"/>
    <x v="2"/>
    <m/>
    <m/>
    <n v="0"/>
    <x v="163"/>
  </r>
  <r>
    <x v="124"/>
    <x v="137"/>
    <x v="1"/>
    <x v="3"/>
    <x v="0"/>
    <s v="Hindu"/>
    <x v="2"/>
    <s v="Yes"/>
    <x v="47"/>
    <x v="21"/>
    <n v="23.5"/>
    <n v="21"/>
    <n v="44.5"/>
    <x v="0"/>
  </r>
  <r>
    <x v="3"/>
    <x v="3"/>
    <x v="1"/>
    <x v="3"/>
    <x v="4"/>
    <s v="Hindu"/>
    <x v="2"/>
    <s v="Yes"/>
    <x v="51"/>
    <x v="10"/>
    <n v="11.5"/>
    <n v="24"/>
    <n v="35.5"/>
    <x v="164"/>
  </r>
  <r>
    <x v="3"/>
    <x v="138"/>
    <x v="0"/>
    <x v="2"/>
    <x v="0"/>
    <s v="Hindu"/>
    <x v="2"/>
    <s v="No"/>
    <x v="2"/>
    <x v="2"/>
    <m/>
    <m/>
    <n v="0"/>
    <x v="165"/>
  </r>
  <r>
    <x v="3"/>
    <x v="139"/>
    <x v="1"/>
    <x v="2"/>
    <x v="0"/>
    <s v="Hindu"/>
    <x v="2"/>
    <s v="Yes"/>
    <x v="30"/>
    <x v="13"/>
    <n v="17.25"/>
    <n v="7"/>
    <n v="24.25"/>
    <x v="35"/>
  </r>
  <r>
    <x v="150"/>
    <x v="140"/>
    <x v="0"/>
    <x v="2"/>
    <x v="0"/>
    <s v="Hindu"/>
    <x v="2"/>
    <s v="Yes"/>
    <x v="30"/>
    <x v="11"/>
    <n v="17.25"/>
    <n v="3"/>
    <n v="20.25"/>
    <x v="99"/>
  </r>
  <r>
    <x v="150"/>
    <x v="140"/>
    <x v="1"/>
    <x v="4"/>
    <x v="6"/>
    <s v="Hindu"/>
    <x v="2"/>
    <s v="No"/>
    <x v="2"/>
    <x v="2"/>
    <m/>
    <m/>
    <n v="0"/>
    <x v="154"/>
  </r>
  <r>
    <x v="151"/>
    <x v="141"/>
    <x v="1"/>
    <x v="2"/>
    <x v="2"/>
    <s v="Hindu"/>
    <x v="2"/>
    <s v="Yes"/>
    <x v="39"/>
    <x v="6"/>
    <n v="16.75"/>
    <n v="19"/>
    <n v="35.75"/>
    <x v="166"/>
  </r>
  <r>
    <x v="85"/>
    <x v="142"/>
    <x v="1"/>
    <x v="2"/>
    <x v="0"/>
    <s v="Hindu"/>
    <x v="2"/>
    <s v="Yes"/>
    <x v="70"/>
    <x v="0"/>
    <n v="14.5"/>
    <n v="25"/>
    <n v="39.5"/>
    <x v="167"/>
  </r>
  <r>
    <x v="99"/>
    <x v="92"/>
    <x v="0"/>
    <x v="2"/>
    <x v="0"/>
    <s v="Muslim"/>
    <x v="62"/>
    <s v="No"/>
    <x v="2"/>
    <x v="2"/>
    <m/>
    <m/>
    <n v="0"/>
    <x v="168"/>
  </r>
  <r>
    <x v="152"/>
    <x v="143"/>
    <x v="1"/>
    <x v="2"/>
    <x v="4"/>
    <s v="Hindu"/>
    <x v="62"/>
    <s v="Yes"/>
    <x v="30"/>
    <x v="16"/>
    <n v="17.25"/>
    <n v="6"/>
    <n v="23.25"/>
    <x v="169"/>
  </r>
  <r>
    <x v="153"/>
    <x v="144"/>
    <x v="0"/>
    <x v="2"/>
    <x v="0"/>
    <s v="Hindu"/>
    <x v="62"/>
    <s v="Yes"/>
    <x v="71"/>
    <x v="15"/>
    <n v="6"/>
    <n v="4"/>
    <n v="10"/>
    <x v="25"/>
  </r>
  <r>
    <x v="154"/>
    <x v="145"/>
    <x v="0"/>
    <x v="2"/>
    <x v="1"/>
    <s v="Hindu"/>
    <x v="62"/>
    <s v="No"/>
    <x v="2"/>
    <x v="2"/>
    <m/>
    <m/>
    <n v="0"/>
    <x v="105"/>
  </r>
  <r>
    <x v="155"/>
    <x v="28"/>
    <x v="0"/>
    <x v="0"/>
    <x v="0"/>
    <s v="Hindu"/>
    <x v="62"/>
    <s v="Yes"/>
    <x v="37"/>
    <x v="18"/>
    <n v="20.25"/>
    <n v="9"/>
    <n v="29.25"/>
    <x v="170"/>
  </r>
  <r>
    <x v="156"/>
    <x v="28"/>
    <x v="1"/>
    <x v="2"/>
    <x v="0"/>
    <s v="Hindu"/>
    <x v="28"/>
    <s v="Yes"/>
    <x v="9"/>
    <x v="3"/>
    <n v="9.5"/>
    <n v="17"/>
    <n v="26.5"/>
    <x v="171"/>
  </r>
  <r>
    <x v="156"/>
    <x v="28"/>
    <x v="1"/>
    <x v="3"/>
    <x v="6"/>
    <s v="Muslim"/>
    <x v="28"/>
    <s v="No"/>
    <x v="2"/>
    <x v="2"/>
    <m/>
    <m/>
    <n v="0"/>
    <x v="172"/>
  </r>
  <r>
    <x v="157"/>
    <x v="28"/>
    <x v="0"/>
    <x v="2"/>
    <x v="0"/>
    <s v="Hindu"/>
    <x v="28"/>
    <s v="Yes"/>
    <x v="45"/>
    <x v="13"/>
    <n v="9.25"/>
    <n v="7"/>
    <n v="16.25"/>
    <x v="127"/>
  </r>
  <r>
    <x v="158"/>
    <x v="28"/>
    <x v="0"/>
    <x v="4"/>
    <x v="5"/>
    <s v="Hindu"/>
    <x v="28"/>
    <s v="Yes"/>
    <x v="5"/>
    <x v="17"/>
    <n v="15"/>
    <n v="18"/>
    <n v="33"/>
    <x v="111"/>
  </r>
  <r>
    <x v="20"/>
    <x v="28"/>
    <x v="0"/>
    <x v="2"/>
    <x v="0"/>
    <s v="Hindu"/>
    <x v="28"/>
    <s v="No"/>
    <x v="2"/>
    <x v="2"/>
    <m/>
    <m/>
    <n v="0"/>
    <x v="8"/>
  </r>
  <r>
    <x v="20"/>
    <x v="28"/>
    <x v="1"/>
    <x v="2"/>
    <x v="0"/>
    <s v="Hindu"/>
    <x v="28"/>
    <s v="Yes"/>
    <x v="45"/>
    <x v="12"/>
    <n v="9.25"/>
    <n v="1"/>
    <n v="10.25"/>
    <x v="44"/>
  </r>
  <r>
    <x v="20"/>
    <x v="28"/>
    <x v="1"/>
    <x v="2"/>
    <x v="0"/>
    <s v="Hindu"/>
    <x v="28"/>
    <s v="Yes"/>
    <x v="62"/>
    <x v="5"/>
    <n v="22.5"/>
    <n v="2"/>
    <n v="24.5"/>
    <x v="173"/>
  </r>
  <r>
    <x v="20"/>
    <x v="28"/>
    <x v="1"/>
    <x v="2"/>
    <x v="0"/>
    <s v="Hindu"/>
    <x v="28"/>
    <s v="No"/>
    <x v="2"/>
    <x v="2"/>
    <m/>
    <m/>
    <n v="0"/>
    <x v="119"/>
  </r>
  <r>
    <x v="159"/>
    <x v="16"/>
    <x v="1"/>
    <x v="2"/>
    <x v="4"/>
    <s v="Hindu"/>
    <x v="63"/>
    <s v="Yes"/>
    <x v="47"/>
    <x v="21"/>
    <n v="23.5"/>
    <n v="21"/>
    <n v="44.5"/>
    <x v="0"/>
  </r>
  <r>
    <x v="160"/>
    <x v="28"/>
    <x v="1"/>
    <x v="2"/>
    <x v="0"/>
    <s v="Hindu"/>
    <x v="28"/>
    <s v="Yes"/>
    <x v="59"/>
    <x v="25"/>
    <n v="8.75"/>
    <n v="13"/>
    <n v="21.75"/>
    <x v="174"/>
  </r>
  <r>
    <x v="160"/>
    <x v="17"/>
    <x v="1"/>
    <x v="2"/>
    <x v="4"/>
    <s v="Hindu"/>
    <x v="28"/>
    <s v="No"/>
    <x v="2"/>
    <x v="2"/>
    <m/>
    <m/>
    <n v="0"/>
    <x v="175"/>
  </r>
  <r>
    <x v="161"/>
    <x v="146"/>
    <x v="1"/>
    <x v="2"/>
    <x v="0"/>
    <s v="Hindu"/>
    <x v="27"/>
    <s v="Yes"/>
    <x v="47"/>
    <x v="21"/>
    <n v="23.5"/>
    <n v="21"/>
    <n v="44.5"/>
    <x v="0"/>
  </r>
  <r>
    <x v="162"/>
    <x v="147"/>
    <x v="1"/>
    <x v="2"/>
    <x v="5"/>
    <s v="Hindu"/>
    <x v="64"/>
    <s v="Yes"/>
    <x v="7"/>
    <x v="10"/>
    <n v="18"/>
    <n v="24"/>
    <n v="42"/>
    <x v="176"/>
  </r>
  <r>
    <x v="27"/>
    <x v="17"/>
    <x v="1"/>
    <x v="2"/>
    <x v="0"/>
    <s v="Hindu"/>
    <x v="65"/>
    <s v="No"/>
    <x v="2"/>
    <x v="2"/>
    <m/>
    <m/>
    <n v="0"/>
    <x v="177"/>
  </r>
  <r>
    <x v="163"/>
    <x v="148"/>
    <x v="1"/>
    <x v="1"/>
    <x v="0"/>
    <s v="Hindu"/>
    <x v="2"/>
    <s v="Yes"/>
    <x v="68"/>
    <x v="0"/>
    <n v="13.25"/>
    <n v="25"/>
    <n v="38.25"/>
    <x v="167"/>
  </r>
  <r>
    <x v="27"/>
    <x v="17"/>
    <x v="0"/>
    <x v="2"/>
    <x v="0"/>
    <s v="Hindu"/>
    <x v="66"/>
    <s v="Yes"/>
    <x v="1"/>
    <x v="19"/>
    <n v="12"/>
    <n v="8"/>
    <n v="20"/>
    <x v="157"/>
  </r>
  <r>
    <x v="27"/>
    <x v="17"/>
    <x v="1"/>
    <x v="2"/>
    <x v="0"/>
    <s v="Hindu"/>
    <x v="31"/>
    <s v="No"/>
    <x v="2"/>
    <x v="2"/>
    <m/>
    <m/>
    <n v="0"/>
    <x v="42"/>
  </r>
  <r>
    <x v="27"/>
    <x v="17"/>
    <x v="1"/>
    <x v="2"/>
    <x v="4"/>
    <s v="Hindu"/>
    <x v="31"/>
    <s v="Yes"/>
    <x v="41"/>
    <x v="8"/>
    <n v="13.75"/>
    <n v="10"/>
    <n v="23.75"/>
    <x v="178"/>
  </r>
  <r>
    <x v="27"/>
    <x v="17"/>
    <x v="1"/>
    <x v="2"/>
    <x v="4"/>
    <s v="Hindu"/>
    <x v="31"/>
    <s v="Yes"/>
    <x v="7"/>
    <x v="20"/>
    <n v="18"/>
    <n v="5"/>
    <n v="23"/>
    <x v="179"/>
  </r>
  <r>
    <x v="27"/>
    <x v="17"/>
    <x v="1"/>
    <x v="2"/>
    <x v="0"/>
    <s v="Hindu"/>
    <x v="31"/>
    <s v="No"/>
    <x v="2"/>
    <x v="2"/>
    <m/>
    <m/>
    <n v="0"/>
    <x v="180"/>
  </r>
  <r>
    <x v="148"/>
    <x v="149"/>
    <x v="0"/>
    <x v="3"/>
    <x v="6"/>
    <s v="Hindu"/>
    <x v="2"/>
    <s v="Yes"/>
    <x v="12"/>
    <x v="9"/>
    <n v="23.25"/>
    <n v="20"/>
    <n v="43.25"/>
    <x v="33"/>
  </r>
  <r>
    <x v="124"/>
    <x v="150"/>
    <x v="0"/>
    <x v="2"/>
    <x v="0"/>
    <s v="Hindu"/>
    <x v="2"/>
    <s v="Yes"/>
    <x v="57"/>
    <x v="24"/>
    <n v="20.75"/>
    <n v="23"/>
    <n v="43.75"/>
    <x v="32"/>
  </r>
  <r>
    <x v="164"/>
    <x v="17"/>
    <x v="0"/>
    <x v="0"/>
    <x v="4"/>
    <s v="Hindu"/>
    <x v="31"/>
    <s v="No"/>
    <x v="2"/>
    <x v="2"/>
    <m/>
    <m/>
    <n v="0"/>
    <x v="181"/>
  </r>
  <r>
    <x v="165"/>
    <x v="17"/>
    <x v="1"/>
    <x v="2"/>
    <x v="0"/>
    <s v="Hindu"/>
    <x v="31"/>
    <s v="Yes"/>
    <x v="33"/>
    <x v="9"/>
    <n v="7.25"/>
    <n v="20"/>
    <n v="27.25"/>
    <x v="170"/>
  </r>
  <r>
    <x v="166"/>
    <x v="17"/>
    <x v="1"/>
    <x v="2"/>
    <x v="4"/>
    <s v="Hindu"/>
    <x v="31"/>
    <s v="Yes"/>
    <x v="27"/>
    <x v="3"/>
    <n v="21.75"/>
    <n v="17"/>
    <n v="38.75"/>
    <x v="18"/>
  </r>
  <r>
    <x v="167"/>
    <x v="17"/>
    <x v="1"/>
    <x v="2"/>
    <x v="0"/>
    <s v="Hindu"/>
    <x v="31"/>
    <s v="No"/>
    <x v="2"/>
    <x v="2"/>
    <m/>
    <m/>
    <n v="0"/>
    <x v="127"/>
  </r>
  <r>
    <x v="149"/>
    <x v="17"/>
    <x v="0"/>
    <x v="2"/>
    <x v="0"/>
    <s v="Hindu"/>
    <x v="31"/>
    <s v="Yes"/>
    <x v="63"/>
    <x v="23"/>
    <n v="17"/>
    <n v="15"/>
    <n v="32"/>
    <x v="182"/>
  </r>
  <r>
    <x v="7"/>
    <x v="151"/>
    <x v="1"/>
    <x v="2"/>
    <x v="4"/>
    <s v="Hindu"/>
    <x v="9"/>
    <s v="Yes"/>
    <x v="56"/>
    <x v="7"/>
    <n v="22.25"/>
    <n v="22"/>
    <n v="44.25"/>
    <x v="0"/>
  </r>
  <r>
    <x v="149"/>
    <x v="17"/>
    <x v="0"/>
    <x v="3"/>
    <x v="6"/>
    <s v="Hindu"/>
    <x v="37"/>
    <s v="No"/>
    <x v="2"/>
    <x v="2"/>
    <m/>
    <m/>
    <n v="0"/>
    <x v="72"/>
  </r>
  <r>
    <x v="168"/>
    <x v="88"/>
    <x v="0"/>
    <x v="2"/>
    <x v="2"/>
    <s v="Hindu"/>
    <x v="2"/>
    <s v="Yes"/>
    <x v="20"/>
    <x v="24"/>
    <n v="19.75"/>
    <n v="23"/>
    <n v="42.75"/>
    <x v="0"/>
  </r>
  <r>
    <x v="19"/>
    <x v="152"/>
    <x v="1"/>
    <x v="4"/>
    <x v="4"/>
    <s v="Hindu"/>
    <x v="27"/>
    <s v="Yes"/>
    <x v="63"/>
    <x v="10"/>
    <n v="17"/>
    <n v="24"/>
    <n v="41"/>
    <x v="183"/>
  </r>
  <r>
    <x v="169"/>
    <x v="17"/>
    <x v="1"/>
    <x v="3"/>
    <x v="4"/>
    <s v="Hindu"/>
    <x v="67"/>
    <s v="No"/>
    <x v="2"/>
    <x v="2"/>
    <m/>
    <m/>
    <n v="0"/>
    <x v="99"/>
  </r>
  <r>
    <x v="170"/>
    <x v="153"/>
    <x v="0"/>
    <x v="0"/>
    <x v="1"/>
    <s v="Hindu"/>
    <x v="2"/>
    <s v="Yes"/>
    <x v="22"/>
    <x v="17"/>
    <n v="23"/>
    <n v="18"/>
    <n v="41"/>
    <x v="183"/>
  </r>
  <r>
    <x v="171"/>
    <x v="125"/>
    <x v="1"/>
    <x v="2"/>
    <x v="0"/>
    <s v="Hindu"/>
    <x v="2"/>
    <s v="Yes"/>
    <x v="72"/>
    <x v="6"/>
    <n v="21.25"/>
    <n v="19"/>
    <n v="40.25"/>
    <x v="184"/>
  </r>
  <r>
    <x v="172"/>
    <x v="17"/>
    <x v="0"/>
    <x v="2"/>
    <x v="0"/>
    <s v="Hindu"/>
    <x v="68"/>
    <s v="No"/>
    <x v="2"/>
    <x v="2"/>
    <m/>
    <m/>
    <n v="0"/>
    <x v="185"/>
  </r>
  <r>
    <x v="172"/>
    <x v="17"/>
    <x v="1"/>
    <x v="2"/>
    <x v="0"/>
    <s v="Hindu"/>
    <x v="69"/>
    <s v="Yes"/>
    <x v="73"/>
    <x v="14"/>
    <n v="20.5"/>
    <n v="14"/>
    <n v="34.5"/>
    <x v="186"/>
  </r>
  <r>
    <x v="173"/>
    <x v="17"/>
    <x v="1"/>
    <x v="2"/>
    <x v="0"/>
    <s v="Christian"/>
    <x v="69"/>
    <s v="Yes"/>
    <x v="37"/>
    <x v="19"/>
    <n v="20.25"/>
    <n v="8"/>
    <n v="28.25"/>
    <x v="111"/>
  </r>
  <r>
    <x v="110"/>
    <x v="17"/>
    <x v="1"/>
    <x v="2"/>
    <x v="6"/>
    <s v="Hindu"/>
    <x v="70"/>
    <s v="No"/>
    <x v="2"/>
    <x v="2"/>
    <m/>
    <m/>
    <n v="0"/>
    <x v="187"/>
  </r>
  <r>
    <x v="70"/>
    <x v="65"/>
    <x v="0"/>
    <x v="0"/>
    <x v="1"/>
    <s v="Hindu"/>
    <x v="51"/>
    <s v="Yes"/>
    <x v="60"/>
    <x v="3"/>
    <n v="24.75"/>
    <n v="17"/>
    <n v="41.75"/>
    <x v="0"/>
  </r>
  <r>
    <x v="174"/>
    <x v="17"/>
    <x v="1"/>
    <x v="2"/>
    <x v="0"/>
    <s v="Hindu"/>
    <x v="71"/>
    <s v="Yes"/>
    <x v="67"/>
    <x v="3"/>
    <n v="18.5"/>
    <n v="17"/>
    <n v="35.5"/>
    <x v="161"/>
  </r>
  <r>
    <x v="174"/>
    <x v="17"/>
    <x v="1"/>
    <x v="4"/>
    <x v="0"/>
    <s v="Hindu"/>
    <x v="72"/>
    <s v="No"/>
    <x v="2"/>
    <x v="2"/>
    <m/>
    <m/>
    <n v="0"/>
    <x v="188"/>
  </r>
  <r>
    <x v="174"/>
    <x v="17"/>
    <x v="0"/>
    <x v="4"/>
    <x v="0"/>
    <s v="Hindu"/>
    <x v="73"/>
    <s v="Yes"/>
    <x v="61"/>
    <x v="17"/>
    <n v="5.25"/>
    <n v="18"/>
    <n v="23.25"/>
    <x v="160"/>
  </r>
  <r>
    <x v="89"/>
    <x v="91"/>
    <x v="0"/>
    <x v="2"/>
    <x v="1"/>
    <s v="Hindu"/>
    <x v="2"/>
    <s v="Yes"/>
    <x v="49"/>
    <x v="24"/>
    <n v="18.25"/>
    <n v="23"/>
    <n v="41.25"/>
    <x v="0"/>
  </r>
  <r>
    <x v="175"/>
    <x v="154"/>
    <x v="1"/>
    <x v="2"/>
    <x v="0"/>
    <s v="Hindu"/>
    <x v="74"/>
    <s v="No"/>
    <x v="2"/>
    <x v="2"/>
    <m/>
    <m/>
    <n v="0"/>
    <x v="15"/>
  </r>
  <r>
    <x v="176"/>
    <x v="155"/>
    <x v="1"/>
    <x v="2"/>
    <x v="4"/>
    <s v="Hindu"/>
    <x v="75"/>
    <s v="Yes"/>
    <x v="64"/>
    <x v="5"/>
    <n v="19.5"/>
    <n v="2"/>
    <n v="21.5"/>
    <x v="67"/>
  </r>
  <r>
    <x v="176"/>
    <x v="156"/>
    <x v="1"/>
    <x v="2"/>
    <x v="0"/>
    <s v="Hindu"/>
    <x v="75"/>
    <s v="Yes"/>
    <x v="66"/>
    <x v="8"/>
    <n v="24.25"/>
    <n v="10"/>
    <n v="34.25"/>
    <x v="167"/>
  </r>
  <r>
    <x v="176"/>
    <x v="157"/>
    <x v="0"/>
    <x v="2"/>
    <x v="0"/>
    <s v="Hindu"/>
    <x v="76"/>
    <s v="No"/>
    <x v="2"/>
    <x v="2"/>
    <m/>
    <m/>
    <n v="0"/>
    <x v="189"/>
  </r>
  <r>
    <x v="177"/>
    <x v="158"/>
    <x v="1"/>
    <x v="2"/>
    <x v="0"/>
    <s v="Hindu"/>
    <x v="77"/>
    <s v="Yes"/>
    <x v="64"/>
    <x v="4"/>
    <n v="19.5"/>
    <n v="11"/>
    <n v="30.5"/>
    <x v="190"/>
  </r>
  <r>
    <x v="178"/>
    <x v="159"/>
    <x v="0"/>
    <x v="0"/>
    <x v="1"/>
    <s v="Hindu"/>
    <x v="78"/>
    <s v="Yes"/>
    <x v="10"/>
    <x v="6"/>
    <n v="10"/>
    <n v="19"/>
    <n v="29"/>
    <x v="182"/>
  </r>
  <r>
    <x v="179"/>
    <x v="159"/>
    <x v="1"/>
    <x v="2"/>
    <x v="1"/>
    <s v="Muslim"/>
    <x v="79"/>
    <s v="No"/>
    <x v="2"/>
    <x v="2"/>
    <m/>
    <m/>
    <n v="0"/>
    <x v="174"/>
  </r>
  <r>
    <x v="180"/>
    <x v="160"/>
    <x v="1"/>
    <x v="2"/>
    <x v="0"/>
    <s v="Hindu"/>
    <x v="56"/>
    <s v="Yes"/>
    <x v="31"/>
    <x v="21"/>
    <n v="13"/>
    <n v="21"/>
    <n v="34"/>
    <x v="191"/>
  </r>
  <r>
    <x v="181"/>
    <x v="160"/>
    <x v="1"/>
    <x v="2"/>
    <x v="7"/>
    <s v="Hindu"/>
    <x v="56"/>
    <s v="Yes"/>
    <x v="40"/>
    <x v="21"/>
    <n v="9"/>
    <n v="21"/>
    <n v="30"/>
    <x v="190"/>
  </r>
  <r>
    <x v="182"/>
    <x v="161"/>
    <x v="0"/>
    <x v="2"/>
    <x v="7"/>
    <s v="Hindu"/>
    <x v="56"/>
    <s v="No"/>
    <x v="2"/>
    <x v="2"/>
    <m/>
    <m/>
    <n v="0"/>
    <x v="192"/>
  </r>
  <r>
    <x v="183"/>
    <x v="161"/>
    <x v="1"/>
    <x v="2"/>
    <x v="7"/>
    <s v="Hindu"/>
    <x v="56"/>
    <s v="Yes"/>
    <x v="73"/>
    <x v="11"/>
    <n v="20.5"/>
    <n v="3"/>
    <n v="23.5"/>
    <x v="193"/>
  </r>
  <r>
    <x v="184"/>
    <x v="162"/>
    <x v="1"/>
    <x v="2"/>
    <x v="7"/>
    <s v="Hindu"/>
    <x v="56"/>
    <s v="Yes"/>
    <x v="15"/>
    <x v="14"/>
    <n v="23.75"/>
    <n v="14"/>
    <n v="37.75"/>
    <x v="194"/>
  </r>
  <r>
    <x v="121"/>
    <x v="148"/>
    <x v="1"/>
    <x v="2"/>
    <x v="4"/>
    <s v="Hindu"/>
    <x v="56"/>
    <s v="No"/>
    <x v="2"/>
    <x v="2"/>
    <m/>
    <m/>
    <n v="0"/>
    <x v="35"/>
  </r>
  <r>
    <x v="185"/>
    <x v="94"/>
    <x v="1"/>
    <x v="2"/>
    <x v="0"/>
    <s v="Hindu"/>
    <x v="2"/>
    <s v="Yes"/>
    <x v="49"/>
    <x v="24"/>
    <n v="18.25"/>
    <n v="23"/>
    <n v="41.25"/>
    <x v="0"/>
  </r>
  <r>
    <x v="186"/>
    <x v="163"/>
    <x v="1"/>
    <x v="2"/>
    <x v="4"/>
    <s v="Hindu"/>
    <x v="56"/>
    <s v="Yes"/>
    <x v="21"/>
    <x v="4"/>
    <n v="24"/>
    <n v="11"/>
    <n v="35"/>
    <x v="195"/>
  </r>
  <r>
    <x v="186"/>
    <x v="163"/>
    <x v="1"/>
    <x v="2"/>
    <x v="0"/>
    <s v="Hindu"/>
    <x v="56"/>
    <s v="No"/>
    <x v="2"/>
    <x v="2"/>
    <m/>
    <m/>
    <n v="0"/>
    <x v="196"/>
  </r>
  <r>
    <x v="186"/>
    <x v="163"/>
    <x v="1"/>
    <x v="2"/>
    <x v="0"/>
    <s v="Hindu"/>
    <x v="56"/>
    <s v="Yes"/>
    <x v="17"/>
    <x v="20"/>
    <n v="8"/>
    <n v="5"/>
    <n v="13"/>
    <x v="56"/>
  </r>
  <r>
    <x v="186"/>
    <x v="163"/>
    <x v="1"/>
    <x v="2"/>
    <x v="0"/>
    <s v="Hindu"/>
    <x v="56"/>
    <s v="Yes"/>
    <x v="11"/>
    <x v="12"/>
    <n v="15.25"/>
    <n v="1"/>
    <n v="16.25"/>
    <x v="162"/>
  </r>
  <r>
    <x v="186"/>
    <x v="164"/>
    <x v="0"/>
    <x v="4"/>
    <x v="3"/>
    <s v="Hindu"/>
    <x v="56"/>
    <s v="No"/>
    <x v="2"/>
    <x v="2"/>
    <m/>
    <m/>
    <n v="0"/>
    <x v="140"/>
  </r>
  <r>
    <x v="187"/>
    <x v="164"/>
    <x v="0"/>
    <x v="0"/>
    <x v="1"/>
    <s v="Muslim"/>
    <x v="80"/>
    <s v="Yes"/>
    <x v="6"/>
    <x v="20"/>
    <n v="20"/>
    <n v="5"/>
    <n v="25"/>
    <x v="164"/>
  </r>
  <r>
    <x v="188"/>
    <x v="165"/>
    <x v="1"/>
    <x v="2"/>
    <x v="2"/>
    <s v="Hindu"/>
    <x v="80"/>
    <s v="Yes"/>
    <x v="5"/>
    <x v="12"/>
    <n v="15"/>
    <n v="1"/>
    <n v="16"/>
    <x v="67"/>
  </r>
  <r>
    <x v="188"/>
    <x v="166"/>
    <x v="0"/>
    <x v="3"/>
    <x v="3"/>
    <s v="Hindu"/>
    <x v="80"/>
    <s v="No"/>
    <x v="2"/>
    <x v="2"/>
    <m/>
    <m/>
    <n v="0"/>
    <x v="144"/>
  </r>
  <r>
    <x v="188"/>
    <x v="167"/>
    <x v="1"/>
    <x v="2"/>
    <x v="7"/>
    <s v="Hindu"/>
    <x v="81"/>
    <s v="Yes"/>
    <x v="30"/>
    <x v="1"/>
    <n v="17.25"/>
    <n v="12"/>
    <n v="29.25"/>
    <x v="190"/>
  </r>
  <r>
    <x v="120"/>
    <x v="168"/>
    <x v="1"/>
    <x v="2"/>
    <x v="5"/>
    <s v="Hindu"/>
    <x v="2"/>
    <s v="Yes"/>
    <x v="72"/>
    <x v="6"/>
    <n v="21.25"/>
    <n v="19"/>
    <n v="40.25"/>
    <x v="176"/>
  </r>
  <r>
    <x v="100"/>
    <x v="169"/>
    <x v="0"/>
    <x v="0"/>
    <x v="2"/>
    <s v="Hindu"/>
    <x v="54"/>
    <s v="No"/>
    <x v="2"/>
    <x v="2"/>
    <m/>
    <m/>
    <n v="0"/>
    <x v="173"/>
  </r>
  <r>
    <x v="189"/>
    <x v="170"/>
    <x v="0"/>
    <x v="2"/>
    <x v="0"/>
    <s v="Hindu"/>
    <x v="54"/>
    <s v="Yes"/>
    <x v="24"/>
    <x v="21"/>
    <n v="16.5"/>
    <n v="21"/>
    <n v="37.5"/>
    <x v="197"/>
  </r>
  <r>
    <x v="27"/>
    <x v="17"/>
    <x v="1"/>
    <x v="2"/>
    <x v="4"/>
    <s v="Hindu"/>
    <x v="82"/>
    <s v="Yes"/>
    <x v="74"/>
    <x v="24"/>
    <n v="17.75"/>
    <n v="23"/>
    <n v="40.75"/>
    <x v="32"/>
  </r>
  <r>
    <x v="190"/>
    <x v="171"/>
    <x v="1"/>
    <x v="2"/>
    <x v="4"/>
    <s v="Hindu"/>
    <x v="83"/>
    <s v="No"/>
    <x v="2"/>
    <x v="2"/>
    <m/>
    <m/>
    <n v="0"/>
    <x v="56"/>
  </r>
  <r>
    <x v="191"/>
    <x v="172"/>
    <x v="1"/>
    <x v="3"/>
    <x v="6"/>
    <s v="Hindu"/>
    <x v="84"/>
    <s v="Yes"/>
    <x v="47"/>
    <x v="4"/>
    <n v="23.5"/>
    <n v="11"/>
    <n v="34.5"/>
    <x v="138"/>
  </r>
  <r>
    <x v="9"/>
    <x v="16"/>
    <x v="0"/>
    <x v="2"/>
    <x v="6"/>
    <s v="Muslim"/>
    <x v="85"/>
    <s v="Yes"/>
    <x v="25"/>
    <x v="10"/>
    <n v="15.75"/>
    <n v="24"/>
    <n v="39.75"/>
    <x v="183"/>
  </r>
  <r>
    <x v="192"/>
    <x v="19"/>
    <x v="1"/>
    <x v="2"/>
    <x v="0"/>
    <s v="Hindu"/>
    <x v="86"/>
    <s v="No"/>
    <x v="2"/>
    <x v="2"/>
    <m/>
    <m/>
    <n v="0"/>
    <x v="70"/>
  </r>
  <r>
    <x v="84"/>
    <x v="80"/>
    <x v="1"/>
    <x v="2"/>
    <x v="0"/>
    <s v="Hindu"/>
    <x v="2"/>
    <s v="Yes"/>
    <x v="45"/>
    <x v="0"/>
    <n v="9.25"/>
    <n v="25"/>
    <n v="34.25"/>
    <x v="130"/>
  </r>
  <r>
    <x v="193"/>
    <x v="173"/>
    <x v="0"/>
    <x v="2"/>
    <x v="1"/>
    <s v="Hindu"/>
    <x v="87"/>
    <s v="Yes"/>
    <x v="14"/>
    <x v="7"/>
    <n v="19"/>
    <n v="22"/>
    <n v="41"/>
    <x v="0"/>
  </r>
  <r>
    <x v="0"/>
    <x v="0"/>
    <x v="0"/>
    <x v="2"/>
    <x v="7"/>
    <s v="Hindu"/>
    <x v="0"/>
    <s v="No"/>
    <x v="2"/>
    <x v="2"/>
    <m/>
    <m/>
    <n v="0"/>
    <x v="87"/>
  </r>
  <r>
    <x v="136"/>
    <x v="130"/>
    <x v="0"/>
    <x v="2"/>
    <x v="3"/>
    <s v="Hindu"/>
    <x v="2"/>
    <s v="Yes"/>
    <x v="69"/>
    <x v="0"/>
    <n v="5.5"/>
    <n v="25"/>
    <n v="30.5"/>
    <x v="195"/>
  </r>
  <r>
    <x v="0"/>
    <x v="0"/>
    <x v="1"/>
    <x v="3"/>
    <x v="0"/>
    <s v="Hindu"/>
    <x v="0"/>
    <s v="Yes"/>
    <x v="46"/>
    <x v="21"/>
    <n v="8.5"/>
    <n v="21"/>
    <n v="29.5"/>
    <x v="198"/>
  </r>
  <r>
    <x v="0"/>
    <x v="174"/>
    <x v="0"/>
    <x v="2"/>
    <x v="0"/>
    <s v="Hindu"/>
    <x v="0"/>
    <s v="No"/>
    <x v="2"/>
    <x v="2"/>
    <m/>
    <m/>
    <n v="0"/>
    <x v="162"/>
  </r>
  <r>
    <x v="0"/>
    <x v="175"/>
    <x v="0"/>
    <x v="2"/>
    <x v="0"/>
    <s v="Hindu"/>
    <x v="0"/>
    <s v="Yes"/>
    <x v="75"/>
    <x v="18"/>
    <n v="15.5"/>
    <n v="9"/>
    <n v="24.5"/>
    <x v="147"/>
  </r>
  <r>
    <x v="194"/>
    <x v="176"/>
    <x v="0"/>
    <x v="2"/>
    <x v="2"/>
    <s v="Hindu"/>
    <x v="0"/>
    <s v="Yes"/>
    <x v="76"/>
    <x v="4"/>
    <n v="7.75"/>
    <n v="11"/>
    <n v="18.75"/>
    <x v="156"/>
  </r>
  <r>
    <x v="195"/>
    <x v="177"/>
    <x v="1"/>
    <x v="2"/>
    <x v="7"/>
    <s v="Hindu"/>
    <x v="0"/>
    <s v="No"/>
    <x v="2"/>
    <x v="2"/>
    <m/>
    <m/>
    <n v="0"/>
    <x v="134"/>
  </r>
  <r>
    <x v="195"/>
    <x v="178"/>
    <x v="1"/>
    <x v="3"/>
    <x v="7"/>
    <s v="Hindu"/>
    <x v="0"/>
    <s v="Yes"/>
    <x v="62"/>
    <x v="14"/>
    <n v="22.5"/>
    <n v="14"/>
    <n v="36.5"/>
    <x v="107"/>
  </r>
  <r>
    <x v="196"/>
    <x v="179"/>
    <x v="1"/>
    <x v="2"/>
    <x v="5"/>
    <s v="Hindu"/>
    <x v="0"/>
    <s v="Yes"/>
    <x v="6"/>
    <x v="12"/>
    <n v="20"/>
    <n v="1"/>
    <n v="21"/>
    <x v="152"/>
  </r>
  <r>
    <x v="128"/>
    <x v="126"/>
    <x v="0"/>
    <x v="2"/>
    <x v="7"/>
    <s v="Hindu"/>
    <x v="0"/>
    <s v="No"/>
    <x v="2"/>
    <x v="2"/>
    <m/>
    <m/>
    <n v="0"/>
    <x v="160"/>
  </r>
  <r>
    <x v="141"/>
    <x v="20"/>
    <x v="0"/>
    <x v="4"/>
    <x v="6"/>
    <s v="Hindu"/>
    <x v="2"/>
    <s v="Yes"/>
    <x v="67"/>
    <x v="7"/>
    <n v="18.5"/>
    <n v="22"/>
    <n v="40.5"/>
    <x v="32"/>
  </r>
  <r>
    <x v="17"/>
    <x v="126"/>
    <x v="1"/>
    <x v="2"/>
    <x v="7"/>
    <s v="Hindu"/>
    <x v="0"/>
    <s v="Yes"/>
    <x v="46"/>
    <x v="22"/>
    <n v="8.5"/>
    <n v="16"/>
    <n v="24.5"/>
    <x v="186"/>
  </r>
  <r>
    <x v="17"/>
    <x v="180"/>
    <x v="1"/>
    <x v="2"/>
    <x v="7"/>
    <s v="Hindu"/>
    <x v="0"/>
    <s v="No"/>
    <x v="2"/>
    <x v="2"/>
    <m/>
    <m/>
    <n v="0"/>
    <x v="199"/>
  </r>
  <r>
    <x v="197"/>
    <x v="181"/>
    <x v="1"/>
    <x v="4"/>
    <x v="6"/>
    <s v="Hindu"/>
    <x v="27"/>
    <s v="Yes"/>
    <x v="34"/>
    <x v="7"/>
    <n v="18.75"/>
    <n v="22"/>
    <n v="40.75"/>
    <x v="0"/>
  </r>
  <r>
    <x v="198"/>
    <x v="182"/>
    <x v="1"/>
    <x v="4"/>
    <x v="7"/>
    <s v="Hindu"/>
    <x v="0"/>
    <s v="Yes"/>
    <x v="67"/>
    <x v="12"/>
    <n v="18.5"/>
    <n v="1"/>
    <n v="19.5"/>
    <x v="113"/>
  </r>
  <r>
    <x v="199"/>
    <x v="183"/>
    <x v="1"/>
    <x v="2"/>
    <x v="4"/>
    <s v="Hindu"/>
    <x v="0"/>
    <s v="No"/>
    <x v="2"/>
    <x v="2"/>
    <m/>
    <m/>
    <n v="0"/>
    <x v="200"/>
  </r>
  <r>
    <x v="200"/>
    <x v="183"/>
    <x v="0"/>
    <x v="3"/>
    <x v="5"/>
    <s v="Hindu"/>
    <x v="0"/>
    <s v="Yes"/>
    <x v="39"/>
    <x v="17"/>
    <n v="16.75"/>
    <n v="18"/>
    <n v="34.75"/>
    <x v="107"/>
  </r>
  <r>
    <x v="201"/>
    <x v="183"/>
    <x v="0"/>
    <x v="2"/>
    <x v="6"/>
    <s v="Hindu"/>
    <x v="0"/>
    <s v="Yes"/>
    <x v="33"/>
    <x v="17"/>
    <n v="7.25"/>
    <n v="18"/>
    <n v="25.25"/>
    <x v="161"/>
  </r>
  <r>
    <x v="202"/>
    <x v="183"/>
    <x v="0"/>
    <x v="0"/>
    <x v="4"/>
    <s v="Hindu"/>
    <x v="0"/>
    <s v="No"/>
    <x v="2"/>
    <x v="2"/>
    <m/>
    <m/>
    <n v="0"/>
    <x v="123"/>
  </r>
  <r>
    <x v="203"/>
    <x v="183"/>
    <x v="0"/>
    <x v="2"/>
    <x v="1"/>
    <s v="Hindu"/>
    <x v="0"/>
    <s v="Yes"/>
    <x v="24"/>
    <x v="13"/>
    <n v="16.5"/>
    <n v="7"/>
    <n v="23.5"/>
    <x v="167"/>
  </r>
  <r>
    <x v="204"/>
    <x v="183"/>
    <x v="1"/>
    <x v="2"/>
    <x v="7"/>
    <s v="Hindu"/>
    <x v="0"/>
    <s v="Yes"/>
    <x v="31"/>
    <x v="16"/>
    <n v="13"/>
    <n v="6"/>
    <n v="19"/>
    <x v="201"/>
  </r>
  <r>
    <x v="205"/>
    <x v="184"/>
    <x v="0"/>
    <x v="0"/>
    <x v="6"/>
    <s v="Hindu"/>
    <x v="0"/>
    <s v="No"/>
    <x v="2"/>
    <x v="2"/>
    <m/>
    <m/>
    <n v="0"/>
    <x v="48"/>
  </r>
  <r>
    <x v="205"/>
    <x v="185"/>
    <x v="0"/>
    <x v="2"/>
    <x v="0"/>
    <s v="Hindu"/>
    <x v="0"/>
    <s v="Yes"/>
    <x v="69"/>
    <x v="12"/>
    <n v="5.5"/>
    <n v="1"/>
    <n v="6.5"/>
    <x v="193"/>
  </r>
  <r>
    <x v="205"/>
    <x v="186"/>
    <x v="1"/>
    <x v="2"/>
    <x v="7"/>
    <s v="Hindu"/>
    <x v="0"/>
    <s v="Yes"/>
    <x v="8"/>
    <x v="18"/>
    <n v="17.5"/>
    <n v="9"/>
    <n v="26.5"/>
    <x v="198"/>
  </r>
  <r>
    <x v="205"/>
    <x v="187"/>
    <x v="1"/>
    <x v="2"/>
    <x v="7"/>
    <s v="Hindu"/>
    <x v="0"/>
    <s v="No"/>
    <x v="2"/>
    <x v="2"/>
    <m/>
    <m/>
    <n v="0"/>
    <x v="111"/>
  </r>
  <r>
    <x v="205"/>
    <x v="188"/>
    <x v="1"/>
    <x v="0"/>
    <x v="7"/>
    <s v="Hindu"/>
    <x v="0"/>
    <s v="Yes"/>
    <x v="77"/>
    <x v="21"/>
    <n v="10.75"/>
    <n v="21"/>
    <n v="31.75"/>
    <x v="197"/>
  </r>
  <r>
    <x v="205"/>
    <x v="189"/>
    <x v="0"/>
    <x v="2"/>
    <x v="0"/>
    <s v="Hindu"/>
    <x v="0"/>
    <s v="Yes"/>
    <x v="59"/>
    <x v="18"/>
    <n v="8.75"/>
    <n v="9"/>
    <n v="17.75"/>
    <x v="201"/>
  </r>
  <r>
    <x v="205"/>
    <x v="190"/>
    <x v="1"/>
    <x v="2"/>
    <x v="0"/>
    <s v="Hindu"/>
    <x v="0"/>
    <s v="No"/>
    <x v="2"/>
    <x v="2"/>
    <m/>
    <m/>
    <n v="0"/>
    <x v="202"/>
  </r>
  <r>
    <x v="205"/>
    <x v="191"/>
    <x v="1"/>
    <x v="2"/>
    <x v="7"/>
    <s v="Hindu"/>
    <x v="0"/>
    <s v="Yes"/>
    <x v="37"/>
    <x v="18"/>
    <n v="20.25"/>
    <n v="9"/>
    <n v="29.25"/>
    <x v="130"/>
  </r>
  <r>
    <x v="205"/>
    <x v="192"/>
    <x v="1"/>
    <x v="2"/>
    <x v="7"/>
    <s v="Hindu"/>
    <x v="0"/>
    <s v="Yes"/>
    <x v="42"/>
    <x v="9"/>
    <n v="11.75"/>
    <n v="20"/>
    <n v="31.75"/>
    <x v="197"/>
  </r>
  <r>
    <x v="206"/>
    <x v="192"/>
    <x v="0"/>
    <x v="2"/>
    <x v="0"/>
    <s v="Hindu"/>
    <x v="0"/>
    <s v="No"/>
    <x v="2"/>
    <x v="2"/>
    <m/>
    <m/>
    <n v="0"/>
    <x v="203"/>
  </r>
  <r>
    <x v="207"/>
    <x v="192"/>
    <x v="1"/>
    <x v="2"/>
    <x v="0"/>
    <s v="Hindu"/>
    <x v="0"/>
    <s v="Yes"/>
    <x v="71"/>
    <x v="13"/>
    <n v="6"/>
    <n v="7"/>
    <n v="13"/>
    <x v="113"/>
  </r>
  <r>
    <x v="208"/>
    <x v="192"/>
    <x v="1"/>
    <x v="2"/>
    <x v="7"/>
    <s v="Hindu"/>
    <x v="0"/>
    <s v="Yes"/>
    <x v="46"/>
    <x v="14"/>
    <n v="8.5"/>
    <n v="14"/>
    <n v="22.5"/>
    <x v="198"/>
  </r>
  <r>
    <x v="208"/>
    <x v="192"/>
    <x v="1"/>
    <x v="2"/>
    <x v="7"/>
    <s v="Hindu"/>
    <x v="0"/>
    <s v="No"/>
    <x v="2"/>
    <x v="2"/>
    <m/>
    <m/>
    <n v="0"/>
    <x v="182"/>
  </r>
  <r>
    <x v="208"/>
    <x v="193"/>
    <x v="0"/>
    <x v="2"/>
    <x v="3"/>
    <s v="Hindu"/>
    <x v="0"/>
    <s v="Yes"/>
    <x v="36"/>
    <x v="11"/>
    <n v="9.75"/>
    <n v="3"/>
    <n v="12.75"/>
    <x v="120"/>
  </r>
  <r>
    <x v="209"/>
    <x v="194"/>
    <x v="0"/>
    <x v="0"/>
    <x v="2"/>
    <s v="Hindu"/>
    <x v="0"/>
    <s v="Yes"/>
    <x v="78"/>
    <x v="12"/>
    <n v="12.25"/>
    <n v="1"/>
    <n v="13.25"/>
    <x v="201"/>
  </r>
  <r>
    <x v="210"/>
    <x v="194"/>
    <x v="0"/>
    <x v="0"/>
    <x v="4"/>
    <s v="Hindu"/>
    <x v="0"/>
    <s v="No"/>
    <x v="2"/>
    <x v="2"/>
    <m/>
    <m/>
    <n v="0"/>
    <x v="166"/>
  </r>
  <r>
    <x v="210"/>
    <x v="195"/>
    <x v="1"/>
    <x v="2"/>
    <x v="7"/>
    <s v="Hindu"/>
    <x v="0"/>
    <s v="Yes"/>
    <x v="12"/>
    <x v="16"/>
    <n v="23.25"/>
    <n v="6"/>
    <n v="29.25"/>
    <x v="194"/>
  </r>
  <r>
    <x v="210"/>
    <x v="196"/>
    <x v="1"/>
    <x v="2"/>
    <x v="7"/>
    <s v="Hindu"/>
    <x v="0"/>
    <s v="Yes"/>
    <x v="68"/>
    <x v="13"/>
    <n v="13.25"/>
    <n v="7"/>
    <n v="20.25"/>
    <x v="167"/>
  </r>
  <r>
    <x v="210"/>
    <x v="197"/>
    <x v="1"/>
    <x v="2"/>
    <x v="7"/>
    <s v="Hindu"/>
    <x v="0"/>
    <s v="No"/>
    <x v="2"/>
    <x v="2"/>
    <m/>
    <m/>
    <n v="0"/>
    <x v="113"/>
  </r>
  <r>
    <x v="211"/>
    <x v="198"/>
    <x v="0"/>
    <x v="0"/>
    <x v="7"/>
    <s v="Hindu"/>
    <x v="0"/>
    <s v="Yes"/>
    <x v="72"/>
    <x v="1"/>
    <n v="21.25"/>
    <n v="12"/>
    <n v="33.25"/>
    <x v="107"/>
  </r>
  <r>
    <x v="212"/>
    <x v="199"/>
    <x v="1"/>
    <x v="2"/>
    <x v="7"/>
    <s v="Hindu"/>
    <x v="0"/>
    <s v="Yes"/>
    <x v="13"/>
    <x v="8"/>
    <n v="14.25"/>
    <n v="10"/>
    <n v="24.25"/>
    <x v="138"/>
  </r>
  <r>
    <x v="213"/>
    <x v="200"/>
    <x v="1"/>
    <x v="4"/>
    <x v="2"/>
    <s v="Hindu"/>
    <x v="88"/>
    <s v="No"/>
    <x v="2"/>
    <x v="2"/>
    <m/>
    <m/>
    <n v="0"/>
    <x v="204"/>
  </r>
  <r>
    <x v="214"/>
    <x v="201"/>
    <x v="0"/>
    <x v="2"/>
    <x v="0"/>
    <s v="Hindu"/>
    <x v="88"/>
    <s v="Yes"/>
    <x v="4"/>
    <x v="1"/>
    <n v="6.75"/>
    <n v="12"/>
    <n v="18.75"/>
    <x v="161"/>
  </r>
  <r>
    <x v="215"/>
    <x v="202"/>
    <x v="1"/>
    <x v="2"/>
    <x v="6"/>
    <s v="Hindu"/>
    <x v="89"/>
    <s v="Yes"/>
    <x v="40"/>
    <x v="1"/>
    <n v="9"/>
    <n v="12"/>
    <n v="21"/>
    <x v="198"/>
  </r>
  <r>
    <x v="215"/>
    <x v="203"/>
    <x v="1"/>
    <x v="2"/>
    <x v="0"/>
    <s v="Hindu"/>
    <x v="89"/>
    <s v="No"/>
    <x v="2"/>
    <x v="2"/>
    <m/>
    <m/>
    <n v="0"/>
    <x v="190"/>
  </r>
  <r>
    <x v="215"/>
    <x v="203"/>
    <x v="0"/>
    <x v="2"/>
    <x v="2"/>
    <s v="Hindu"/>
    <x v="89"/>
    <s v="Yes"/>
    <x v="25"/>
    <x v="1"/>
    <n v="15.75"/>
    <n v="12"/>
    <n v="27.75"/>
    <x v="194"/>
  </r>
  <r>
    <x v="215"/>
    <x v="204"/>
    <x v="0"/>
    <x v="2"/>
    <x v="3"/>
    <s v="Hindu"/>
    <x v="89"/>
    <s v="Yes"/>
    <x v="79"/>
    <x v="14"/>
    <n v="16"/>
    <n v="14"/>
    <n v="30"/>
    <x v="151"/>
  </r>
  <r>
    <x v="216"/>
    <x v="204"/>
    <x v="1"/>
    <x v="2"/>
    <x v="7"/>
    <s v="Hindu"/>
    <x v="89"/>
    <s v="No"/>
    <x v="2"/>
    <x v="2"/>
    <m/>
    <m/>
    <n v="0"/>
    <x v="147"/>
  </r>
  <r>
    <x v="217"/>
    <x v="17"/>
    <x v="1"/>
    <x v="2"/>
    <x v="4"/>
    <s v="Hindu"/>
    <x v="28"/>
    <s v="Yes"/>
    <x v="23"/>
    <x v="0"/>
    <n v="13.5"/>
    <n v="25"/>
    <n v="38.5"/>
    <x v="183"/>
  </r>
  <r>
    <x v="218"/>
    <x v="204"/>
    <x v="0"/>
    <x v="2"/>
    <x v="4"/>
    <s v="Hindu"/>
    <x v="89"/>
    <s v="Yes"/>
    <x v="35"/>
    <x v="5"/>
    <n v="12.75"/>
    <n v="2"/>
    <n v="14.75"/>
    <x v="18"/>
  </r>
  <r>
    <x v="219"/>
    <x v="205"/>
    <x v="1"/>
    <x v="2"/>
    <x v="4"/>
    <s v="Hindu"/>
    <x v="89"/>
    <s v="No"/>
    <x v="2"/>
    <x v="2"/>
    <m/>
    <m/>
    <n v="0"/>
    <x v="186"/>
  </r>
  <r>
    <x v="220"/>
    <x v="206"/>
    <x v="1"/>
    <x v="3"/>
    <x v="7"/>
    <s v="Hindu"/>
    <x v="89"/>
    <s v="Yes"/>
    <x v="21"/>
    <x v="12"/>
    <n v="24"/>
    <n v="1"/>
    <n v="25"/>
    <x v="197"/>
  </r>
  <r>
    <x v="221"/>
    <x v="207"/>
    <x v="1"/>
    <x v="3"/>
    <x v="7"/>
    <s v="Hindu"/>
    <x v="89"/>
    <s v="Yes"/>
    <x v="26"/>
    <x v="22"/>
    <n v="14"/>
    <n v="16"/>
    <n v="30"/>
    <x v="107"/>
  </r>
  <r>
    <x v="222"/>
    <x v="208"/>
    <x v="1"/>
    <x v="2"/>
    <x v="7"/>
    <s v="Hindu"/>
    <x v="89"/>
    <s v="No"/>
    <x v="2"/>
    <x v="2"/>
    <m/>
    <m/>
    <n v="0"/>
    <x v="167"/>
  </r>
  <r>
    <x v="222"/>
    <x v="209"/>
    <x v="0"/>
    <x v="4"/>
    <x v="0"/>
    <s v="Hindu"/>
    <x v="90"/>
    <s v="Yes"/>
    <x v="4"/>
    <x v="13"/>
    <n v="6.75"/>
    <n v="7"/>
    <n v="13.75"/>
    <x v="205"/>
  </r>
  <r>
    <x v="223"/>
    <x v="210"/>
    <x v="0"/>
    <x v="3"/>
    <x v="1"/>
    <s v="Hindu"/>
    <x v="91"/>
    <s v="Yes"/>
    <x v="79"/>
    <x v="5"/>
    <n v="16"/>
    <n v="2"/>
    <n v="18"/>
    <x v="130"/>
  </r>
  <r>
    <x v="224"/>
    <x v="211"/>
    <x v="1"/>
    <x v="2"/>
    <x v="7"/>
    <s v="Hindu"/>
    <x v="92"/>
    <s v="No"/>
    <x v="2"/>
    <x v="2"/>
    <m/>
    <m/>
    <n v="0"/>
    <x v="161"/>
  </r>
  <r>
    <x v="225"/>
    <x v="211"/>
    <x v="0"/>
    <x v="2"/>
    <x v="6"/>
    <s v="Hindu"/>
    <x v="93"/>
    <s v="Yes"/>
    <x v="44"/>
    <x v="4"/>
    <n v="22"/>
    <n v="11"/>
    <n v="33"/>
    <x v="184"/>
  </r>
  <r>
    <x v="226"/>
    <x v="212"/>
    <x v="0"/>
    <x v="2"/>
    <x v="3"/>
    <s v="Hindu"/>
    <x v="94"/>
    <s v="Yes"/>
    <x v="22"/>
    <x v="20"/>
    <n v="23"/>
    <n v="5"/>
    <n v="28"/>
    <x v="184"/>
  </r>
  <r>
    <x v="227"/>
    <x v="213"/>
    <x v="1"/>
    <x v="2"/>
    <x v="0"/>
    <s v="Hindu"/>
    <x v="95"/>
    <s v="No"/>
    <x v="2"/>
    <x v="2"/>
    <m/>
    <m/>
    <n v="0"/>
    <x v="18"/>
  </r>
  <r>
    <x v="228"/>
    <x v="214"/>
    <x v="0"/>
    <x v="2"/>
    <x v="4"/>
    <s v="Hindu"/>
    <x v="96"/>
    <s v="Yes"/>
    <x v="48"/>
    <x v="13"/>
    <n v="5"/>
    <n v="7"/>
    <n v="12"/>
    <x v="130"/>
  </r>
  <r>
    <x v="229"/>
    <x v="215"/>
    <x v="1"/>
    <x v="3"/>
    <x v="0"/>
    <s v="Hindu"/>
    <x v="97"/>
    <s v="Yes"/>
    <x v="61"/>
    <x v="19"/>
    <n v="5.25"/>
    <n v="8"/>
    <n v="13.25"/>
    <x v="194"/>
  </r>
  <r>
    <x v="230"/>
    <x v="147"/>
    <x v="0"/>
    <x v="3"/>
    <x v="1"/>
    <s v="Hindu"/>
    <x v="98"/>
    <s v="No"/>
    <x v="2"/>
    <x v="2"/>
    <m/>
    <m/>
    <n v="0"/>
    <x v="205"/>
  </r>
  <r>
    <x v="231"/>
    <x v="147"/>
    <x v="0"/>
    <x v="4"/>
    <x v="6"/>
    <s v="Hindu"/>
    <x v="99"/>
    <s v="Yes"/>
    <x v="64"/>
    <x v="11"/>
    <n v="19.5"/>
    <n v="3"/>
    <n v="22.5"/>
    <x v="107"/>
  </r>
  <r>
    <x v="232"/>
    <x v="216"/>
    <x v="1"/>
    <x v="2"/>
    <x v="0"/>
    <s v="Hindu"/>
    <x v="33"/>
    <s v="Yes"/>
    <x v="15"/>
    <x v="22"/>
    <n v="23.75"/>
    <n v="16"/>
    <n v="39.75"/>
    <x v="0"/>
  </r>
  <r>
    <x v="233"/>
    <x v="147"/>
    <x v="0"/>
    <x v="4"/>
    <x v="6"/>
    <s v="Hindu"/>
    <x v="100"/>
    <s v="No"/>
    <x v="2"/>
    <x v="2"/>
    <m/>
    <m/>
    <n v="0"/>
    <x v="130"/>
  </r>
  <r>
    <x v="234"/>
    <x v="16"/>
    <x v="1"/>
    <x v="2"/>
    <x v="0"/>
    <s v="Hindu"/>
    <x v="101"/>
    <s v="Yes"/>
    <x v="60"/>
    <x v="23"/>
    <n v="24.75"/>
    <n v="15"/>
    <n v="39.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84D3F9-ED49-4F9A-B00D-E8D48D5FB284}" name="PivotTable1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BR4:BS7" firstHeaderRow="1" firstDataRow="1" firstDataCol="1"/>
  <pivotFields count="14">
    <pivotField showAll="0"/>
    <pivotField showAll="0">
      <items count="38">
        <item x="34"/>
        <item x="18"/>
        <item x="24"/>
        <item x="5"/>
        <item x="0"/>
        <item x="4"/>
        <item x="12"/>
        <item x="13"/>
        <item x="14"/>
        <item x="16"/>
        <item x="2"/>
        <item x="1"/>
        <item x="25"/>
        <item x="11"/>
        <item x="10"/>
        <item x="30"/>
        <item x="17"/>
        <item x="20"/>
        <item x="26"/>
        <item x="33"/>
        <item x="32"/>
        <item x="31"/>
        <item x="28"/>
        <item x="7"/>
        <item x="9"/>
        <item x="21"/>
        <item x="8"/>
        <item x="6"/>
        <item x="36"/>
        <item x="15"/>
        <item x="29"/>
        <item x="35"/>
        <item x="23"/>
        <item x="3"/>
        <item x="22"/>
        <item x="27"/>
        <item x="19"/>
        <item t="default"/>
      </items>
    </pivotField>
    <pivotField showAll="0">
      <items count="3">
        <item x="1"/>
        <item x="0"/>
        <item t="default"/>
      </items>
    </pivotField>
    <pivotField showAll="0">
      <items count="5">
        <item x="1"/>
        <item x="0"/>
        <item x="3"/>
        <item x="2"/>
        <item t="default"/>
      </items>
    </pivotField>
    <pivotField showAll="0">
      <items count="9">
        <item x="7"/>
        <item x="5"/>
        <item x="3"/>
        <item x="1"/>
        <item x="4"/>
        <item x="2"/>
        <item x="0"/>
        <item x="6"/>
        <item t="default"/>
      </items>
    </pivotField>
    <pivotField axis="axisRow" showAll="0">
      <items count="3">
        <item x="0"/>
        <item x="1"/>
        <item t="default"/>
      </items>
    </pivotField>
    <pivotField showAll="0">
      <items count="28">
        <item x="24"/>
        <item x="13"/>
        <item x="20"/>
        <item x="0"/>
        <item x="7"/>
        <item x="8"/>
        <item x="10"/>
        <item x="12"/>
        <item x="9"/>
        <item x="5"/>
        <item x="17"/>
        <item x="16"/>
        <item x="14"/>
        <item x="22"/>
        <item x="2"/>
        <item x="1"/>
        <item x="6"/>
        <item x="4"/>
        <item x="25"/>
        <item x="11"/>
        <item x="19"/>
        <item x="3"/>
        <item x="18"/>
        <item x="23"/>
        <item x="26"/>
        <item x="21"/>
        <item x="15"/>
        <item t="default"/>
      </items>
    </pivotField>
    <pivotField showAll="0"/>
    <pivotField showAll="0"/>
    <pivotField showAll="0"/>
    <pivotField showAll="0"/>
    <pivotField showAll="0"/>
    <pivotField dataField="1" showAll="0"/>
    <pivotField showAll="0"/>
  </pivotFields>
  <rowFields count="1">
    <field x="5"/>
  </rowFields>
  <rowItems count="3">
    <i>
      <x/>
    </i>
    <i>
      <x v="1"/>
    </i>
    <i t="grand">
      <x/>
    </i>
  </rowItems>
  <colItems count="1">
    <i/>
  </colItems>
  <dataFields count="1">
    <dataField name="Average of tm" fld="12" subtotal="average" baseField="6" baseItem="0"/>
  </dataFields>
  <chartFormats count="1">
    <chartFormat chart="2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319FBA-B059-4E16-A090-3596B27026DD}"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H4:AK14" firstHeaderRow="1" firstDataRow="2" firstDataCol="1"/>
  <pivotFields count="14">
    <pivotField showAll="0"/>
    <pivotField showAll="0"/>
    <pivotField axis="axisCol" dataField="1" showAll="0">
      <items count="3">
        <item x="1"/>
        <item x="0"/>
        <item t="default"/>
      </items>
    </pivotField>
    <pivotField showAll="0">
      <items count="5">
        <item x="1"/>
        <item x="0"/>
        <item x="3"/>
        <item x="2"/>
        <item t="default"/>
      </items>
    </pivotField>
    <pivotField axis="axisRow" showAll="0">
      <items count="9">
        <item x="7"/>
        <item x="5"/>
        <item x="3"/>
        <item x="1"/>
        <item x="4"/>
        <item x="2"/>
        <item x="0"/>
        <item x="6"/>
        <item t="default"/>
      </items>
    </pivotField>
    <pivotField showAll="0"/>
    <pivotField showAll="0"/>
    <pivotField showAll="0"/>
    <pivotField showAll="0"/>
    <pivotField showAll="0"/>
    <pivotField showAll="0"/>
    <pivotField showAll="0"/>
    <pivotField showAll="0"/>
    <pivotField showAll="0"/>
  </pivotFields>
  <rowFields count="1">
    <field x="4"/>
  </rowFields>
  <rowItems count="9">
    <i>
      <x/>
    </i>
    <i>
      <x v="1"/>
    </i>
    <i>
      <x v="2"/>
    </i>
    <i>
      <x v="3"/>
    </i>
    <i>
      <x v="4"/>
    </i>
    <i>
      <x v="5"/>
    </i>
    <i>
      <x v="6"/>
    </i>
    <i>
      <x v="7"/>
    </i>
    <i t="grand">
      <x/>
    </i>
  </rowItems>
  <colFields count="1">
    <field x="2"/>
  </colFields>
  <colItems count="3">
    <i>
      <x/>
    </i>
    <i>
      <x v="1"/>
    </i>
    <i t="grand">
      <x/>
    </i>
  </colItems>
  <dataFields count="1">
    <dataField name="Count of Gender" fld="2" subtotal="count" baseField="0" baseItem="0"/>
  </dataFields>
  <chartFormats count="2">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8FBA77-CE7C-4C1F-8092-9728CB1B5F28}"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D4:AE9" firstHeaderRow="1" firstDataRow="1" firstDataCol="1"/>
  <pivotFields count="14">
    <pivotField showAll="0"/>
    <pivotField showAll="0"/>
    <pivotField dataField="1" showAll="0"/>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Gender" fld="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9264A2E-B68B-41B2-A520-D3776414B20A}"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U5:V14" firstHeaderRow="1" firstDataRow="1" firstDataCol="1"/>
  <pivotFields count="14">
    <pivotField dataField="1" showAll="0"/>
    <pivotField showAll="0"/>
    <pivotField showAll="0">
      <items count="3">
        <item x="1"/>
        <item x="0"/>
        <item t="default"/>
      </items>
    </pivotField>
    <pivotField showAll="0"/>
    <pivotField axis="axisRow" showAll="0">
      <items count="9">
        <item x="7"/>
        <item x="5"/>
        <item x="3"/>
        <item x="1"/>
        <item x="4"/>
        <item x="2"/>
        <item x="0"/>
        <item x="6"/>
        <item t="default"/>
      </items>
    </pivotField>
    <pivotField showAll="0"/>
    <pivotField showAll="0"/>
    <pivotField showAll="0"/>
    <pivotField showAll="0"/>
    <pivotField showAll="0"/>
    <pivotField showAll="0"/>
    <pivotField showAll="0"/>
    <pivotField showAll="0"/>
    <pivotField showAll="0"/>
  </pivotFields>
  <rowFields count="1">
    <field x="4"/>
  </rowFields>
  <rowItems count="9">
    <i>
      <x/>
    </i>
    <i>
      <x v="1"/>
    </i>
    <i>
      <x v="2"/>
    </i>
    <i>
      <x v="3"/>
    </i>
    <i>
      <x v="4"/>
    </i>
    <i>
      <x v="5"/>
    </i>
    <i>
      <x v="6"/>
    </i>
    <i>
      <x v="7"/>
    </i>
    <i t="grand">
      <x/>
    </i>
  </rowItems>
  <colItems count="1">
    <i/>
  </colItems>
  <dataFields count="1">
    <dataField name="Count of Full Name " fld="0" subtotal="count" showDataAs="percentOfCol" baseField="4" baseItem="0" numFmtId="1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8304F9-394A-479F-A795-ECD836FF4A76}" name="PivotTable9"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F37" firstHeaderRow="1" firstDataRow="1" firstDataCol="6"/>
  <pivotFields count="14">
    <pivotField compact="0" outline="0" showAll="0">
      <items count="236">
        <item x="163"/>
        <item x="1"/>
        <item x="2"/>
        <item x="137"/>
        <item x="4"/>
        <item x="5"/>
        <item x="7"/>
        <item x="234"/>
        <item x="9"/>
        <item x="159"/>
        <item x="12"/>
        <item x="10"/>
        <item x="14"/>
        <item x="15"/>
        <item x="16"/>
        <item x="161"/>
        <item x="197"/>
        <item x="19"/>
        <item x="21"/>
        <item x="22"/>
        <item x="23"/>
        <item x="24"/>
        <item x="25"/>
        <item x="26"/>
        <item x="125"/>
        <item x="28"/>
        <item x="29"/>
        <item x="30"/>
        <item x="31"/>
        <item x="32"/>
        <item x="33"/>
        <item x="34"/>
        <item x="35"/>
        <item x="36"/>
        <item x="232"/>
        <item x="38"/>
        <item x="39"/>
        <item x="40"/>
        <item x="41"/>
        <item x="42"/>
        <item x="6"/>
        <item x="44"/>
        <item x="45"/>
        <item x="46"/>
        <item x="47"/>
        <item x="48"/>
        <item x="49"/>
        <item x="50"/>
        <item x="51"/>
        <item x="52"/>
        <item x="18"/>
        <item x="54"/>
        <item x="55"/>
        <item x="56"/>
        <item x="57"/>
        <item x="66"/>
        <item x="59"/>
        <item x="60"/>
        <item x="61"/>
        <item x="62"/>
        <item x="63"/>
        <item x="64"/>
        <item x="65"/>
        <item x="71"/>
        <item x="67"/>
        <item x="68"/>
        <item x="69"/>
        <item x="70"/>
        <item x="72"/>
        <item x="73"/>
        <item x="74"/>
        <item x="75"/>
        <item x="76"/>
        <item x="77"/>
        <item x="78"/>
        <item x="79"/>
        <item x="80"/>
        <item x="81"/>
        <item x="82"/>
        <item x="83"/>
        <item x="85"/>
        <item x="86"/>
        <item x="87"/>
        <item x="88"/>
        <item x="84"/>
        <item x="90"/>
        <item x="91"/>
        <item x="58"/>
        <item x="93"/>
        <item x="94"/>
        <item x="168"/>
        <item x="96"/>
        <item x="97"/>
        <item x="89"/>
        <item x="185"/>
        <item x="101"/>
        <item x="102"/>
        <item x="103"/>
        <item x="104"/>
        <item x="105"/>
        <item x="106"/>
        <item x="107"/>
        <item x="108"/>
        <item x="109"/>
        <item x="144"/>
        <item x="111"/>
        <item x="112"/>
        <item x="113"/>
        <item x="114"/>
        <item x="115"/>
        <item x="116"/>
        <item x="117"/>
        <item x="118"/>
        <item x="119"/>
        <item x="120"/>
        <item x="122"/>
        <item x="124"/>
        <item x="126"/>
        <item x="127"/>
        <item x="134"/>
        <item x="171"/>
        <item x="130"/>
        <item x="170"/>
        <item x="132"/>
        <item x="133"/>
        <item x="136"/>
        <item x="13"/>
        <item x="138"/>
        <item x="129"/>
        <item x="141"/>
        <item x="142"/>
        <item x="143"/>
        <item x="92"/>
        <item x="145"/>
        <item x="146"/>
        <item x="147"/>
        <item x="148"/>
        <item x="98"/>
        <item x="3"/>
        <item x="150"/>
        <item x="151"/>
        <item x="99"/>
        <item x="152"/>
        <item x="153"/>
        <item x="154"/>
        <item x="155"/>
        <item x="156"/>
        <item x="157"/>
        <item x="158"/>
        <item x="20"/>
        <item x="160"/>
        <item x="217"/>
        <item x="8"/>
        <item x="27"/>
        <item x="164"/>
        <item x="165"/>
        <item x="166"/>
        <item x="167"/>
        <item x="149"/>
        <item x="43"/>
        <item x="139"/>
        <item x="169"/>
        <item x="140"/>
        <item x="37"/>
        <item x="172"/>
        <item x="173"/>
        <item x="110"/>
        <item x="174"/>
        <item x="131"/>
        <item x="175"/>
        <item x="176"/>
        <item x="177"/>
        <item x="178"/>
        <item x="179"/>
        <item x="180"/>
        <item x="181"/>
        <item x="182"/>
        <item x="183"/>
        <item x="184"/>
        <item x="121"/>
        <item x="186"/>
        <item x="187"/>
        <item x="188"/>
        <item x="100"/>
        <item x="189"/>
        <item x="123"/>
        <item x="190"/>
        <item x="191"/>
        <item x="95"/>
        <item x="192"/>
        <item x="53"/>
        <item x="11"/>
        <item x="0"/>
        <item x="194"/>
        <item x="195"/>
        <item x="196"/>
        <item x="128"/>
        <item x="17"/>
        <item x="198"/>
        <item x="199"/>
        <item x="200"/>
        <item x="201"/>
        <item x="202"/>
        <item x="203"/>
        <item x="204"/>
        <item x="205"/>
        <item x="206"/>
        <item x="207"/>
        <item x="208"/>
        <item x="209"/>
        <item x="210"/>
        <item x="211"/>
        <item x="212"/>
        <item x="213"/>
        <item x="214"/>
        <item x="215"/>
        <item x="216"/>
        <item x="218"/>
        <item x="219"/>
        <item x="220"/>
        <item x="221"/>
        <item x="222"/>
        <item x="223"/>
        <item x="224"/>
        <item x="225"/>
        <item x="226"/>
        <item x="227"/>
        <item x="228"/>
        <item x="229"/>
        <item x="230"/>
        <item x="231"/>
        <item x="162"/>
        <item x="233"/>
        <item x="135"/>
        <item x="193"/>
        <item t="default"/>
      </items>
    </pivotField>
    <pivotField compact="0" outline="0" showAll="0">
      <items count="218">
        <item x="173"/>
        <item x="131"/>
        <item x="147"/>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25"/>
        <item x="180"/>
        <item x="126"/>
        <item x="179"/>
        <item x="178"/>
        <item x="177"/>
        <item x="176"/>
        <item x="175"/>
        <item x="174"/>
        <item x="0"/>
        <item x="19"/>
        <item x="87"/>
        <item x="172"/>
        <item x="171"/>
        <item x="118"/>
        <item x="170"/>
        <item x="169"/>
        <item x="95"/>
        <item x="167"/>
        <item x="166"/>
        <item x="165"/>
        <item x="164"/>
        <item x="163"/>
        <item x="115"/>
        <item x="148"/>
        <item x="162"/>
        <item x="161"/>
        <item x="160"/>
        <item x="159"/>
        <item x="158"/>
        <item x="157"/>
        <item x="156"/>
        <item x="155"/>
        <item x="154"/>
        <item x="128"/>
        <item x="17"/>
        <item x="28"/>
        <item x="145"/>
        <item x="144"/>
        <item x="143"/>
        <item x="92"/>
        <item x="141"/>
        <item x="140"/>
        <item x="139"/>
        <item x="138"/>
        <item x="3"/>
        <item x="90"/>
        <item x="136"/>
        <item x="135"/>
        <item x="149"/>
        <item x="134"/>
        <item x="133"/>
        <item x="84"/>
        <item x="20"/>
        <item x="130"/>
        <item x="129"/>
        <item x="153"/>
        <item x="127"/>
        <item x="125"/>
        <item x="124"/>
        <item x="123"/>
        <item x="122"/>
        <item x="137"/>
        <item x="120"/>
        <item x="119"/>
        <item x="150"/>
        <item x="117"/>
        <item x="116"/>
        <item x="168"/>
        <item x="114"/>
        <item x="113"/>
        <item x="112"/>
        <item x="111"/>
        <item x="110"/>
        <item x="109"/>
        <item x="108"/>
        <item x="107"/>
        <item x="106"/>
        <item x="105"/>
        <item x="104"/>
        <item x="103"/>
        <item x="102"/>
        <item x="101"/>
        <item x="100"/>
        <item x="99"/>
        <item x="98"/>
        <item x="97"/>
        <item x="96"/>
        <item x="94"/>
        <item x="93"/>
        <item x="79"/>
        <item x="91"/>
        <item x="89"/>
        <item x="88"/>
        <item x="86"/>
        <item x="85"/>
        <item x="58"/>
        <item x="83"/>
        <item x="82"/>
        <item x="81"/>
        <item x="80"/>
        <item x="73"/>
        <item x="78"/>
        <item x="77"/>
        <item x="76"/>
        <item x="75"/>
        <item x="74"/>
        <item x="142"/>
        <item x="72"/>
        <item x="71"/>
        <item x="70"/>
        <item x="69"/>
        <item x="68"/>
        <item x="67"/>
        <item x="65"/>
        <item x="64"/>
        <item x="63"/>
        <item x="62"/>
        <item x="61"/>
        <item x="60"/>
        <item x="59"/>
        <item x="66"/>
        <item x="57"/>
        <item x="26"/>
        <item x="56"/>
        <item x="55"/>
        <item x="54"/>
        <item x="53"/>
        <item x="52"/>
        <item x="51"/>
        <item x="50"/>
        <item x="12"/>
        <item x="49"/>
        <item x="216"/>
        <item x="48"/>
        <item x="47"/>
        <item x="46"/>
        <item x="45"/>
        <item x="44"/>
        <item x="43"/>
        <item x="42"/>
        <item x="41"/>
        <item x="40"/>
        <item x="121"/>
        <item x="39"/>
        <item x="38"/>
        <item x="37"/>
        <item x="36"/>
        <item x="35"/>
        <item x="34"/>
        <item x="33"/>
        <item x="32"/>
        <item x="31"/>
        <item x="30"/>
        <item x="29"/>
        <item x="152"/>
        <item x="27"/>
        <item x="181"/>
        <item x="146"/>
        <item x="24"/>
        <item x="23"/>
        <item x="22"/>
        <item x="21"/>
        <item x="18"/>
        <item x="16"/>
        <item x="15"/>
        <item x="14"/>
        <item x="13"/>
        <item x="151"/>
        <item x="11"/>
        <item x="10"/>
        <item x="9"/>
        <item x="8"/>
        <item x="7"/>
        <item x="6"/>
        <item x="5"/>
        <item x="4"/>
        <item x="132"/>
        <item x="2"/>
        <item x="1"/>
        <item t="default"/>
      </items>
    </pivotField>
    <pivotField axis="axisRow" compact="0" outline="0" showAll="0">
      <items count="3">
        <item x="1"/>
        <item x="0"/>
        <item t="default"/>
      </items>
    </pivotField>
    <pivotField compact="0" outline="0" showAll="0">
      <items count="6">
        <item x="1"/>
        <item x="2"/>
        <item x="0"/>
        <item x="4"/>
        <item x="3"/>
        <item t="default"/>
      </items>
    </pivotField>
    <pivotField axis="axisRow" compact="0" outline="0" showAll="0">
      <items count="9">
        <item x="3"/>
        <item x="5"/>
        <item x="2"/>
        <item x="1"/>
        <item x="6"/>
        <item x="4"/>
        <item x="0"/>
        <item x="7"/>
        <item t="default"/>
      </items>
    </pivotField>
    <pivotField compact="0" outline="0" showAll="0"/>
    <pivotField axis="axisRow" compact="0" outline="0" showAll="0">
      <items count="103">
        <item x="87"/>
        <item x="59"/>
        <item x="100"/>
        <item x="64"/>
        <item x="99"/>
        <item x="98"/>
        <item x="97"/>
        <item x="96"/>
        <item x="95"/>
        <item x="94"/>
        <item x="93"/>
        <item x="92"/>
        <item x="91"/>
        <item x="90"/>
        <item x="89"/>
        <item x="88"/>
        <item x="0"/>
        <item x="46"/>
        <item x="86"/>
        <item x="52"/>
        <item x="84"/>
        <item x="83"/>
        <item x="57"/>
        <item x="54"/>
        <item x="81"/>
        <item x="80"/>
        <item x="56"/>
        <item x="79"/>
        <item x="78"/>
        <item x="77"/>
        <item x="76"/>
        <item x="75"/>
        <item x="74"/>
        <item x="58"/>
        <item x="73"/>
        <item x="72"/>
        <item x="71"/>
        <item x="55"/>
        <item x="70"/>
        <item x="69"/>
        <item x="68"/>
        <item x="34"/>
        <item x="61"/>
        <item x="67"/>
        <item x="37"/>
        <item x="31"/>
        <item x="66"/>
        <item x="82"/>
        <item x="65"/>
        <item x="14"/>
        <item x="28"/>
        <item x="62"/>
        <item x="53"/>
        <item x="2"/>
        <item x="51"/>
        <item x="50"/>
        <item x="49"/>
        <item x="48"/>
        <item x="47"/>
        <item x="26"/>
        <item x="45"/>
        <item x="44"/>
        <item x="43"/>
        <item x="42"/>
        <item x="41"/>
        <item x="40"/>
        <item x="39"/>
        <item x="38"/>
        <item x="10"/>
        <item x="36"/>
        <item x="35"/>
        <item x="33"/>
        <item x="32"/>
        <item x="30"/>
        <item x="29"/>
        <item x="27"/>
        <item x="25"/>
        <item x="24"/>
        <item x="16"/>
        <item x="23"/>
        <item x="22"/>
        <item x="21"/>
        <item x="20"/>
        <item x="19"/>
        <item x="18"/>
        <item x="17"/>
        <item x="63"/>
        <item x="85"/>
        <item x="15"/>
        <item x="101"/>
        <item x="13"/>
        <item x="12"/>
        <item x="11"/>
        <item x="9"/>
        <item x="8"/>
        <item x="7"/>
        <item x="6"/>
        <item x="5"/>
        <item x="4"/>
        <item x="3"/>
        <item x="60"/>
        <item x="1"/>
        <item t="default"/>
      </items>
    </pivotField>
    <pivotField compact="0" outline="0" showAll="0"/>
    <pivotField axis="axisRow" compact="0" outline="0" showAll="0">
      <items count="81">
        <item x="48"/>
        <item x="61"/>
        <item x="69"/>
        <item x="71"/>
        <item x="43"/>
        <item x="58"/>
        <item x="4"/>
        <item x="33"/>
        <item x="19"/>
        <item x="76"/>
        <item x="17"/>
        <item x="16"/>
        <item x="46"/>
        <item x="59"/>
        <item x="40"/>
        <item x="45"/>
        <item x="9"/>
        <item x="36"/>
        <item x="10"/>
        <item x="32"/>
        <item x="65"/>
        <item x="77"/>
        <item x="28"/>
        <item x="55"/>
        <item x="51"/>
        <item x="42"/>
        <item x="1"/>
        <item x="78"/>
        <item x="53"/>
        <item x="35"/>
        <item x="31"/>
        <item x="68"/>
        <item x="23"/>
        <item x="41"/>
        <item x="26"/>
        <item x="13"/>
        <item x="70"/>
        <item x="54"/>
        <item x="5"/>
        <item x="11"/>
        <item x="75"/>
        <item x="25"/>
        <item x="79"/>
        <item x="29"/>
        <item x="24"/>
        <item x="39"/>
        <item x="63"/>
        <item x="30"/>
        <item x="8"/>
        <item x="74"/>
        <item x="7"/>
        <item x="49"/>
        <item x="67"/>
        <item x="34"/>
        <item x="14"/>
        <item x="38"/>
        <item x="64"/>
        <item x="20"/>
        <item x="6"/>
        <item x="37"/>
        <item x="73"/>
        <item x="57"/>
        <item x="18"/>
        <item x="72"/>
        <item x="52"/>
        <item x="27"/>
        <item x="44"/>
        <item x="56"/>
        <item x="62"/>
        <item x="50"/>
        <item x="22"/>
        <item x="12"/>
        <item x="47"/>
        <item x="15"/>
        <item x="21"/>
        <item x="66"/>
        <item x="3"/>
        <item x="60"/>
        <item x="0"/>
        <item h="1" x="2"/>
        <item t="default"/>
      </items>
    </pivotField>
    <pivotField axis="axisRow" compact="0" outline="0" showAll="0">
      <items count="27">
        <item x="12"/>
        <item x="5"/>
        <item x="11"/>
        <item x="15"/>
        <item x="20"/>
        <item x="16"/>
        <item x="13"/>
        <item x="19"/>
        <item x="18"/>
        <item x="8"/>
        <item x="4"/>
        <item x="1"/>
        <item x="25"/>
        <item x="14"/>
        <item x="23"/>
        <item x="22"/>
        <item x="3"/>
        <item x="17"/>
        <item x="6"/>
        <item x="9"/>
        <item x="21"/>
        <item x="7"/>
        <item x="24"/>
        <item x="10"/>
        <item x="0"/>
        <item h="1" x="2"/>
        <item t="default"/>
      </items>
    </pivotField>
    <pivotField compact="0" outline="0" showAll="0"/>
    <pivotField compact="0" outline="0" showAll="0"/>
    <pivotField compact="0" outline="0" showAll="0"/>
    <pivotField axis="axisRow" compact="0" outline="0" showAll="0">
      <items count="207">
        <item h="1" x="0"/>
        <item x="32"/>
        <item h="1" x="33"/>
        <item h="1" x="183"/>
        <item h="1" x="176"/>
        <item h="1" x="58"/>
        <item h="1" x="148"/>
        <item h="1" x="184"/>
        <item h="1" x="107"/>
        <item h="1" x="151"/>
        <item h="1" x="197"/>
        <item h="1" x="194"/>
        <item h="1" x="130"/>
        <item h="1" x="138"/>
        <item h="1" x="205"/>
        <item h="1" x="195"/>
        <item h="1" x="18"/>
        <item h="1" x="198"/>
        <item h="1" x="161"/>
        <item h="1" x="167"/>
        <item h="1" x="191"/>
        <item h="1" x="186"/>
        <item h="1" x="147"/>
        <item h="1" x="190"/>
        <item h="1" x="201"/>
        <item h="1" x="204"/>
        <item h="1" x="120"/>
        <item h="1" x="113"/>
        <item h="1" x="152"/>
        <item h="1" x="166"/>
        <item h="1" x="164"/>
        <item h="1" x="182"/>
        <item h="1" x="203"/>
        <item h="1" x="156"/>
        <item h="1" x="202"/>
        <item h="1" x="111"/>
        <item h="1" x="193"/>
        <item h="1" x="48"/>
        <item h="1" x="114"/>
        <item h="1" x="123"/>
        <item h="1" x="131"/>
        <item h="1" x="200"/>
        <item h="1" x="158"/>
        <item h="1" x="199"/>
        <item h="1" x="61"/>
        <item h="1" x="160"/>
        <item h="1" x="170"/>
        <item h="1" x="134"/>
        <item h="1" x="67"/>
        <item h="1" x="162"/>
        <item h="1" x="85"/>
        <item h="1" x="87"/>
        <item h="1" x="141"/>
        <item h="1" x="70"/>
        <item h="1" x="171"/>
        <item h="1" x="56"/>
        <item h="1" x="178"/>
        <item h="1" x="173"/>
        <item h="1" x="144"/>
        <item h="1" x="179"/>
        <item h="1" x="140"/>
        <item h="1" x="6"/>
        <item h="1" x="196"/>
        <item h="1" x="64"/>
        <item h="1" x="35"/>
        <item h="1" x="192"/>
        <item h="1" x="169"/>
        <item h="1" x="174"/>
        <item h="1" x="157"/>
        <item h="1" x="189"/>
        <item h="1" x="15"/>
        <item h="1" x="38"/>
        <item h="1" x="188"/>
        <item h="1" x="117"/>
        <item h="1" x="187"/>
        <item h="1" x="39"/>
        <item h="1" x="185"/>
        <item h="1" x="146"/>
        <item h="1" x="99"/>
        <item h="1" x="30"/>
        <item h="1" x="72"/>
        <item h="1" x="127"/>
        <item h="1" x="132"/>
        <item h="1" x="181"/>
        <item h="1" x="125"/>
        <item h="1" x="180"/>
        <item h="1" x="16"/>
        <item h="1" x="42"/>
        <item h="1" x="116"/>
        <item h="1" x="177"/>
        <item h="1" x="44"/>
        <item h="1" x="175"/>
        <item h="1" x="92"/>
        <item h="1" x="119"/>
        <item h="1" x="8"/>
        <item h="1" x="25"/>
        <item h="1" x="172"/>
        <item h="1" x="105"/>
        <item h="1" x="94"/>
        <item h="1" x="168"/>
        <item h="1" x="143"/>
        <item h="1" x="154"/>
        <item h="1" x="165"/>
        <item h="1" x="122"/>
        <item h="1" x="163"/>
        <item h="1" x="52"/>
        <item h="1" x="45"/>
        <item h="1" x="27"/>
        <item h="1" x="66"/>
        <item h="1" x="55"/>
        <item h="1" x="159"/>
        <item h="1" x="136"/>
        <item h="1" x="84"/>
        <item h="1" x="88"/>
        <item h="1" x="155"/>
        <item h="1" x="101"/>
        <item h="1" x="153"/>
        <item h="1" x="102"/>
        <item h="1" x="51"/>
        <item h="1" x="31"/>
        <item h="1" x="150"/>
        <item h="1" x="9"/>
        <item h="1" x="149"/>
        <item h="1" x="62"/>
        <item h="1" x="128"/>
        <item h="1" x="12"/>
        <item h="1" x="104"/>
        <item h="1" x="145"/>
        <item h="1" x="142"/>
        <item h="1" x="91"/>
        <item h="1" x="133"/>
        <item h="1" x="139"/>
        <item h="1" x="137"/>
        <item h="1" x="135"/>
        <item h="1" x="47"/>
        <item h="1" x="98"/>
        <item h="1" x="108"/>
        <item h="1" x="90"/>
        <item h="1" x="82"/>
        <item h="1" x="78"/>
        <item h="1" x="5"/>
        <item h="1" x="129"/>
        <item h="1" x="96"/>
        <item h="1" x="110"/>
        <item h="1" x="126"/>
        <item h="1" x="74"/>
        <item h="1" x="124"/>
        <item h="1" x="76"/>
        <item h="1" x="121"/>
        <item h="1" x="41"/>
        <item h="1" x="59"/>
        <item h="1" x="118"/>
        <item h="1" x="36"/>
        <item h="1" x="115"/>
        <item h="1" x="112"/>
        <item h="1" x="109"/>
        <item h="1" x="80"/>
        <item h="1" x="1"/>
        <item h="1" x="3"/>
        <item h="1" x="106"/>
        <item h="1" x="103"/>
        <item h="1" x="100"/>
        <item h="1" x="97"/>
        <item h="1" x="95"/>
        <item h="1" x="93"/>
        <item h="1" x="53"/>
        <item h="1" x="50"/>
        <item h="1" x="89"/>
        <item h="1" x="86"/>
        <item h="1" x="83"/>
        <item h="1" x="81"/>
        <item h="1" x="79"/>
        <item h="1" x="77"/>
        <item h="1" x="75"/>
        <item h="1" x="73"/>
        <item h="1" x="71"/>
        <item h="1" x="11"/>
        <item h="1" x="69"/>
        <item h="1" x="68"/>
        <item h="1" x="65"/>
        <item h="1" x="63"/>
        <item h="1" x="60"/>
        <item h="1" x="57"/>
        <item h="1" x="54"/>
        <item h="1" x="24"/>
        <item h="1" x="49"/>
        <item h="1" x="46"/>
        <item h="1" x="43"/>
        <item h="1" x="40"/>
        <item h="1" x="37"/>
        <item h="1" x="21"/>
        <item h="1" x="34"/>
        <item h="1" x="28"/>
        <item h="1" x="29"/>
        <item h="1" x="26"/>
        <item h="1" x="22"/>
        <item h="1" x="23"/>
        <item h="1" x="20"/>
        <item h="1" x="19"/>
        <item h="1" x="17"/>
        <item h="1" x="14"/>
        <item h="1" x="13"/>
        <item h="1" x="10"/>
        <item h="1" x="7"/>
        <item h="1" x="4"/>
        <item h="1" x="2"/>
        <item t="default"/>
      </items>
    </pivotField>
  </pivotFields>
  <rowFields count="6">
    <field x="6"/>
    <field x="2"/>
    <field x="8"/>
    <field x="9"/>
    <field x="4"/>
    <field x="13"/>
  </rowFields>
  <rowItems count="34">
    <i>
      <x v="16"/>
      <x v="1"/>
      <x v="70"/>
      <x v="23"/>
      <x v="2"/>
      <x v="1"/>
    </i>
    <i t="default" r="4">
      <x v="2"/>
    </i>
    <i t="default" r="3">
      <x v="23"/>
    </i>
    <i t="default" r="2">
      <x v="70"/>
    </i>
    <i t="default" r="1">
      <x v="1"/>
    </i>
    <i t="default">
      <x v="16"/>
    </i>
    <i>
      <x v="47"/>
      <x/>
      <x v="49"/>
      <x v="22"/>
      <x v="5"/>
      <x v="1"/>
    </i>
    <i t="default" r="4">
      <x v="5"/>
    </i>
    <i t="default" r="3">
      <x v="22"/>
    </i>
    <i t="default" r="2">
      <x v="49"/>
    </i>
    <i t="default" r="1">
      <x/>
    </i>
    <i t="default">
      <x v="47"/>
    </i>
    <i>
      <x v="53"/>
      <x/>
      <x v="75"/>
      <x v="20"/>
      <x v="6"/>
      <x v="1"/>
    </i>
    <i t="default" r="4">
      <x v="6"/>
    </i>
    <i t="default" r="3">
      <x v="20"/>
    </i>
    <i t="default" r="2">
      <x v="75"/>
    </i>
    <i t="default" r="1">
      <x/>
    </i>
    <i r="1">
      <x v="1"/>
      <x v="52"/>
      <x v="21"/>
      <x v="4"/>
      <x v="1"/>
    </i>
    <i t="default" r="4">
      <x v="4"/>
    </i>
    <i t="default" r="3">
      <x v="21"/>
    </i>
    <i t="default" r="2">
      <x v="52"/>
    </i>
    <i r="2">
      <x v="61"/>
      <x v="22"/>
      <x v="6"/>
      <x v="1"/>
    </i>
    <i t="default" r="4">
      <x v="6"/>
    </i>
    <i t="default" r="3">
      <x v="22"/>
    </i>
    <i t="default" r="2">
      <x v="61"/>
    </i>
    <i t="default" r="1">
      <x v="1"/>
    </i>
    <i t="default">
      <x v="53"/>
    </i>
    <i>
      <x v="72"/>
      <x/>
      <x v="64"/>
      <x v="23"/>
      <x v="6"/>
      <x v="1"/>
    </i>
    <i t="default" r="4">
      <x v="6"/>
    </i>
    <i t="default" r="3">
      <x v="23"/>
    </i>
    <i t="default" r="2">
      <x v="64"/>
    </i>
    <i t="default" r="1">
      <x/>
    </i>
    <i t="default">
      <x v="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592E4F-F1C4-4E41-AF91-766B2F59789A}"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BN4:BO32" firstHeaderRow="1" firstDataRow="1" firstDataCol="1"/>
  <pivotFields count="14">
    <pivotField showAll="0"/>
    <pivotField showAll="0">
      <items count="38">
        <item x="34"/>
        <item x="18"/>
        <item x="24"/>
        <item x="5"/>
        <item x="0"/>
        <item x="4"/>
        <item x="12"/>
        <item x="13"/>
        <item x="14"/>
        <item x="16"/>
        <item x="2"/>
        <item x="1"/>
        <item x="25"/>
        <item x="11"/>
        <item x="10"/>
        <item x="30"/>
        <item x="17"/>
        <item x="20"/>
        <item x="26"/>
        <item x="33"/>
        <item x="32"/>
        <item x="31"/>
        <item x="28"/>
        <item x="7"/>
        <item x="9"/>
        <item x="21"/>
        <item x="8"/>
        <item x="6"/>
        <item x="36"/>
        <item x="15"/>
        <item x="29"/>
        <item x="35"/>
        <item x="23"/>
        <item x="3"/>
        <item x="22"/>
        <item x="27"/>
        <item x="19"/>
        <item t="default"/>
      </items>
    </pivotField>
    <pivotField showAll="0">
      <items count="3">
        <item x="1"/>
        <item x="0"/>
        <item t="default"/>
      </items>
    </pivotField>
    <pivotField showAll="0">
      <items count="5">
        <item x="1"/>
        <item x="0"/>
        <item x="3"/>
        <item x="2"/>
        <item t="default"/>
      </items>
    </pivotField>
    <pivotField showAll="0">
      <items count="9">
        <item x="7"/>
        <item x="5"/>
        <item x="3"/>
        <item x="1"/>
        <item x="4"/>
        <item x="2"/>
        <item x="0"/>
        <item x="6"/>
        <item t="default"/>
      </items>
    </pivotField>
    <pivotField showAll="0">
      <items count="3">
        <item x="0"/>
        <item x="1"/>
        <item t="default"/>
      </items>
    </pivotField>
    <pivotField axis="axisRow" showAll="0">
      <items count="28">
        <item x="24"/>
        <item x="13"/>
        <item x="20"/>
        <item x="0"/>
        <item x="7"/>
        <item x="8"/>
        <item x="10"/>
        <item x="12"/>
        <item x="9"/>
        <item x="5"/>
        <item x="17"/>
        <item x="16"/>
        <item x="14"/>
        <item x="22"/>
        <item x="2"/>
        <item x="1"/>
        <item x="6"/>
        <item x="4"/>
        <item x="25"/>
        <item x="11"/>
        <item x="19"/>
        <item x="3"/>
        <item x="18"/>
        <item x="23"/>
        <item x="26"/>
        <item x="21"/>
        <item x="15"/>
        <item t="default"/>
      </items>
    </pivotField>
    <pivotField showAll="0"/>
    <pivotField showAll="0"/>
    <pivotField showAll="0"/>
    <pivotField showAll="0"/>
    <pivotField showAll="0"/>
    <pivotField dataField="1" showAll="0"/>
    <pivotField showAll="0"/>
  </pivotFields>
  <rowFields count="1">
    <field x="6"/>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tm" fld="12"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765B77-6B6B-4C16-982C-202E5C01A971}"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BK4:BL32" firstHeaderRow="1" firstDataRow="1" firstDataCol="1"/>
  <pivotFields count="14">
    <pivotField showAll="0"/>
    <pivotField showAll="0">
      <items count="38">
        <item x="34"/>
        <item x="18"/>
        <item x="24"/>
        <item x="5"/>
        <item x="0"/>
        <item x="4"/>
        <item x="12"/>
        <item x="13"/>
        <item x="14"/>
        <item x="16"/>
        <item x="2"/>
        <item x="1"/>
        <item x="25"/>
        <item x="11"/>
        <item x="10"/>
        <item x="30"/>
        <item x="17"/>
        <item x="20"/>
        <item x="26"/>
        <item x="33"/>
        <item x="32"/>
        <item x="31"/>
        <item x="28"/>
        <item x="7"/>
        <item x="9"/>
        <item x="21"/>
        <item x="8"/>
        <item x="6"/>
        <item x="36"/>
        <item x="15"/>
        <item x="29"/>
        <item x="35"/>
        <item x="23"/>
        <item x="3"/>
        <item x="22"/>
        <item x="27"/>
        <item x="19"/>
        <item t="default"/>
      </items>
    </pivotField>
    <pivotField showAll="0">
      <items count="3">
        <item x="1"/>
        <item x="0"/>
        <item t="default"/>
      </items>
    </pivotField>
    <pivotField showAll="0">
      <items count="5">
        <item x="1"/>
        <item x="0"/>
        <item x="3"/>
        <item x="2"/>
        <item t="default"/>
      </items>
    </pivotField>
    <pivotField showAll="0">
      <items count="9">
        <item x="7"/>
        <item x="5"/>
        <item x="3"/>
        <item x="1"/>
        <item x="4"/>
        <item x="2"/>
        <item x="0"/>
        <item x="6"/>
        <item t="default"/>
      </items>
    </pivotField>
    <pivotField showAll="0">
      <items count="3">
        <item x="0"/>
        <item x="1"/>
        <item t="default"/>
      </items>
    </pivotField>
    <pivotField axis="axisRow" showAll="0">
      <items count="28">
        <item x="24"/>
        <item x="13"/>
        <item x="20"/>
        <item x="0"/>
        <item x="7"/>
        <item x="8"/>
        <item x="10"/>
        <item x="12"/>
        <item x="9"/>
        <item x="5"/>
        <item x="17"/>
        <item x="16"/>
        <item x="14"/>
        <item x="22"/>
        <item x="2"/>
        <item x="1"/>
        <item x="6"/>
        <item x="4"/>
        <item x="25"/>
        <item x="11"/>
        <item x="19"/>
        <item x="3"/>
        <item x="18"/>
        <item x="23"/>
        <item x="26"/>
        <item x="21"/>
        <item x="15"/>
        <item t="default"/>
      </items>
    </pivotField>
    <pivotField showAll="0"/>
    <pivotField showAll="0"/>
    <pivotField showAll="0"/>
    <pivotField showAll="0"/>
    <pivotField showAll="0"/>
    <pivotField showAll="0"/>
    <pivotField dataField="1" showAll="0"/>
  </pivotFields>
  <rowFields count="1">
    <field x="6"/>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ranks" fld="13"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E086C2-6A28-4924-B17E-7F878AA5BE8C}"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BG4:BH9" firstHeaderRow="1" firstDataRow="1" firstDataCol="1"/>
  <pivotFields count="14">
    <pivotField showAll="0"/>
    <pivotField showAll="0">
      <items count="38">
        <item x="34"/>
        <item x="18"/>
        <item x="24"/>
        <item x="5"/>
        <item x="0"/>
        <item x="4"/>
        <item x="12"/>
        <item x="13"/>
        <item x="14"/>
        <item x="16"/>
        <item x="2"/>
        <item x="1"/>
        <item x="25"/>
        <item x="11"/>
        <item x="10"/>
        <item x="30"/>
        <item x="17"/>
        <item x="20"/>
        <item x="26"/>
        <item x="33"/>
        <item x="32"/>
        <item x="31"/>
        <item x="28"/>
        <item x="7"/>
        <item x="9"/>
        <item x="21"/>
        <item x="8"/>
        <item x="6"/>
        <item x="36"/>
        <item x="15"/>
        <item x="29"/>
        <item x="35"/>
        <item x="23"/>
        <item x="3"/>
        <item x="22"/>
        <item x="27"/>
        <item x="19"/>
        <item t="default"/>
      </items>
    </pivotField>
    <pivotField showAll="0">
      <items count="3">
        <item x="1"/>
        <item x="0"/>
        <item t="default"/>
      </items>
    </pivotField>
    <pivotField axis="axisRow" showAll="0">
      <items count="5">
        <item x="1"/>
        <item x="0"/>
        <item x="3"/>
        <item x="2"/>
        <item t="default"/>
      </items>
    </pivotField>
    <pivotField showAll="0">
      <items count="9">
        <item x="7"/>
        <item x="5"/>
        <item x="3"/>
        <item x="1"/>
        <item x="4"/>
        <item x="2"/>
        <item x="0"/>
        <item x="6"/>
        <item t="default"/>
      </items>
    </pivotField>
    <pivotField showAll="0">
      <items count="3">
        <item x="0"/>
        <item x="1"/>
        <item t="default"/>
      </items>
    </pivotField>
    <pivotField showAll="0">
      <items count="28">
        <item x="24"/>
        <item x="13"/>
        <item x="20"/>
        <item x="0"/>
        <item x="7"/>
        <item x="8"/>
        <item x="10"/>
        <item x="12"/>
        <item x="9"/>
        <item x="5"/>
        <item x="17"/>
        <item x="16"/>
        <item x="14"/>
        <item x="22"/>
        <item x="2"/>
        <item x="1"/>
        <item x="6"/>
        <item x="4"/>
        <item x="25"/>
        <item x="11"/>
        <item x="19"/>
        <item x="3"/>
        <item x="18"/>
        <item x="23"/>
        <item x="26"/>
        <item x="21"/>
        <item x="15"/>
        <item t="default"/>
      </items>
    </pivotField>
    <pivotField showAll="0"/>
    <pivotField showAll="0"/>
    <pivotField showAll="0"/>
    <pivotField showAll="0"/>
    <pivotField showAll="0"/>
    <pivotField dataField="1" showAll="0"/>
    <pivotField showAll="0"/>
  </pivotFields>
  <rowFields count="1">
    <field x="3"/>
  </rowFields>
  <rowItems count="5">
    <i>
      <x/>
    </i>
    <i>
      <x v="1"/>
    </i>
    <i>
      <x v="2"/>
    </i>
    <i>
      <x v="3"/>
    </i>
    <i t="grand">
      <x/>
    </i>
  </rowItems>
  <colItems count="1">
    <i/>
  </colItems>
  <dataFields count="1">
    <dataField name="Average of tm" fld="12" subtotal="average" baseField="3" baseItem="0"/>
  </dataFields>
  <chartFormats count="1">
    <chartFormat chart="2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6961F1-B223-408E-B335-29E2D1CF5A15}"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BA4:BD14" firstHeaderRow="1" firstDataRow="2" firstDataCol="1"/>
  <pivotFields count="14">
    <pivotField showAll="0"/>
    <pivotField showAll="0"/>
    <pivotField showAll="0">
      <items count="3">
        <item x="1"/>
        <item x="0"/>
        <item t="default"/>
      </items>
    </pivotField>
    <pivotField showAll="0">
      <items count="5">
        <item x="1"/>
        <item x="0"/>
        <item x="3"/>
        <item x="2"/>
        <item t="default"/>
      </items>
    </pivotField>
    <pivotField axis="axisRow" showAll="0">
      <items count="9">
        <item x="7"/>
        <item x="5"/>
        <item x="3"/>
        <item x="1"/>
        <item x="4"/>
        <item x="2"/>
        <item x="0"/>
        <item x="6"/>
        <item t="default"/>
      </items>
    </pivotField>
    <pivotField axis="axisCol" dataField="1" showAll="0">
      <items count="3">
        <item x="0"/>
        <item x="1"/>
        <item t="default"/>
      </items>
    </pivotField>
    <pivotField showAll="0">
      <items count="28">
        <item x="24"/>
        <item x="13"/>
        <item x="20"/>
        <item x="0"/>
        <item x="7"/>
        <item x="8"/>
        <item x="10"/>
        <item x="12"/>
        <item x="9"/>
        <item x="5"/>
        <item x="17"/>
        <item x="16"/>
        <item x="14"/>
        <item x="22"/>
        <item x="2"/>
        <item x="1"/>
        <item x="6"/>
        <item x="4"/>
        <item x="25"/>
        <item x="11"/>
        <item x="19"/>
        <item x="3"/>
        <item x="18"/>
        <item x="23"/>
        <item x="26"/>
        <item x="21"/>
        <item x="15"/>
        <item t="default"/>
      </items>
    </pivotField>
    <pivotField showAll="0"/>
    <pivotField showAll="0"/>
    <pivotField showAll="0"/>
    <pivotField showAll="0"/>
    <pivotField showAll="0"/>
    <pivotField showAll="0"/>
    <pivotField showAll="0"/>
  </pivotFields>
  <rowFields count="1">
    <field x="4"/>
  </rowFields>
  <rowItems count="9">
    <i>
      <x/>
    </i>
    <i>
      <x v="1"/>
    </i>
    <i>
      <x v="2"/>
    </i>
    <i>
      <x v="3"/>
    </i>
    <i>
      <x v="4"/>
    </i>
    <i>
      <x v="5"/>
    </i>
    <i>
      <x v="6"/>
    </i>
    <i>
      <x v="7"/>
    </i>
    <i t="grand">
      <x/>
    </i>
  </rowItems>
  <colFields count="1">
    <field x="5"/>
  </colFields>
  <colItems count="3">
    <i>
      <x/>
    </i>
    <i>
      <x v="1"/>
    </i>
    <i t="grand">
      <x/>
    </i>
  </colItems>
  <dataFields count="1">
    <dataField name="Count of Religion" fld="5" subtotal="count" baseField="0" baseItem="0"/>
  </dataFields>
  <chartFormats count="2">
    <chartFormat chart="23" format="0" series="1">
      <pivotArea type="data" outline="0" fieldPosition="0">
        <references count="2">
          <reference field="4294967294" count="1" selected="0">
            <x v="0"/>
          </reference>
          <reference field="5" count="1" selected="0">
            <x v="0"/>
          </reference>
        </references>
      </pivotArea>
    </chartFormat>
    <chartFormat chart="23"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E58533-0E37-433A-BCC6-A39AD3B76403}"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U4:AV7" firstHeaderRow="1" firstDataRow="1" firstDataCol="1"/>
  <pivotFields count="14">
    <pivotField showAll="0"/>
    <pivotField showAll="0"/>
    <pivotField showAll="0">
      <items count="3">
        <item x="1"/>
        <item x="0"/>
        <item t="default"/>
      </items>
    </pivotField>
    <pivotField showAll="0">
      <items count="5">
        <item x="1"/>
        <item x="0"/>
        <item x="3"/>
        <item x="2"/>
        <item t="default"/>
      </items>
    </pivotField>
    <pivotField showAll="0">
      <items count="9">
        <item x="7"/>
        <item x="5"/>
        <item x="3"/>
        <item x="1"/>
        <item x="4"/>
        <item x="2"/>
        <item x="0"/>
        <item x="6"/>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Religion" fld="5" subtotal="count" baseField="0" baseItem="0"/>
  </dataFields>
  <chartFormats count="1">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32FCF7-9910-41EE-A81A-CF92DF157F2B}"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O4:AR8" firstHeaderRow="1" firstDataRow="2" firstDataCol="1"/>
  <pivotFields count="14">
    <pivotField showAll="0"/>
    <pivotField showAll="0"/>
    <pivotField axis="axisCol" dataField="1" showAll="0">
      <items count="3">
        <item x="1"/>
        <item x="0"/>
        <item t="default"/>
      </items>
    </pivotField>
    <pivotField showAll="0">
      <items count="5">
        <item x="1"/>
        <item x="0"/>
        <item x="3"/>
        <item x="2"/>
        <item t="default"/>
      </items>
    </pivotField>
    <pivotField showAll="0">
      <items count="9">
        <item x="7"/>
        <item x="5"/>
        <item x="3"/>
        <item x="1"/>
        <item x="4"/>
        <item x="2"/>
        <item x="0"/>
        <item x="6"/>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3">
    <i>
      <x/>
    </i>
    <i>
      <x v="1"/>
    </i>
    <i t="grand">
      <x/>
    </i>
  </colItems>
  <dataFields count="1">
    <dataField name="Count of Gender" fld="2" subtotal="count" baseField="0" baseItem="0"/>
  </dataFields>
  <chartFormats count="8">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97B1F9-62A0-4CA2-9E24-74AF4D8119E2}"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L4:M7" firstHeaderRow="1" firstDataRow="1" firstDataCol="1"/>
  <pivotFields count="14">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showDataAs="percentOfCol" baseField="2" baseItem="0" numFmtId="1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EEEDC5-81F1-4FF9-B59A-C73887D9326B}"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D9" firstHeaderRow="1" firstDataRow="2" firstDataCol="1"/>
  <pivotFields count="14">
    <pivotField showAll="0">
      <items count="49">
        <item x="23"/>
        <item x="33"/>
        <item x="47"/>
        <item x="42"/>
        <item x="29"/>
        <item x="3"/>
        <item x="30"/>
        <item x="45"/>
        <item x="35"/>
        <item x="17"/>
        <item x="46"/>
        <item x="6"/>
        <item x="9"/>
        <item x="38"/>
        <item x="28"/>
        <item x="10"/>
        <item x="8"/>
        <item x="34"/>
        <item x="39"/>
        <item x="40"/>
        <item x="41"/>
        <item x="27"/>
        <item x="20"/>
        <item x="37"/>
        <item x="36"/>
        <item x="11"/>
        <item x="18"/>
        <item x="44"/>
        <item x="12"/>
        <item x="32"/>
        <item x="1"/>
        <item x="2"/>
        <item x="22"/>
        <item x="26"/>
        <item x="24"/>
        <item x="25"/>
        <item x="7"/>
        <item x="15"/>
        <item x="19"/>
        <item x="16"/>
        <item x="14"/>
        <item x="13"/>
        <item x="4"/>
        <item x="0"/>
        <item x="5"/>
        <item x="31"/>
        <item x="21"/>
        <item x="43"/>
        <item t="default"/>
      </items>
    </pivotField>
    <pivotField showAll="0"/>
    <pivotField axis="axisCol" dataField="1" showAll="0">
      <items count="3">
        <item x="1"/>
        <item x="0"/>
        <item t="default"/>
      </items>
    </pivotField>
    <pivotField axis="axisRow" showAll="0">
      <items count="5">
        <item x="1"/>
        <item x="0"/>
        <item x="3"/>
        <item x="2"/>
        <item t="default"/>
      </items>
    </pivotField>
    <pivotField showAll="0">
      <items count="9">
        <item x="7"/>
        <item x="5"/>
        <item x="3"/>
        <item x="1"/>
        <item x="4"/>
        <item x="2"/>
        <item x="0"/>
        <item x="6"/>
        <item t="default"/>
      </items>
    </pivotField>
    <pivotField showAll="0"/>
    <pivotField showAll="0"/>
    <pivotField showAll="0"/>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3"/>
  </rowFields>
  <rowItems count="5">
    <i>
      <x/>
    </i>
    <i>
      <x v="1"/>
    </i>
    <i>
      <x v="2"/>
    </i>
    <i>
      <x v="3"/>
    </i>
    <i t="grand">
      <x/>
    </i>
  </rowItems>
  <colFields count="1">
    <field x="2"/>
  </colFields>
  <colItems count="3">
    <i>
      <x/>
    </i>
    <i>
      <x v="1"/>
    </i>
    <i t="grand">
      <x/>
    </i>
  </colItems>
  <dataFields count="1">
    <dataField name="Count of Gender" fld="2" subtotal="count" baseField="0" baseItem="0"/>
  </dataFields>
  <chartFormats count="2">
    <chartFormat chart="25" format="0" series="1">
      <pivotArea type="data" outline="0" fieldPosition="0">
        <references count="2">
          <reference field="4294967294" count="1" selected="0">
            <x v="0"/>
          </reference>
          <reference field="2" count="1" selected="0">
            <x v="0"/>
          </reference>
        </references>
      </pivotArea>
    </chartFormat>
    <chartFormat chart="25"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s" xr10:uid="{5B482A21-E83B-400A-97BA-981AD8D2DC83}" sourceName="ranks">
  <pivotTables>
    <pivotTable tabId="20" name="PivotTable9"/>
  </pivotTables>
  <data>
    <tabular pivotCacheId="1390051337">
      <items count="206">
        <i x="0"/>
        <i x="32" s="1"/>
        <i x="33"/>
        <i x="183"/>
        <i x="176"/>
        <i x="58"/>
        <i x="148"/>
        <i x="184"/>
        <i x="107"/>
        <i x="151"/>
        <i x="197"/>
        <i x="194"/>
        <i x="130"/>
        <i x="138"/>
        <i x="205"/>
        <i x="195"/>
        <i x="18"/>
        <i x="198"/>
        <i x="161"/>
        <i x="167"/>
        <i x="191"/>
        <i x="186"/>
        <i x="147"/>
        <i x="190"/>
        <i x="201"/>
        <i x="120"/>
        <i x="113"/>
        <i x="152"/>
        <i x="166"/>
        <i x="164"/>
        <i x="182"/>
        <i x="156"/>
        <i x="111"/>
        <i x="193"/>
        <i x="48"/>
        <i x="114"/>
        <i x="123"/>
        <i x="131"/>
        <i x="158"/>
        <i x="61"/>
        <i x="160"/>
        <i x="170"/>
        <i x="134"/>
        <i x="67"/>
        <i x="162"/>
        <i x="85"/>
        <i x="87"/>
        <i x="141"/>
        <i x="70"/>
        <i x="171"/>
        <i x="56"/>
        <i x="178"/>
        <i x="173"/>
        <i x="144"/>
        <i x="179"/>
        <i x="140"/>
        <i x="6"/>
        <i x="64"/>
        <i x="35"/>
        <i x="169"/>
        <i x="174"/>
        <i x="157"/>
        <i x="15"/>
        <i x="38"/>
        <i x="117"/>
        <i x="39"/>
        <i x="146"/>
        <i x="99"/>
        <i x="30"/>
        <i x="72"/>
        <i x="127"/>
        <i x="132"/>
        <i x="125"/>
        <i x="16"/>
        <i x="42"/>
        <i x="116"/>
        <i x="44"/>
        <i x="92"/>
        <i x="119"/>
        <i x="8"/>
        <i x="25"/>
        <i x="105"/>
        <i x="94"/>
        <i x="143"/>
        <i x="154"/>
        <i x="122"/>
        <i x="52"/>
        <i x="45"/>
        <i x="27"/>
        <i x="66"/>
        <i x="55"/>
        <i x="136"/>
        <i x="84"/>
        <i x="88"/>
        <i x="101"/>
        <i x="102"/>
        <i x="51"/>
        <i x="31"/>
        <i x="9"/>
        <i x="62"/>
        <i x="128"/>
        <i x="12"/>
        <i x="104"/>
        <i x="91"/>
        <i x="133"/>
        <i x="47"/>
        <i x="98"/>
        <i x="108"/>
        <i x="90"/>
        <i x="82"/>
        <i x="78"/>
        <i x="5"/>
        <i x="96"/>
        <i x="110"/>
        <i x="74"/>
        <i x="76"/>
        <i x="41"/>
        <i x="59"/>
        <i x="36"/>
        <i x="80"/>
        <i x="1"/>
        <i x="3"/>
        <i x="53"/>
        <i x="50"/>
        <i x="11"/>
        <i x="24"/>
        <i x="21"/>
        <i x="28"/>
        <i x="22"/>
        <i x="204" nd="1"/>
        <i x="203" nd="1"/>
        <i x="202" nd="1"/>
        <i x="200" nd="1"/>
        <i x="199" nd="1"/>
        <i x="196" nd="1"/>
        <i x="192" nd="1"/>
        <i x="189" nd="1"/>
        <i x="188" nd="1"/>
        <i x="187" nd="1"/>
        <i x="185" nd="1"/>
        <i x="181" nd="1"/>
        <i x="180" nd="1"/>
        <i x="177" nd="1"/>
        <i x="175" nd="1"/>
        <i x="172" nd="1"/>
        <i x="168" nd="1"/>
        <i x="165" nd="1"/>
        <i x="163" nd="1"/>
        <i x="159" nd="1"/>
        <i x="155" nd="1"/>
        <i x="153" nd="1"/>
        <i x="150" nd="1"/>
        <i x="149" nd="1"/>
        <i x="145" nd="1"/>
        <i x="142" nd="1"/>
        <i x="139" nd="1"/>
        <i x="137" nd="1"/>
        <i x="135" nd="1"/>
        <i x="129" nd="1"/>
        <i x="126" nd="1"/>
        <i x="124" nd="1"/>
        <i x="121" nd="1"/>
        <i x="118" nd="1"/>
        <i x="115" nd="1"/>
        <i x="112" nd="1"/>
        <i x="109" nd="1"/>
        <i x="106" nd="1"/>
        <i x="103" nd="1"/>
        <i x="100" nd="1"/>
        <i x="97" nd="1"/>
        <i x="95" nd="1"/>
        <i x="93" nd="1"/>
        <i x="89" nd="1"/>
        <i x="86" nd="1"/>
        <i x="83" nd="1"/>
        <i x="81" nd="1"/>
        <i x="79" nd="1"/>
        <i x="77" nd="1"/>
        <i x="75" nd="1"/>
        <i x="73" nd="1"/>
        <i x="71" nd="1"/>
        <i x="69" nd="1"/>
        <i x="68" nd="1"/>
        <i x="65" nd="1"/>
        <i x="63" nd="1"/>
        <i x="60" nd="1"/>
        <i x="57" nd="1"/>
        <i x="54" nd="1"/>
        <i x="49" nd="1"/>
        <i x="46" nd="1"/>
        <i x="43" nd="1"/>
        <i x="40" nd="1"/>
        <i x="37" nd="1"/>
        <i x="34" nd="1"/>
        <i x="29" nd="1"/>
        <i x="26" nd="1"/>
        <i x="23" nd="1"/>
        <i x="20" nd="1"/>
        <i x="19" nd="1"/>
        <i x="17" nd="1"/>
        <i x="14" nd="1"/>
        <i x="13" nd="1"/>
        <i x="10" nd="1"/>
        <i x="7" nd="1"/>
        <i x="4"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s" xr10:uid="{D95D0622-43FD-491F-A2C0-72404877F1C7}" cache="Slicer_ranks" caption="ranks"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9EC46-F928-446A-88A8-B108067169B2}">
  <dimension ref="A2:BT32"/>
  <sheetViews>
    <sheetView tabSelected="1" topLeftCell="D4" zoomScale="115" zoomScaleNormal="115" workbookViewId="0">
      <selection activeCell="BY11" sqref="BY11"/>
    </sheetView>
  </sheetViews>
  <sheetFormatPr defaultRowHeight="12.75" x14ac:dyDescent="0.2"/>
  <cols>
    <col min="1" max="1" width="33.7109375" bestFit="1" customWidth="1"/>
    <col min="2" max="2" width="14.5703125" bestFit="1" customWidth="1"/>
    <col min="3" max="3" width="4.85546875" bestFit="1" customWidth="1"/>
    <col min="4" max="4" width="10" bestFit="1" customWidth="1"/>
    <col min="5" max="8" width="2" bestFit="1" customWidth="1"/>
    <col min="9" max="11" width="3" bestFit="1" customWidth="1"/>
    <col min="12" max="12" width="12" bestFit="1" customWidth="1"/>
    <col min="13" max="13" width="14.140625" bestFit="1" customWidth="1"/>
    <col min="14" max="14" width="15.140625" bestFit="1" customWidth="1"/>
    <col min="15" max="20" width="3" bestFit="1" customWidth="1"/>
    <col min="21" max="21" width="12" bestFit="1" customWidth="1"/>
    <col min="22" max="22" width="18.42578125" customWidth="1"/>
    <col min="23" max="24" width="2" bestFit="1" customWidth="1"/>
    <col min="25" max="29" width="3" bestFit="1" customWidth="1"/>
    <col min="30" max="30" width="32" bestFit="1" customWidth="1"/>
    <col min="31" max="31" width="14.140625" bestFit="1" customWidth="1"/>
    <col min="34" max="34" width="14.140625" bestFit="1" customWidth="1"/>
    <col min="35" max="35" width="14.5703125" bestFit="1" customWidth="1"/>
    <col min="36" max="36" width="4.85546875" bestFit="1" customWidth="1"/>
    <col min="37" max="37" width="10" bestFit="1" customWidth="1"/>
    <col min="41" max="41" width="14.140625" bestFit="1" customWidth="1"/>
    <col min="42" max="42" width="14.5703125" bestFit="1" customWidth="1"/>
    <col min="43" max="43" width="4.85546875" bestFit="1" customWidth="1"/>
    <col min="44" max="44" width="10" bestFit="1" customWidth="1"/>
    <col min="47" max="47" width="12" bestFit="1" customWidth="1"/>
    <col min="48" max="48" width="14.42578125" bestFit="1" customWidth="1"/>
    <col min="49" max="49" width="4.85546875" bestFit="1" customWidth="1"/>
    <col min="50" max="50" width="10" bestFit="1" customWidth="1"/>
    <col min="53" max="53" width="14.42578125" bestFit="1" customWidth="1"/>
    <col min="54" max="54" width="14.5703125" bestFit="1" customWidth="1"/>
    <col min="55" max="55" width="6.7109375" bestFit="1" customWidth="1"/>
    <col min="56" max="56" width="10" bestFit="1" customWidth="1"/>
    <col min="59" max="59" width="32" bestFit="1" customWidth="1"/>
    <col min="60" max="60" width="12.140625" bestFit="1" customWidth="1"/>
    <col min="61" max="61" width="6.7109375" bestFit="1" customWidth="1"/>
    <col min="62" max="62" width="10" bestFit="1" customWidth="1"/>
    <col min="63" max="63" width="46.5703125" bestFit="1" customWidth="1"/>
    <col min="64" max="64" width="12.28515625" bestFit="1" customWidth="1"/>
    <col min="65" max="65" width="11" bestFit="1" customWidth="1"/>
    <col min="66" max="66" width="46.5703125" bestFit="1" customWidth="1"/>
    <col min="67" max="67" width="12.140625" bestFit="1" customWidth="1"/>
    <col min="70" max="70" width="12" bestFit="1" customWidth="1"/>
    <col min="71" max="71" width="12.140625" bestFit="1" customWidth="1"/>
  </cols>
  <sheetData>
    <row r="2" spans="1:72" x14ac:dyDescent="0.2">
      <c r="A2" s="11" t="s">
        <v>729</v>
      </c>
      <c r="L2" s="12" t="s">
        <v>730</v>
      </c>
      <c r="M2" s="13"/>
    </row>
    <row r="3" spans="1:72" x14ac:dyDescent="0.2">
      <c r="A3" s="7" t="s">
        <v>726</v>
      </c>
      <c r="B3" s="7" t="s">
        <v>727</v>
      </c>
      <c r="U3" s="14" t="s">
        <v>731</v>
      </c>
      <c r="V3" s="14"/>
      <c r="AD3" s="15" t="s">
        <v>755</v>
      </c>
      <c r="AH3" s="13" t="s">
        <v>756</v>
      </c>
      <c r="AI3" s="13"/>
      <c r="AJ3" s="13"/>
      <c r="AK3" s="13"/>
      <c r="AO3" s="13" t="s">
        <v>757</v>
      </c>
      <c r="AP3" s="13"/>
      <c r="AQ3" s="13"/>
      <c r="AR3" s="13"/>
      <c r="AU3" s="13" t="s">
        <v>758</v>
      </c>
      <c r="AV3" s="13"/>
      <c r="BA3" s="13" t="s">
        <v>759</v>
      </c>
      <c r="BB3" s="13"/>
      <c r="BC3" s="13"/>
      <c r="BD3" s="13"/>
      <c r="BG3" s="13" t="s">
        <v>760</v>
      </c>
      <c r="BH3" s="13"/>
      <c r="BK3" s="15" t="s">
        <v>761</v>
      </c>
      <c r="BL3" s="15"/>
      <c r="BN3" s="13" t="s">
        <v>762</v>
      </c>
      <c r="BO3" s="13"/>
      <c r="BR3" s="13" t="s">
        <v>763</v>
      </c>
      <c r="BS3" s="13"/>
      <c r="BT3" s="13"/>
    </row>
    <row r="4" spans="1:72" x14ac:dyDescent="0.2">
      <c r="A4" s="7" t="s">
        <v>724</v>
      </c>
      <c r="B4" t="s">
        <v>7</v>
      </c>
      <c r="C4" t="s">
        <v>17</v>
      </c>
      <c r="D4" t="s">
        <v>725</v>
      </c>
      <c r="L4" s="7" t="s">
        <v>724</v>
      </c>
      <c r="M4" t="s">
        <v>726</v>
      </c>
      <c r="AD4" s="7" t="s">
        <v>724</v>
      </c>
      <c r="AE4" t="s">
        <v>726</v>
      </c>
      <c r="AH4" s="7" t="s">
        <v>726</v>
      </c>
      <c r="AI4" s="7" t="s">
        <v>727</v>
      </c>
      <c r="AO4" s="7" t="s">
        <v>726</v>
      </c>
      <c r="AP4" s="7" t="s">
        <v>727</v>
      </c>
      <c r="AU4" s="7" t="s">
        <v>724</v>
      </c>
      <c r="AV4" t="s">
        <v>752</v>
      </c>
      <c r="BA4" s="7" t="s">
        <v>752</v>
      </c>
      <c r="BB4" s="7" t="s">
        <v>727</v>
      </c>
      <c r="BG4" s="7" t="s">
        <v>724</v>
      </c>
      <c r="BH4" t="s">
        <v>754</v>
      </c>
      <c r="BK4" s="7" t="s">
        <v>724</v>
      </c>
      <c r="BL4" t="s">
        <v>753</v>
      </c>
      <c r="BN4" s="7" t="s">
        <v>724</v>
      </c>
      <c r="BO4" t="s">
        <v>754</v>
      </c>
      <c r="BR4" s="7" t="s">
        <v>724</v>
      </c>
      <c r="BS4" t="s">
        <v>754</v>
      </c>
    </row>
    <row r="5" spans="1:72" x14ac:dyDescent="0.2">
      <c r="A5" s="8" t="s">
        <v>25</v>
      </c>
      <c r="B5" s="9">
        <v>23</v>
      </c>
      <c r="C5" s="9">
        <v>10</v>
      </c>
      <c r="D5" s="9">
        <v>33</v>
      </c>
      <c r="L5" s="8" t="s">
        <v>7</v>
      </c>
      <c r="M5" s="10">
        <v>0.56000000000000005</v>
      </c>
      <c r="U5" s="7" t="s">
        <v>724</v>
      </c>
      <c r="V5" t="s">
        <v>728</v>
      </c>
      <c r="AD5" s="8" t="s">
        <v>25</v>
      </c>
      <c r="AE5" s="9">
        <v>33</v>
      </c>
      <c r="AH5" s="7" t="s">
        <v>724</v>
      </c>
      <c r="AI5" t="s">
        <v>7</v>
      </c>
      <c r="AJ5" t="s">
        <v>17</v>
      </c>
      <c r="AK5" t="s">
        <v>725</v>
      </c>
      <c r="AO5" s="7" t="s">
        <v>724</v>
      </c>
      <c r="AP5" t="s">
        <v>7</v>
      </c>
      <c r="AQ5" t="s">
        <v>17</v>
      </c>
      <c r="AR5" t="s">
        <v>725</v>
      </c>
      <c r="AU5" s="8" t="s">
        <v>10</v>
      </c>
      <c r="AV5" s="9">
        <v>49</v>
      </c>
      <c r="BA5" s="7" t="s">
        <v>724</v>
      </c>
      <c r="BB5" t="s">
        <v>10</v>
      </c>
      <c r="BC5" t="s">
        <v>35</v>
      </c>
      <c r="BD5" t="s">
        <v>725</v>
      </c>
      <c r="BG5" s="8" t="s">
        <v>25</v>
      </c>
      <c r="BH5" s="9">
        <v>43.053030303030305</v>
      </c>
      <c r="BK5" s="8" t="s">
        <v>104</v>
      </c>
      <c r="BL5" s="9">
        <v>1</v>
      </c>
      <c r="BN5" s="8" t="s">
        <v>104</v>
      </c>
      <c r="BO5" s="9">
        <v>41</v>
      </c>
      <c r="BR5" s="8" t="s">
        <v>10</v>
      </c>
      <c r="BS5" s="9">
        <v>43.270408163265309</v>
      </c>
    </row>
    <row r="6" spans="1:72" x14ac:dyDescent="0.2">
      <c r="A6" s="8" t="s">
        <v>40</v>
      </c>
      <c r="B6" s="9">
        <v>1</v>
      </c>
      <c r="C6" s="9">
        <v>5</v>
      </c>
      <c r="D6" s="9">
        <v>6</v>
      </c>
      <c r="L6" s="8" t="s">
        <v>17</v>
      </c>
      <c r="M6" s="10">
        <v>0.44</v>
      </c>
      <c r="U6" s="8">
        <v>2015</v>
      </c>
      <c r="V6" s="10">
        <v>0.02</v>
      </c>
      <c r="AD6" s="8" t="s">
        <v>40</v>
      </c>
      <c r="AE6" s="9">
        <v>6</v>
      </c>
      <c r="AH6" s="8">
        <v>2015</v>
      </c>
      <c r="AI6" s="9">
        <v>1</v>
      </c>
      <c r="AJ6" s="9"/>
      <c r="AK6" s="9">
        <v>1</v>
      </c>
      <c r="AO6" s="8" t="s">
        <v>10</v>
      </c>
      <c r="AP6" s="9">
        <v>28</v>
      </c>
      <c r="AQ6" s="9">
        <v>21</v>
      </c>
      <c r="AR6" s="9">
        <v>49</v>
      </c>
      <c r="AU6" s="8" t="s">
        <v>35</v>
      </c>
      <c r="AV6" s="9">
        <v>1</v>
      </c>
      <c r="BA6" s="8">
        <v>2015</v>
      </c>
      <c r="BB6" s="9">
        <v>1</v>
      </c>
      <c r="BC6" s="9"/>
      <c r="BD6" s="9">
        <v>1</v>
      </c>
      <c r="BG6" s="8" t="s">
        <v>40</v>
      </c>
      <c r="BH6" s="9">
        <v>44.666666666666664</v>
      </c>
      <c r="BK6" s="8" t="s">
        <v>88</v>
      </c>
      <c r="BL6" s="9">
        <v>1</v>
      </c>
      <c r="BN6" s="8" t="s">
        <v>88</v>
      </c>
      <c r="BO6" s="9">
        <v>43.5</v>
      </c>
      <c r="BR6" s="8" t="s">
        <v>35</v>
      </c>
      <c r="BS6" s="9">
        <v>39.75</v>
      </c>
    </row>
    <row r="7" spans="1:72" x14ac:dyDescent="0.2">
      <c r="A7" s="8" t="s">
        <v>18</v>
      </c>
      <c r="B7" s="9">
        <v>2</v>
      </c>
      <c r="C7" s="9">
        <v>5</v>
      </c>
      <c r="D7" s="9">
        <v>7</v>
      </c>
      <c r="L7" s="8" t="s">
        <v>725</v>
      </c>
      <c r="M7" s="10">
        <v>1</v>
      </c>
      <c r="U7" s="8">
        <v>2016</v>
      </c>
      <c r="V7" s="10">
        <v>0.08</v>
      </c>
      <c r="AD7" s="8" t="s">
        <v>18</v>
      </c>
      <c r="AE7" s="9">
        <v>7</v>
      </c>
      <c r="AH7" s="8">
        <v>2016</v>
      </c>
      <c r="AI7" s="9">
        <v>3</v>
      </c>
      <c r="AJ7" s="9">
        <v>1</v>
      </c>
      <c r="AK7" s="9">
        <v>4</v>
      </c>
      <c r="AO7" s="8" t="s">
        <v>35</v>
      </c>
      <c r="AP7" s="9"/>
      <c r="AQ7" s="9">
        <v>1</v>
      </c>
      <c r="AR7" s="9">
        <v>1</v>
      </c>
      <c r="AU7" s="8" t="s">
        <v>725</v>
      </c>
      <c r="AV7" s="9">
        <v>50</v>
      </c>
      <c r="BA7" s="8">
        <v>2016</v>
      </c>
      <c r="BB7" s="9">
        <v>4</v>
      </c>
      <c r="BC7" s="9"/>
      <c r="BD7" s="9">
        <v>4</v>
      </c>
      <c r="BG7" s="8" t="s">
        <v>18</v>
      </c>
      <c r="BH7" s="9">
        <v>42.357142857142854</v>
      </c>
      <c r="BK7" s="8" t="s">
        <v>349</v>
      </c>
      <c r="BL7" s="9">
        <v>1</v>
      </c>
      <c r="BN7" s="8" t="s">
        <v>349</v>
      </c>
      <c r="BO7" s="9">
        <v>42</v>
      </c>
      <c r="BR7" s="8" t="s">
        <v>725</v>
      </c>
      <c r="BS7" s="9">
        <v>43.2</v>
      </c>
    </row>
    <row r="8" spans="1:72" x14ac:dyDescent="0.2">
      <c r="A8" s="8" t="s">
        <v>21</v>
      </c>
      <c r="B8" s="9">
        <v>2</v>
      </c>
      <c r="C8" s="9">
        <v>2</v>
      </c>
      <c r="D8" s="9">
        <v>4</v>
      </c>
      <c r="U8" s="8">
        <v>2017</v>
      </c>
      <c r="V8" s="10">
        <v>0.08</v>
      </c>
      <c r="AD8" s="8" t="s">
        <v>21</v>
      </c>
      <c r="AE8" s="9">
        <v>4</v>
      </c>
      <c r="AH8" s="8">
        <v>2017</v>
      </c>
      <c r="AI8" s="9"/>
      <c r="AJ8" s="9">
        <v>4</v>
      </c>
      <c r="AK8" s="9">
        <v>4</v>
      </c>
      <c r="AO8" s="8" t="s">
        <v>725</v>
      </c>
      <c r="AP8" s="9">
        <v>28</v>
      </c>
      <c r="AQ8" s="9">
        <v>22</v>
      </c>
      <c r="AR8" s="9">
        <v>50</v>
      </c>
      <c r="BA8" s="8">
        <v>2017</v>
      </c>
      <c r="BB8" s="9">
        <v>4</v>
      </c>
      <c r="BC8" s="9"/>
      <c r="BD8" s="9">
        <v>4</v>
      </c>
      <c r="BG8" s="8" t="s">
        <v>21</v>
      </c>
      <c r="BH8" s="9">
        <v>43.6875</v>
      </c>
      <c r="BK8" s="8" t="s">
        <v>15</v>
      </c>
      <c r="BL8" s="9">
        <v>3</v>
      </c>
      <c r="BN8" s="8" t="s">
        <v>15</v>
      </c>
      <c r="BO8" s="9">
        <v>48.25</v>
      </c>
    </row>
    <row r="9" spans="1:72" x14ac:dyDescent="0.2">
      <c r="A9" s="8" t="s">
        <v>725</v>
      </c>
      <c r="B9" s="9">
        <v>28</v>
      </c>
      <c r="C9" s="9">
        <v>22</v>
      </c>
      <c r="D9" s="9">
        <v>50</v>
      </c>
      <c r="U9" s="8">
        <v>2018</v>
      </c>
      <c r="V9" s="10">
        <v>0.12</v>
      </c>
      <c r="AD9" s="8" t="s">
        <v>725</v>
      </c>
      <c r="AE9" s="9">
        <v>50</v>
      </c>
      <c r="AH9" s="8">
        <v>2018</v>
      </c>
      <c r="AI9" s="9"/>
      <c r="AJ9" s="9">
        <v>6</v>
      </c>
      <c r="AK9" s="9">
        <v>6</v>
      </c>
      <c r="BA9" s="8">
        <v>2018</v>
      </c>
      <c r="BB9" s="9">
        <v>6</v>
      </c>
      <c r="BC9" s="9"/>
      <c r="BD9" s="9">
        <v>6</v>
      </c>
      <c r="BG9" s="8" t="s">
        <v>725</v>
      </c>
      <c r="BH9" s="9">
        <v>43.2</v>
      </c>
      <c r="BK9" s="8" t="s">
        <v>201</v>
      </c>
      <c r="BL9" s="9">
        <v>1</v>
      </c>
      <c r="BN9" s="8" t="s">
        <v>201</v>
      </c>
      <c r="BO9" s="9">
        <v>40</v>
      </c>
    </row>
    <row r="10" spans="1:72" x14ac:dyDescent="0.2">
      <c r="U10" s="8">
        <v>2019</v>
      </c>
      <c r="V10" s="10">
        <v>0.2</v>
      </c>
      <c r="AH10" s="8">
        <v>2019</v>
      </c>
      <c r="AI10" s="9">
        <v>3</v>
      </c>
      <c r="AJ10" s="9">
        <v>7</v>
      </c>
      <c r="AK10" s="9">
        <v>10</v>
      </c>
      <c r="BA10" s="8">
        <v>2019</v>
      </c>
      <c r="BB10" s="9">
        <v>9</v>
      </c>
      <c r="BC10" s="9">
        <v>1</v>
      </c>
      <c r="BD10" s="9">
        <v>10</v>
      </c>
      <c r="BK10" s="8" t="s">
        <v>186</v>
      </c>
      <c r="BL10" s="9">
        <v>1</v>
      </c>
      <c r="BN10" s="8" t="s">
        <v>186</v>
      </c>
      <c r="BO10" s="9">
        <v>43.75</v>
      </c>
    </row>
    <row r="11" spans="1:72" x14ac:dyDescent="0.2">
      <c r="U11" s="8">
        <v>2020</v>
      </c>
      <c r="V11" s="10">
        <v>0.12</v>
      </c>
      <c r="AH11" s="8">
        <v>2020</v>
      </c>
      <c r="AI11" s="9">
        <v>6</v>
      </c>
      <c r="AJ11" s="9"/>
      <c r="AK11" s="9">
        <v>6</v>
      </c>
      <c r="BA11" s="8">
        <v>2020</v>
      </c>
      <c r="BB11" s="9">
        <v>6</v>
      </c>
      <c r="BC11" s="9"/>
      <c r="BD11" s="9">
        <v>6</v>
      </c>
      <c r="BK11" s="8" t="s">
        <v>101</v>
      </c>
      <c r="BL11" s="9">
        <v>1</v>
      </c>
      <c r="BN11" s="8" t="s">
        <v>101</v>
      </c>
      <c r="BO11" s="9">
        <v>42.5</v>
      </c>
    </row>
    <row r="12" spans="1:72" x14ac:dyDescent="0.2">
      <c r="U12" s="8">
        <v>2021</v>
      </c>
      <c r="V12" s="10">
        <v>0.36</v>
      </c>
      <c r="AH12" s="8">
        <v>2021</v>
      </c>
      <c r="AI12" s="9">
        <v>14</v>
      </c>
      <c r="AJ12" s="9">
        <v>4</v>
      </c>
      <c r="AK12" s="9">
        <v>18</v>
      </c>
      <c r="BA12" s="8">
        <v>2021</v>
      </c>
      <c r="BB12" s="9">
        <v>18</v>
      </c>
      <c r="BC12" s="9"/>
      <c r="BD12" s="9">
        <v>18</v>
      </c>
      <c r="BK12" s="8" t="s">
        <v>270</v>
      </c>
      <c r="BL12" s="9">
        <v>1</v>
      </c>
      <c r="BN12" s="8" t="s">
        <v>270</v>
      </c>
      <c r="BO12" s="9">
        <v>40</v>
      </c>
    </row>
    <row r="13" spans="1:72" x14ac:dyDescent="0.2">
      <c r="U13" s="8">
        <v>2022</v>
      </c>
      <c r="V13" s="10">
        <v>0.02</v>
      </c>
      <c r="AH13" s="8">
        <v>2022</v>
      </c>
      <c r="AI13" s="9">
        <v>1</v>
      </c>
      <c r="AJ13" s="9"/>
      <c r="AK13" s="9">
        <v>1</v>
      </c>
      <c r="BA13" s="8">
        <v>2022</v>
      </c>
      <c r="BB13" s="9">
        <v>1</v>
      </c>
      <c r="BC13" s="9"/>
      <c r="BD13" s="9">
        <v>1</v>
      </c>
      <c r="BK13" s="8" t="s">
        <v>254</v>
      </c>
      <c r="BL13" s="9">
        <v>1</v>
      </c>
      <c r="BN13" s="8" t="s">
        <v>254</v>
      </c>
      <c r="BO13" s="9">
        <v>42.75</v>
      </c>
    </row>
    <row r="14" spans="1:72" x14ac:dyDescent="0.2">
      <c r="U14" s="8" t="s">
        <v>725</v>
      </c>
      <c r="V14" s="10">
        <v>1</v>
      </c>
      <c r="AH14" s="8" t="s">
        <v>725</v>
      </c>
      <c r="AI14" s="9">
        <v>28</v>
      </c>
      <c r="AJ14" s="9">
        <v>22</v>
      </c>
      <c r="AK14" s="9">
        <v>50</v>
      </c>
      <c r="BA14" s="8" t="s">
        <v>725</v>
      </c>
      <c r="BB14" s="9">
        <v>49</v>
      </c>
      <c r="BC14" s="9">
        <v>1</v>
      </c>
      <c r="BD14" s="9">
        <v>50</v>
      </c>
      <c r="BK14" s="8" t="s">
        <v>163</v>
      </c>
      <c r="BL14" s="9">
        <v>1</v>
      </c>
      <c r="BN14" s="8" t="s">
        <v>163</v>
      </c>
      <c r="BO14" s="9">
        <v>44.75</v>
      </c>
    </row>
    <row r="15" spans="1:72" x14ac:dyDescent="0.2">
      <c r="BK15" s="8" t="s">
        <v>188</v>
      </c>
      <c r="BL15" s="9">
        <v>1</v>
      </c>
      <c r="BN15" s="8" t="s">
        <v>188</v>
      </c>
      <c r="BO15" s="9">
        <v>44.75</v>
      </c>
    </row>
    <row r="16" spans="1:72" x14ac:dyDescent="0.2">
      <c r="BK16" s="8" t="s">
        <v>327</v>
      </c>
      <c r="BL16" s="9">
        <v>1</v>
      </c>
      <c r="BN16" s="8" t="s">
        <v>327</v>
      </c>
      <c r="BO16" s="9">
        <v>41.75</v>
      </c>
    </row>
    <row r="17" spans="63:67" x14ac:dyDescent="0.2">
      <c r="BK17" s="8" t="s">
        <v>72</v>
      </c>
      <c r="BL17" s="9">
        <v>2</v>
      </c>
      <c r="BN17" s="8" t="s">
        <v>72</v>
      </c>
      <c r="BO17" s="9">
        <v>41.75</v>
      </c>
    </row>
    <row r="18" spans="63:67" x14ac:dyDescent="0.2">
      <c r="BK18" s="8" t="s">
        <v>132</v>
      </c>
      <c r="BL18" s="9">
        <v>1</v>
      </c>
      <c r="BN18" s="8" t="s">
        <v>132</v>
      </c>
      <c r="BO18" s="9">
        <v>40.75</v>
      </c>
    </row>
    <row r="19" spans="63:67" x14ac:dyDescent="0.2">
      <c r="BK19" s="8" t="s">
        <v>79</v>
      </c>
      <c r="BL19" s="9">
        <v>1</v>
      </c>
      <c r="BN19" s="8" t="s">
        <v>79</v>
      </c>
      <c r="BO19" s="9">
        <v>44</v>
      </c>
    </row>
    <row r="20" spans="63:67" x14ac:dyDescent="0.2">
      <c r="BK20" s="8" t="s">
        <v>165</v>
      </c>
      <c r="BL20" s="9">
        <v>18</v>
      </c>
      <c r="BN20" s="8" t="s">
        <v>165</v>
      </c>
      <c r="BO20" s="9">
        <v>43</v>
      </c>
    </row>
    <row r="21" spans="63:67" x14ac:dyDescent="0.2">
      <c r="BK21" s="8" t="s">
        <v>190</v>
      </c>
      <c r="BL21" s="9">
        <v>2</v>
      </c>
      <c r="BN21" s="8" t="s">
        <v>190</v>
      </c>
      <c r="BO21" s="9">
        <v>44.625</v>
      </c>
    </row>
    <row r="22" spans="63:67" x14ac:dyDescent="0.2">
      <c r="BK22" s="8" t="s">
        <v>228</v>
      </c>
      <c r="BL22" s="9">
        <v>1</v>
      </c>
      <c r="BN22" s="8" t="s">
        <v>228</v>
      </c>
      <c r="BO22" s="9">
        <v>46</v>
      </c>
    </row>
    <row r="23" spans="63:67" x14ac:dyDescent="0.2">
      <c r="BK23" s="8" t="s">
        <v>242</v>
      </c>
      <c r="BL23" s="9">
        <v>1</v>
      </c>
      <c r="BN23" s="8" t="s">
        <v>242</v>
      </c>
      <c r="BO23" s="9">
        <v>39.75</v>
      </c>
    </row>
    <row r="24" spans="63:67" x14ac:dyDescent="0.2">
      <c r="BK24" s="8" t="s">
        <v>225</v>
      </c>
      <c r="BL24" s="9">
        <v>1</v>
      </c>
      <c r="BN24" s="8" t="s">
        <v>225</v>
      </c>
      <c r="BO24" s="9">
        <v>45.5</v>
      </c>
    </row>
    <row r="25" spans="63:67" x14ac:dyDescent="0.2">
      <c r="BK25" s="8" t="s">
        <v>212</v>
      </c>
      <c r="BL25" s="9">
        <v>3</v>
      </c>
      <c r="BN25" s="8" t="s">
        <v>212</v>
      </c>
      <c r="BO25" s="9">
        <v>42.083333333333336</v>
      </c>
    </row>
    <row r="26" spans="63:67" x14ac:dyDescent="0.2">
      <c r="BK26" s="8" t="s">
        <v>150</v>
      </c>
      <c r="BL26" s="9">
        <v>1</v>
      </c>
      <c r="BN26" s="8" t="s">
        <v>150</v>
      </c>
      <c r="BO26" s="9">
        <v>47.75</v>
      </c>
    </row>
    <row r="27" spans="63:67" x14ac:dyDescent="0.2">
      <c r="BK27" s="8" t="s">
        <v>157</v>
      </c>
      <c r="BL27" s="9">
        <v>1</v>
      </c>
      <c r="BN27" s="8" t="s">
        <v>157</v>
      </c>
      <c r="BO27" s="9">
        <v>44.5</v>
      </c>
    </row>
    <row r="28" spans="63:67" x14ac:dyDescent="0.2">
      <c r="BK28" s="8" t="s">
        <v>91</v>
      </c>
      <c r="BL28" s="9">
        <v>1</v>
      </c>
      <c r="BN28" s="8" t="s">
        <v>91</v>
      </c>
      <c r="BO28" s="9">
        <v>39.75</v>
      </c>
    </row>
    <row r="29" spans="63:67" x14ac:dyDescent="0.2">
      <c r="BK29" s="8" t="s">
        <v>290</v>
      </c>
      <c r="BL29" s="9">
        <v>1</v>
      </c>
      <c r="BN29" s="8" t="s">
        <v>290</v>
      </c>
      <c r="BO29" s="9">
        <v>39.75</v>
      </c>
    </row>
    <row r="30" spans="63:67" x14ac:dyDescent="0.2">
      <c r="BK30" s="8" t="s">
        <v>83</v>
      </c>
      <c r="BL30" s="9">
        <v>1</v>
      </c>
      <c r="BN30" s="8" t="s">
        <v>83</v>
      </c>
      <c r="BO30" s="9">
        <v>44.25</v>
      </c>
    </row>
    <row r="31" spans="63:67" x14ac:dyDescent="0.2">
      <c r="BK31" s="8" t="s">
        <v>13</v>
      </c>
      <c r="BL31" s="9">
        <v>1</v>
      </c>
      <c r="BN31" s="8" t="s">
        <v>13</v>
      </c>
      <c r="BO31" s="9">
        <v>43.5</v>
      </c>
    </row>
    <row r="32" spans="63:67" x14ac:dyDescent="0.2">
      <c r="BK32" s="8" t="s">
        <v>725</v>
      </c>
      <c r="BL32" s="9">
        <v>50</v>
      </c>
      <c r="BN32" s="8" t="s">
        <v>725</v>
      </c>
      <c r="BO32" s="9">
        <v>43.2</v>
      </c>
    </row>
  </sheetData>
  <mergeCells count="9">
    <mergeCell ref="AU3:AV3"/>
    <mergeCell ref="BA3:BD3"/>
    <mergeCell ref="BG3:BH3"/>
    <mergeCell ref="BN3:BO3"/>
    <mergeCell ref="BR3:BT3"/>
    <mergeCell ref="L2:M2"/>
    <mergeCell ref="U3:V3"/>
    <mergeCell ref="AH3:AK3"/>
    <mergeCell ref="AO3:AR3"/>
  </mergeCells>
  <pageMargins left="0.7" right="0.7" top="0.75" bottom="0.75" header="0.3" footer="0.3"/>
  <pageSetup paperSize="9"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85029-C3BC-4C45-9524-4D5EDFA49359}">
  <dimension ref="A1:N51"/>
  <sheetViews>
    <sheetView workbookViewId="0">
      <selection sqref="A1:N51"/>
    </sheetView>
  </sheetViews>
  <sheetFormatPr defaultRowHeight="12.75" x14ac:dyDescent="0.2"/>
  <sheetData>
    <row r="1" spans="1:14" x14ac:dyDescent="0.2">
      <c r="A1" s="5" t="s">
        <v>0</v>
      </c>
      <c r="B1" s="5" t="s">
        <v>1</v>
      </c>
      <c r="C1" s="5" t="s">
        <v>2</v>
      </c>
      <c r="D1" s="5" t="s">
        <v>717</v>
      </c>
      <c r="E1" s="5" t="s">
        <v>3</v>
      </c>
      <c r="F1" s="5" t="s">
        <v>4</v>
      </c>
      <c r="G1" s="6" t="s">
        <v>5</v>
      </c>
      <c r="H1" s="5" t="s">
        <v>719</v>
      </c>
      <c r="I1" s="5" t="s">
        <v>418</v>
      </c>
      <c r="J1" s="5" t="s">
        <v>718</v>
      </c>
      <c r="K1" s="5" t="s">
        <v>720</v>
      </c>
      <c r="L1" s="5" t="s">
        <v>721</v>
      </c>
      <c r="M1" s="5" t="s">
        <v>722</v>
      </c>
      <c r="N1" s="5" t="s">
        <v>723</v>
      </c>
    </row>
    <row r="2" spans="1:14" x14ac:dyDescent="0.2">
      <c r="A2" t="s">
        <v>470</v>
      </c>
      <c r="B2" s="3" t="s">
        <v>251</v>
      </c>
      <c r="C2" s="3" t="s">
        <v>17</v>
      </c>
      <c r="D2" s="3" t="s">
        <v>40</v>
      </c>
      <c r="E2" s="3">
        <v>2021</v>
      </c>
      <c r="F2" s="3" t="s">
        <v>10</v>
      </c>
      <c r="G2" s="4" t="s">
        <v>15</v>
      </c>
      <c r="H2" s="3" t="s">
        <v>9</v>
      </c>
      <c r="I2">
        <v>100</v>
      </c>
      <c r="J2">
        <v>25</v>
      </c>
      <c r="K2">
        <v>25</v>
      </c>
      <c r="L2">
        <v>25</v>
      </c>
      <c r="M2">
        <v>50</v>
      </c>
      <c r="N2">
        <v>1</v>
      </c>
    </row>
    <row r="3" spans="1:14" x14ac:dyDescent="0.2">
      <c r="A3" t="s">
        <v>586</v>
      </c>
      <c r="B3" s="3" t="s">
        <v>369</v>
      </c>
      <c r="C3" s="3" t="s">
        <v>17</v>
      </c>
      <c r="D3" s="3" t="s">
        <v>25</v>
      </c>
      <c r="E3" s="3">
        <v>2018</v>
      </c>
      <c r="F3" s="3" t="s">
        <v>10</v>
      </c>
      <c r="G3" s="3" t="s">
        <v>165</v>
      </c>
      <c r="H3" s="3" t="s">
        <v>9</v>
      </c>
      <c r="I3">
        <v>98</v>
      </c>
      <c r="J3">
        <v>25</v>
      </c>
      <c r="K3">
        <v>24.5</v>
      </c>
      <c r="L3">
        <v>25</v>
      </c>
      <c r="M3">
        <v>49.5</v>
      </c>
      <c r="N3">
        <v>2</v>
      </c>
    </row>
    <row r="4" spans="1:14" x14ac:dyDescent="0.2">
      <c r="A4" t="s">
        <v>631</v>
      </c>
      <c r="B4" s="3" t="s">
        <v>34</v>
      </c>
      <c r="C4" s="3" t="s">
        <v>7</v>
      </c>
      <c r="D4" s="3" t="s">
        <v>25</v>
      </c>
      <c r="E4" s="3">
        <v>2020</v>
      </c>
      <c r="F4" s="3" t="s">
        <v>10</v>
      </c>
      <c r="G4" s="3" t="s">
        <v>79</v>
      </c>
      <c r="H4" s="3" t="s">
        <v>9</v>
      </c>
      <c r="I4">
        <v>76</v>
      </c>
      <c r="J4">
        <v>25</v>
      </c>
      <c r="K4">
        <v>19</v>
      </c>
      <c r="L4">
        <v>25</v>
      </c>
      <c r="M4">
        <v>44</v>
      </c>
      <c r="N4">
        <v>2</v>
      </c>
    </row>
    <row r="5" spans="1:14" x14ac:dyDescent="0.2">
      <c r="A5" t="s">
        <v>428</v>
      </c>
      <c r="B5" s="3" t="s">
        <v>94</v>
      </c>
      <c r="C5" s="3" t="s">
        <v>7</v>
      </c>
      <c r="D5" s="3" t="s">
        <v>25</v>
      </c>
      <c r="E5" s="3">
        <v>2021</v>
      </c>
      <c r="F5" s="3" t="s">
        <v>10</v>
      </c>
      <c r="G5" s="3" t="s">
        <v>150</v>
      </c>
      <c r="H5" s="3" t="s">
        <v>9</v>
      </c>
      <c r="I5">
        <v>95</v>
      </c>
      <c r="J5">
        <v>24</v>
      </c>
      <c r="K5">
        <v>23.75</v>
      </c>
      <c r="L5">
        <v>24</v>
      </c>
      <c r="M5">
        <v>47.75</v>
      </c>
      <c r="N5">
        <v>3</v>
      </c>
    </row>
    <row r="6" spans="1:14" x14ac:dyDescent="0.2">
      <c r="A6" t="s">
        <v>520</v>
      </c>
      <c r="B6" s="3" t="s">
        <v>69</v>
      </c>
      <c r="C6" s="3" t="s">
        <v>17</v>
      </c>
      <c r="D6" s="3" t="s">
        <v>25</v>
      </c>
      <c r="E6" s="3">
        <v>2018</v>
      </c>
      <c r="F6" s="3" t="s">
        <v>10</v>
      </c>
      <c r="G6" s="3" t="s">
        <v>15</v>
      </c>
      <c r="H6" s="3" t="s">
        <v>9</v>
      </c>
      <c r="I6">
        <v>95</v>
      </c>
      <c r="J6">
        <v>24</v>
      </c>
      <c r="K6">
        <v>23.75</v>
      </c>
      <c r="L6">
        <v>24</v>
      </c>
      <c r="M6">
        <v>47.75</v>
      </c>
      <c r="N6">
        <v>3</v>
      </c>
    </row>
    <row r="7" spans="1:14" x14ac:dyDescent="0.2">
      <c r="A7" t="s">
        <v>581</v>
      </c>
      <c r="B7" s="3" t="s">
        <v>317</v>
      </c>
      <c r="C7" s="3" t="s">
        <v>17</v>
      </c>
      <c r="D7" s="3" t="s">
        <v>21</v>
      </c>
      <c r="E7" s="3">
        <v>2017</v>
      </c>
      <c r="F7" s="3" t="s">
        <v>10</v>
      </c>
      <c r="G7" s="3" t="s">
        <v>15</v>
      </c>
      <c r="H7" s="3" t="s">
        <v>9</v>
      </c>
      <c r="I7">
        <v>92</v>
      </c>
      <c r="J7">
        <v>24</v>
      </c>
      <c r="K7">
        <v>23</v>
      </c>
      <c r="L7">
        <v>24</v>
      </c>
      <c r="M7">
        <v>47</v>
      </c>
      <c r="N7">
        <v>3</v>
      </c>
    </row>
    <row r="8" spans="1:14" x14ac:dyDescent="0.2">
      <c r="A8" t="s">
        <v>630</v>
      </c>
      <c r="B8" s="3" t="s">
        <v>36</v>
      </c>
      <c r="C8" s="3" t="s">
        <v>17</v>
      </c>
      <c r="D8" s="3" t="s">
        <v>18</v>
      </c>
      <c r="E8" s="3">
        <v>2019</v>
      </c>
      <c r="F8" s="3" t="s">
        <v>10</v>
      </c>
      <c r="G8" s="3" t="s">
        <v>228</v>
      </c>
      <c r="H8" s="3" t="s">
        <v>9</v>
      </c>
      <c r="I8">
        <v>84</v>
      </c>
      <c r="J8">
        <v>25</v>
      </c>
      <c r="K8">
        <v>21</v>
      </c>
      <c r="L8">
        <v>25</v>
      </c>
      <c r="M8">
        <v>46</v>
      </c>
      <c r="N8">
        <v>3</v>
      </c>
    </row>
    <row r="9" spans="1:14" x14ac:dyDescent="0.2">
      <c r="A9" t="s">
        <v>528</v>
      </c>
      <c r="B9" s="3" t="s">
        <v>34</v>
      </c>
      <c r="C9" s="3" t="s">
        <v>7</v>
      </c>
      <c r="D9" s="3" t="s">
        <v>25</v>
      </c>
      <c r="E9" s="3">
        <v>2016</v>
      </c>
      <c r="F9" s="3" t="s">
        <v>10</v>
      </c>
      <c r="G9" s="3" t="s">
        <v>163</v>
      </c>
      <c r="H9" s="3" t="s">
        <v>9</v>
      </c>
      <c r="I9">
        <v>95</v>
      </c>
      <c r="J9">
        <v>21</v>
      </c>
      <c r="K9">
        <v>23.75</v>
      </c>
      <c r="L9">
        <v>21</v>
      </c>
      <c r="M9">
        <v>44.75</v>
      </c>
      <c r="N9">
        <v>3</v>
      </c>
    </row>
    <row r="10" spans="1:14" x14ac:dyDescent="0.2">
      <c r="A10" t="s">
        <v>706</v>
      </c>
      <c r="B10" s="3" t="s">
        <v>38</v>
      </c>
      <c r="C10" s="3" t="s">
        <v>17</v>
      </c>
      <c r="D10" s="3" t="s">
        <v>18</v>
      </c>
      <c r="E10" s="3">
        <v>2019</v>
      </c>
      <c r="F10" s="3" t="s">
        <v>10</v>
      </c>
      <c r="G10" s="3" t="s">
        <v>11</v>
      </c>
      <c r="H10" s="3" t="s">
        <v>9</v>
      </c>
      <c r="I10">
        <v>79</v>
      </c>
      <c r="J10">
        <v>25</v>
      </c>
      <c r="K10">
        <v>19.75</v>
      </c>
      <c r="L10">
        <v>25</v>
      </c>
      <c r="M10">
        <v>44.75</v>
      </c>
      <c r="N10">
        <v>3</v>
      </c>
    </row>
    <row r="11" spans="1:14" x14ac:dyDescent="0.2">
      <c r="A11" t="s">
        <v>469</v>
      </c>
      <c r="B11" s="3" t="s">
        <v>12</v>
      </c>
      <c r="C11" s="3" t="s">
        <v>7</v>
      </c>
      <c r="D11" s="3" t="s">
        <v>25</v>
      </c>
      <c r="E11" s="3">
        <v>2021</v>
      </c>
      <c r="F11" s="3" t="s">
        <v>10</v>
      </c>
      <c r="G11" s="3" t="s">
        <v>190</v>
      </c>
      <c r="H11" s="3" t="s">
        <v>9</v>
      </c>
      <c r="I11">
        <v>94</v>
      </c>
      <c r="J11">
        <v>24</v>
      </c>
      <c r="K11">
        <v>23.5</v>
      </c>
      <c r="L11">
        <v>24</v>
      </c>
      <c r="M11">
        <v>47.5</v>
      </c>
      <c r="N11">
        <v>4</v>
      </c>
    </row>
    <row r="12" spans="1:14" x14ac:dyDescent="0.2">
      <c r="A12" t="s">
        <v>491</v>
      </c>
      <c r="B12" s="3" t="s">
        <v>401</v>
      </c>
      <c r="C12" s="3" t="s">
        <v>7</v>
      </c>
      <c r="D12" s="3" t="s">
        <v>25</v>
      </c>
      <c r="E12" s="3">
        <v>2021</v>
      </c>
      <c r="F12" s="3" t="s">
        <v>10</v>
      </c>
      <c r="G12" s="3" t="s">
        <v>11</v>
      </c>
      <c r="H12" s="3" t="s">
        <v>9</v>
      </c>
      <c r="I12">
        <v>77</v>
      </c>
      <c r="J12">
        <v>25</v>
      </c>
      <c r="K12">
        <v>19.25</v>
      </c>
      <c r="L12">
        <v>25</v>
      </c>
      <c r="M12">
        <v>44.25</v>
      </c>
      <c r="N12">
        <v>4</v>
      </c>
    </row>
    <row r="13" spans="1:14" x14ac:dyDescent="0.2">
      <c r="A13" t="s">
        <v>605</v>
      </c>
      <c r="B13" s="3" t="s">
        <v>161</v>
      </c>
      <c r="C13" s="3" t="s">
        <v>17</v>
      </c>
      <c r="D13" s="3" t="s">
        <v>18</v>
      </c>
      <c r="E13" s="3">
        <v>2019</v>
      </c>
      <c r="F13" s="3" t="s">
        <v>10</v>
      </c>
      <c r="G13" s="3" t="s">
        <v>11</v>
      </c>
      <c r="H13" s="3" t="s">
        <v>9</v>
      </c>
      <c r="I13">
        <v>60</v>
      </c>
      <c r="J13">
        <v>25</v>
      </c>
      <c r="K13">
        <v>15</v>
      </c>
      <c r="L13">
        <v>25</v>
      </c>
      <c r="M13">
        <v>40</v>
      </c>
      <c r="N13">
        <v>4</v>
      </c>
    </row>
    <row r="14" spans="1:14" x14ac:dyDescent="0.2">
      <c r="A14" t="s">
        <v>674</v>
      </c>
      <c r="B14" s="3" t="s">
        <v>22</v>
      </c>
      <c r="C14" s="3" t="s">
        <v>17</v>
      </c>
      <c r="D14" s="3" t="s">
        <v>40</v>
      </c>
      <c r="E14" s="3">
        <v>2017</v>
      </c>
      <c r="F14" s="3" t="s">
        <v>10</v>
      </c>
      <c r="G14" s="4" t="s">
        <v>11</v>
      </c>
      <c r="H14" s="3" t="s">
        <v>9</v>
      </c>
      <c r="I14">
        <v>89</v>
      </c>
      <c r="J14">
        <v>24</v>
      </c>
      <c r="K14">
        <v>22.25</v>
      </c>
      <c r="L14">
        <v>24</v>
      </c>
      <c r="M14">
        <v>46.25</v>
      </c>
      <c r="N14">
        <v>5</v>
      </c>
    </row>
    <row r="15" spans="1:14" x14ac:dyDescent="0.2">
      <c r="A15" t="s">
        <v>481</v>
      </c>
      <c r="B15" s="3" t="s">
        <v>214</v>
      </c>
      <c r="C15" s="3" t="s">
        <v>7</v>
      </c>
      <c r="D15" s="3" t="s">
        <v>21</v>
      </c>
      <c r="E15" s="3">
        <v>2022</v>
      </c>
      <c r="F15" s="3" t="s">
        <v>10</v>
      </c>
      <c r="G15" s="3" t="s">
        <v>201</v>
      </c>
      <c r="H15" s="3" t="s">
        <v>9</v>
      </c>
      <c r="I15">
        <v>96</v>
      </c>
      <c r="J15">
        <v>16</v>
      </c>
      <c r="K15">
        <v>24</v>
      </c>
      <c r="L15">
        <v>16</v>
      </c>
      <c r="M15">
        <v>40</v>
      </c>
      <c r="N15">
        <v>5</v>
      </c>
    </row>
    <row r="16" spans="1:14" x14ac:dyDescent="0.2">
      <c r="A16" t="s">
        <v>447</v>
      </c>
      <c r="B16" s="3" t="s">
        <v>363</v>
      </c>
      <c r="C16" s="3" t="s">
        <v>17</v>
      </c>
      <c r="D16" s="3" t="s">
        <v>40</v>
      </c>
      <c r="E16" s="3">
        <v>2019</v>
      </c>
      <c r="F16" s="3" t="s">
        <v>10</v>
      </c>
      <c r="G16" s="3" t="s">
        <v>186</v>
      </c>
      <c r="H16" s="3" t="s">
        <v>9</v>
      </c>
      <c r="I16">
        <v>95</v>
      </c>
      <c r="J16">
        <v>20</v>
      </c>
      <c r="K16">
        <v>23.75</v>
      </c>
      <c r="L16">
        <v>20</v>
      </c>
      <c r="M16">
        <v>43.75</v>
      </c>
      <c r="N16">
        <v>6</v>
      </c>
    </row>
    <row r="17" spans="1:14" x14ac:dyDescent="0.2">
      <c r="A17" t="s">
        <v>694</v>
      </c>
      <c r="B17" s="3" t="s">
        <v>34</v>
      </c>
      <c r="C17" s="3" t="s">
        <v>7</v>
      </c>
      <c r="D17" s="3" t="s">
        <v>25</v>
      </c>
      <c r="E17" s="3">
        <v>2020</v>
      </c>
      <c r="F17" s="3" t="s">
        <v>10</v>
      </c>
      <c r="G17" s="3" t="s">
        <v>254</v>
      </c>
      <c r="H17" s="3" t="s">
        <v>9</v>
      </c>
      <c r="I17">
        <v>99</v>
      </c>
      <c r="J17">
        <v>18</v>
      </c>
      <c r="K17">
        <v>24.75</v>
      </c>
      <c r="L17">
        <v>18</v>
      </c>
      <c r="M17">
        <v>42.75</v>
      </c>
      <c r="N17">
        <v>7</v>
      </c>
    </row>
    <row r="18" spans="1:14" x14ac:dyDescent="0.2">
      <c r="A18" t="s">
        <v>700</v>
      </c>
      <c r="B18" s="3" t="s">
        <v>176</v>
      </c>
      <c r="C18" s="3" t="s">
        <v>7</v>
      </c>
      <c r="D18" s="3" t="s">
        <v>25</v>
      </c>
      <c r="E18" s="3">
        <v>2019</v>
      </c>
      <c r="F18" s="3" t="s">
        <v>10</v>
      </c>
      <c r="G18" s="4" t="s">
        <v>101</v>
      </c>
      <c r="H18" s="3" t="s">
        <v>9</v>
      </c>
      <c r="I18">
        <v>98</v>
      </c>
      <c r="J18">
        <v>18</v>
      </c>
      <c r="K18">
        <v>24.5</v>
      </c>
      <c r="L18">
        <v>18</v>
      </c>
      <c r="M18">
        <v>42.5</v>
      </c>
      <c r="N18">
        <v>7</v>
      </c>
    </row>
    <row r="19" spans="1:14" x14ac:dyDescent="0.2">
      <c r="A19" t="s">
        <v>561</v>
      </c>
      <c r="B19" s="3" t="s">
        <v>55</v>
      </c>
      <c r="C19" s="3" t="s">
        <v>7</v>
      </c>
      <c r="D19" s="3" t="s">
        <v>25</v>
      </c>
      <c r="E19" s="3">
        <v>2021</v>
      </c>
      <c r="F19" s="3" t="s">
        <v>10</v>
      </c>
      <c r="G19" s="3" t="s">
        <v>225</v>
      </c>
      <c r="H19" s="3" t="s">
        <v>9</v>
      </c>
      <c r="I19">
        <v>86</v>
      </c>
      <c r="J19">
        <v>24</v>
      </c>
      <c r="K19">
        <v>21.5</v>
      </c>
      <c r="L19">
        <v>24</v>
      </c>
      <c r="M19">
        <v>45.5</v>
      </c>
      <c r="N19">
        <v>8</v>
      </c>
    </row>
    <row r="20" spans="1:14" x14ac:dyDescent="0.2">
      <c r="A20" t="s">
        <v>539</v>
      </c>
      <c r="B20" s="3" t="s">
        <v>161</v>
      </c>
      <c r="C20" s="3" t="s">
        <v>7</v>
      </c>
      <c r="D20" s="3" t="s">
        <v>40</v>
      </c>
      <c r="E20" s="3">
        <v>2021</v>
      </c>
      <c r="F20" s="3" t="s">
        <v>10</v>
      </c>
      <c r="G20" s="3" t="s">
        <v>11</v>
      </c>
      <c r="H20" s="3" t="s">
        <v>9</v>
      </c>
      <c r="I20">
        <v>97</v>
      </c>
      <c r="J20">
        <v>21</v>
      </c>
      <c r="K20">
        <v>24.25</v>
      </c>
      <c r="L20">
        <v>21</v>
      </c>
      <c r="M20">
        <v>45.25</v>
      </c>
      <c r="N20">
        <v>8</v>
      </c>
    </row>
    <row r="21" spans="1:14" x14ac:dyDescent="0.2">
      <c r="A21" t="s">
        <v>665</v>
      </c>
      <c r="B21" s="3" t="s">
        <v>172</v>
      </c>
      <c r="C21" s="3" t="s">
        <v>17</v>
      </c>
      <c r="D21" s="3" t="s">
        <v>25</v>
      </c>
      <c r="E21" s="3">
        <v>2021</v>
      </c>
      <c r="F21" s="3" t="s">
        <v>10</v>
      </c>
      <c r="G21" s="3" t="s">
        <v>270</v>
      </c>
      <c r="H21" s="3" t="s">
        <v>9</v>
      </c>
      <c r="I21">
        <v>88</v>
      </c>
      <c r="J21">
        <v>18</v>
      </c>
      <c r="K21">
        <v>22</v>
      </c>
      <c r="L21">
        <v>18</v>
      </c>
      <c r="M21">
        <v>40</v>
      </c>
      <c r="N21">
        <v>8</v>
      </c>
    </row>
    <row r="22" spans="1:14" x14ac:dyDescent="0.2">
      <c r="A22" t="s">
        <v>441</v>
      </c>
      <c r="B22" s="3" t="s">
        <v>14</v>
      </c>
      <c r="C22" s="3" t="s">
        <v>17</v>
      </c>
      <c r="D22" s="3" t="s">
        <v>25</v>
      </c>
      <c r="E22" s="3">
        <v>2021</v>
      </c>
      <c r="F22" s="3" t="s">
        <v>10</v>
      </c>
      <c r="G22" s="3" t="s">
        <v>11</v>
      </c>
      <c r="H22" s="3" t="s">
        <v>9</v>
      </c>
      <c r="I22">
        <v>95</v>
      </c>
      <c r="J22">
        <v>22</v>
      </c>
      <c r="K22">
        <v>23.75</v>
      </c>
      <c r="L22">
        <v>22</v>
      </c>
      <c r="M22">
        <v>45.75</v>
      </c>
      <c r="N22">
        <v>9</v>
      </c>
    </row>
    <row r="23" spans="1:14" x14ac:dyDescent="0.2">
      <c r="A23" t="s">
        <v>612</v>
      </c>
      <c r="B23" s="3" t="s">
        <v>135</v>
      </c>
      <c r="C23" s="3" t="s">
        <v>7</v>
      </c>
      <c r="D23" s="3" t="s">
        <v>25</v>
      </c>
      <c r="E23" s="3">
        <v>2015</v>
      </c>
      <c r="F23" s="3" t="s">
        <v>10</v>
      </c>
      <c r="G23" s="3" t="s">
        <v>88</v>
      </c>
      <c r="H23" s="3" t="s">
        <v>9</v>
      </c>
      <c r="I23">
        <v>78</v>
      </c>
      <c r="J23">
        <v>24</v>
      </c>
      <c r="K23">
        <v>19.5</v>
      </c>
      <c r="L23">
        <v>24</v>
      </c>
      <c r="M23">
        <v>43.5</v>
      </c>
      <c r="N23">
        <v>9</v>
      </c>
    </row>
    <row r="24" spans="1:14" x14ac:dyDescent="0.2">
      <c r="A24" t="s">
        <v>266</v>
      </c>
      <c r="B24" s="3" t="s">
        <v>34</v>
      </c>
      <c r="C24" s="3" t="s">
        <v>7</v>
      </c>
      <c r="D24" s="3" t="s">
        <v>25</v>
      </c>
      <c r="E24" s="3">
        <v>2021</v>
      </c>
      <c r="F24" s="3" t="s">
        <v>10</v>
      </c>
      <c r="G24" s="4" t="s">
        <v>72</v>
      </c>
      <c r="H24" s="3" t="s">
        <v>9</v>
      </c>
      <c r="I24">
        <v>94</v>
      </c>
      <c r="J24">
        <v>20</v>
      </c>
      <c r="K24">
        <v>23.5</v>
      </c>
      <c r="L24">
        <v>20</v>
      </c>
      <c r="M24">
        <v>43.5</v>
      </c>
      <c r="N24">
        <v>9</v>
      </c>
    </row>
    <row r="25" spans="1:14" x14ac:dyDescent="0.2">
      <c r="A25" t="s">
        <v>445</v>
      </c>
      <c r="B25" s="3" t="s">
        <v>339</v>
      </c>
      <c r="C25" s="3" t="s">
        <v>17</v>
      </c>
      <c r="D25" s="3" t="s">
        <v>18</v>
      </c>
      <c r="E25" s="3">
        <v>2017</v>
      </c>
      <c r="F25" s="3" t="s">
        <v>10</v>
      </c>
      <c r="G25" s="3" t="s">
        <v>13</v>
      </c>
      <c r="H25" s="3" t="s">
        <v>9</v>
      </c>
      <c r="I25">
        <v>74</v>
      </c>
      <c r="J25">
        <v>25</v>
      </c>
      <c r="K25">
        <v>18.5</v>
      </c>
      <c r="L25">
        <v>25</v>
      </c>
      <c r="M25">
        <v>43.5</v>
      </c>
      <c r="N25">
        <v>9</v>
      </c>
    </row>
    <row r="26" spans="1:14" x14ac:dyDescent="0.2">
      <c r="A26" t="s">
        <v>514</v>
      </c>
      <c r="B26" s="3" t="s">
        <v>34</v>
      </c>
      <c r="C26" s="3" t="s">
        <v>17</v>
      </c>
      <c r="D26" s="3" t="s">
        <v>25</v>
      </c>
      <c r="E26" s="3">
        <v>2016</v>
      </c>
      <c r="F26" s="3" t="s">
        <v>10</v>
      </c>
      <c r="G26" s="3" t="s">
        <v>327</v>
      </c>
      <c r="H26" s="3" t="s">
        <v>9</v>
      </c>
      <c r="I26">
        <v>95</v>
      </c>
      <c r="J26">
        <v>18</v>
      </c>
      <c r="K26">
        <v>23.75</v>
      </c>
      <c r="L26">
        <v>18</v>
      </c>
      <c r="M26">
        <v>41.75</v>
      </c>
      <c r="N26">
        <v>10</v>
      </c>
    </row>
    <row r="27" spans="1:14" x14ac:dyDescent="0.2">
      <c r="A27" t="s">
        <v>440</v>
      </c>
      <c r="B27" s="3" t="s">
        <v>34</v>
      </c>
      <c r="C27" s="3" t="s">
        <v>7</v>
      </c>
      <c r="D27" s="3" t="s">
        <v>25</v>
      </c>
      <c r="E27" s="3">
        <v>2019</v>
      </c>
      <c r="F27" s="3" t="s">
        <v>10</v>
      </c>
      <c r="G27" s="3" t="s">
        <v>188</v>
      </c>
      <c r="H27" s="3" t="s">
        <v>9</v>
      </c>
      <c r="I27">
        <v>87</v>
      </c>
      <c r="J27">
        <v>23</v>
      </c>
      <c r="K27">
        <v>21.75</v>
      </c>
      <c r="L27">
        <v>23</v>
      </c>
      <c r="M27">
        <v>44.75</v>
      </c>
      <c r="N27">
        <v>11</v>
      </c>
    </row>
    <row r="28" spans="1:14" x14ac:dyDescent="0.2">
      <c r="A28" t="s">
        <v>621</v>
      </c>
      <c r="B28" s="3" t="s">
        <v>34</v>
      </c>
      <c r="C28" s="3" t="s">
        <v>7</v>
      </c>
      <c r="D28" s="3" t="s">
        <v>25</v>
      </c>
      <c r="E28" s="3">
        <v>2021</v>
      </c>
      <c r="F28" s="3" t="s">
        <v>10</v>
      </c>
      <c r="G28" s="3" t="s">
        <v>258</v>
      </c>
      <c r="H28" s="3" t="s">
        <v>9</v>
      </c>
      <c r="I28">
        <v>92</v>
      </c>
      <c r="J28">
        <v>17</v>
      </c>
      <c r="K28">
        <v>23</v>
      </c>
      <c r="L28">
        <v>17</v>
      </c>
      <c r="M28">
        <v>40</v>
      </c>
      <c r="N28">
        <v>12</v>
      </c>
    </row>
    <row r="29" spans="1:14" x14ac:dyDescent="0.2">
      <c r="A29" t="s">
        <v>420</v>
      </c>
      <c r="B29" s="3" t="s">
        <v>272</v>
      </c>
      <c r="C29" s="3" t="s">
        <v>7</v>
      </c>
      <c r="D29" s="3" t="s">
        <v>21</v>
      </c>
      <c r="E29" s="3">
        <v>2021</v>
      </c>
      <c r="F29" s="3" t="s">
        <v>10</v>
      </c>
      <c r="G29" s="3" t="s">
        <v>11</v>
      </c>
      <c r="H29" s="3" t="s">
        <v>9</v>
      </c>
      <c r="I29">
        <v>94</v>
      </c>
      <c r="J29">
        <v>21</v>
      </c>
      <c r="K29">
        <v>23.5</v>
      </c>
      <c r="L29">
        <v>21</v>
      </c>
      <c r="M29">
        <v>44.5</v>
      </c>
      <c r="N29">
        <v>13</v>
      </c>
    </row>
    <row r="30" spans="1:14" x14ac:dyDescent="0.2">
      <c r="A30" t="s">
        <v>432</v>
      </c>
      <c r="B30" s="3" t="s">
        <v>202</v>
      </c>
      <c r="C30" s="3" t="s">
        <v>7</v>
      </c>
      <c r="D30" s="3" t="s">
        <v>25</v>
      </c>
      <c r="E30" s="3">
        <v>2021</v>
      </c>
      <c r="F30" s="3" t="s">
        <v>10</v>
      </c>
      <c r="G30" s="3" t="s">
        <v>11</v>
      </c>
      <c r="H30" s="3" t="s">
        <v>9</v>
      </c>
      <c r="I30">
        <v>58</v>
      </c>
      <c r="J30">
        <v>25</v>
      </c>
      <c r="K30">
        <v>14.5</v>
      </c>
      <c r="L30">
        <v>25</v>
      </c>
      <c r="M30">
        <v>39.5</v>
      </c>
      <c r="N30">
        <v>13</v>
      </c>
    </row>
    <row r="31" spans="1:14" x14ac:dyDescent="0.2">
      <c r="A31" t="s">
        <v>607</v>
      </c>
      <c r="B31" s="3" t="s">
        <v>26</v>
      </c>
      <c r="C31" s="3" t="s">
        <v>7</v>
      </c>
      <c r="D31" s="3" t="s">
        <v>25</v>
      </c>
      <c r="E31" s="3">
        <v>2020</v>
      </c>
      <c r="F31" s="3" t="s">
        <v>10</v>
      </c>
      <c r="G31" s="3" t="s">
        <v>157</v>
      </c>
      <c r="H31" s="3" t="s">
        <v>9</v>
      </c>
      <c r="I31">
        <v>94</v>
      </c>
      <c r="J31">
        <v>21</v>
      </c>
      <c r="K31">
        <v>23.5</v>
      </c>
      <c r="L31">
        <v>21</v>
      </c>
      <c r="M31">
        <v>44.5</v>
      </c>
      <c r="N31">
        <v>14</v>
      </c>
    </row>
    <row r="32" spans="1:14" x14ac:dyDescent="0.2">
      <c r="A32" t="s">
        <v>448</v>
      </c>
      <c r="B32" s="3" t="s">
        <v>284</v>
      </c>
      <c r="C32" s="3" t="s">
        <v>7</v>
      </c>
      <c r="D32" s="3" t="s">
        <v>25</v>
      </c>
      <c r="E32" s="3">
        <v>2021</v>
      </c>
      <c r="F32" s="3" t="s">
        <v>10</v>
      </c>
      <c r="G32" s="3" t="s">
        <v>212</v>
      </c>
      <c r="H32" s="3" t="s">
        <v>9</v>
      </c>
      <c r="I32">
        <v>94</v>
      </c>
      <c r="J32">
        <v>21</v>
      </c>
      <c r="K32">
        <v>23.5</v>
      </c>
      <c r="L32">
        <v>21</v>
      </c>
      <c r="M32">
        <v>44.5</v>
      </c>
      <c r="N32">
        <v>14</v>
      </c>
    </row>
    <row r="33" spans="1:14" x14ac:dyDescent="0.2">
      <c r="A33" t="s">
        <v>563</v>
      </c>
      <c r="B33" s="3" t="s">
        <v>169</v>
      </c>
      <c r="C33" s="3" t="s">
        <v>7</v>
      </c>
      <c r="D33" s="3" t="s">
        <v>25</v>
      </c>
      <c r="E33" s="3">
        <v>2016</v>
      </c>
      <c r="F33" s="3" t="s">
        <v>10</v>
      </c>
      <c r="G33" s="3" t="s">
        <v>349</v>
      </c>
      <c r="H33" s="3" t="s">
        <v>9</v>
      </c>
      <c r="I33">
        <v>72</v>
      </c>
      <c r="J33">
        <v>24</v>
      </c>
      <c r="K33">
        <v>18</v>
      </c>
      <c r="L33">
        <v>24</v>
      </c>
      <c r="M33">
        <v>42</v>
      </c>
      <c r="N33">
        <v>14</v>
      </c>
    </row>
    <row r="34" spans="1:14" x14ac:dyDescent="0.2">
      <c r="A34" t="s">
        <v>642</v>
      </c>
      <c r="B34" s="3" t="s">
        <v>249</v>
      </c>
      <c r="C34" s="3" t="s">
        <v>17</v>
      </c>
      <c r="D34" s="3" t="s">
        <v>21</v>
      </c>
      <c r="E34" s="3">
        <v>2019</v>
      </c>
      <c r="F34" s="3" t="s">
        <v>10</v>
      </c>
      <c r="G34" s="4" t="s">
        <v>11</v>
      </c>
      <c r="H34" s="3" t="s">
        <v>9</v>
      </c>
      <c r="I34">
        <v>93</v>
      </c>
      <c r="J34">
        <v>20</v>
      </c>
      <c r="K34">
        <v>23.25</v>
      </c>
      <c r="L34">
        <v>20</v>
      </c>
      <c r="M34">
        <v>43.25</v>
      </c>
      <c r="N34">
        <v>15</v>
      </c>
    </row>
    <row r="35" spans="1:14" x14ac:dyDescent="0.2">
      <c r="A35" t="s">
        <v>420</v>
      </c>
      <c r="B35" s="3" t="s">
        <v>145</v>
      </c>
      <c r="C35" s="3" t="s">
        <v>17</v>
      </c>
      <c r="D35" s="3" t="s">
        <v>25</v>
      </c>
      <c r="E35" s="3">
        <v>2021</v>
      </c>
      <c r="F35" s="3" t="s">
        <v>10</v>
      </c>
      <c r="G35" s="3" t="s">
        <v>11</v>
      </c>
      <c r="H35" s="3" t="s">
        <v>9</v>
      </c>
      <c r="I35">
        <v>83</v>
      </c>
      <c r="J35">
        <v>23</v>
      </c>
      <c r="K35">
        <v>20.75</v>
      </c>
      <c r="L35">
        <v>23</v>
      </c>
      <c r="M35">
        <v>43.75</v>
      </c>
      <c r="N35">
        <v>17</v>
      </c>
    </row>
    <row r="36" spans="1:14" x14ac:dyDescent="0.2">
      <c r="A36" t="s">
        <v>435</v>
      </c>
      <c r="B36" s="3" t="s">
        <v>351</v>
      </c>
      <c r="C36" s="3" t="s">
        <v>7</v>
      </c>
      <c r="D36" s="3" t="s">
        <v>25</v>
      </c>
      <c r="E36" s="3">
        <v>2020</v>
      </c>
      <c r="F36" s="3" t="s">
        <v>10</v>
      </c>
      <c r="G36" s="4" t="s">
        <v>83</v>
      </c>
      <c r="H36" s="3" t="s">
        <v>9</v>
      </c>
      <c r="I36">
        <v>89</v>
      </c>
      <c r="J36">
        <v>22</v>
      </c>
      <c r="K36">
        <v>22.25</v>
      </c>
      <c r="L36">
        <v>22</v>
      </c>
      <c r="M36">
        <v>44.25</v>
      </c>
      <c r="N36">
        <v>18</v>
      </c>
    </row>
    <row r="37" spans="1:14" x14ac:dyDescent="0.2">
      <c r="A37" t="s">
        <v>529</v>
      </c>
      <c r="B37" s="3" t="s">
        <v>108</v>
      </c>
      <c r="C37" s="3" t="s">
        <v>17</v>
      </c>
      <c r="D37" s="3" t="s">
        <v>25</v>
      </c>
      <c r="E37" s="3">
        <v>2017</v>
      </c>
      <c r="F37" s="3" t="s">
        <v>10</v>
      </c>
      <c r="G37" s="3" t="s">
        <v>11</v>
      </c>
      <c r="H37" s="3" t="s">
        <v>9</v>
      </c>
      <c r="I37">
        <v>79</v>
      </c>
      <c r="J37">
        <v>23</v>
      </c>
      <c r="K37">
        <v>19.75</v>
      </c>
      <c r="L37">
        <v>23</v>
      </c>
      <c r="M37">
        <v>42.75</v>
      </c>
      <c r="N37">
        <v>23</v>
      </c>
    </row>
    <row r="38" spans="1:14" x14ac:dyDescent="0.2">
      <c r="A38" t="s">
        <v>606</v>
      </c>
      <c r="B38" s="3" t="s">
        <v>100</v>
      </c>
      <c r="C38" s="3" t="s">
        <v>7</v>
      </c>
      <c r="D38" s="3" t="s">
        <v>18</v>
      </c>
      <c r="E38" s="3">
        <v>2020</v>
      </c>
      <c r="F38" s="3" t="s">
        <v>10</v>
      </c>
      <c r="G38" s="3" t="s">
        <v>332</v>
      </c>
      <c r="H38" s="3" t="s">
        <v>9</v>
      </c>
      <c r="I38">
        <v>68</v>
      </c>
      <c r="J38">
        <v>24</v>
      </c>
      <c r="K38">
        <v>17</v>
      </c>
      <c r="L38">
        <v>24</v>
      </c>
      <c r="M38">
        <v>41</v>
      </c>
      <c r="N38">
        <v>23</v>
      </c>
    </row>
    <row r="39" spans="1:14" x14ac:dyDescent="0.2">
      <c r="A39" t="s">
        <v>516</v>
      </c>
      <c r="B39" s="3" t="s">
        <v>123</v>
      </c>
      <c r="C39" s="3" t="s">
        <v>17</v>
      </c>
      <c r="D39" s="3" t="s">
        <v>40</v>
      </c>
      <c r="E39" s="3">
        <v>2018</v>
      </c>
      <c r="F39" s="3" t="s">
        <v>10</v>
      </c>
      <c r="G39" s="4" t="s">
        <v>11</v>
      </c>
      <c r="H39" s="3" t="s">
        <v>9</v>
      </c>
      <c r="I39">
        <v>92</v>
      </c>
      <c r="J39">
        <v>18</v>
      </c>
      <c r="K39">
        <v>23</v>
      </c>
      <c r="L39">
        <v>18</v>
      </c>
      <c r="M39">
        <v>41</v>
      </c>
      <c r="N39">
        <v>24</v>
      </c>
    </row>
    <row r="40" spans="1:14" x14ac:dyDescent="0.2">
      <c r="A40" t="s">
        <v>667</v>
      </c>
      <c r="B40" s="3" t="s">
        <v>14</v>
      </c>
      <c r="C40" s="3" t="s">
        <v>7</v>
      </c>
      <c r="D40" s="3" t="s">
        <v>25</v>
      </c>
      <c r="E40" s="3">
        <v>2021</v>
      </c>
      <c r="F40" s="3" t="s">
        <v>10</v>
      </c>
      <c r="G40" s="4" t="s">
        <v>11</v>
      </c>
      <c r="H40" s="3" t="s">
        <v>9</v>
      </c>
      <c r="I40">
        <v>85</v>
      </c>
      <c r="J40">
        <v>19</v>
      </c>
      <c r="K40">
        <v>21.25</v>
      </c>
      <c r="L40">
        <v>19</v>
      </c>
      <c r="M40">
        <v>40.25</v>
      </c>
      <c r="N40">
        <v>26</v>
      </c>
    </row>
    <row r="41" spans="1:14" x14ac:dyDescent="0.2">
      <c r="A41" t="s">
        <v>571</v>
      </c>
      <c r="B41" s="3" t="s">
        <v>12</v>
      </c>
      <c r="C41" s="3" t="s">
        <v>17</v>
      </c>
      <c r="D41" s="3" t="s">
        <v>40</v>
      </c>
      <c r="E41" s="3">
        <v>2018</v>
      </c>
      <c r="F41" s="3" t="s">
        <v>10</v>
      </c>
      <c r="G41" s="3" t="s">
        <v>190</v>
      </c>
      <c r="H41" s="3" t="s">
        <v>9</v>
      </c>
      <c r="I41">
        <v>99</v>
      </c>
      <c r="J41">
        <v>17</v>
      </c>
      <c r="K41">
        <v>24.75</v>
      </c>
      <c r="L41">
        <v>17</v>
      </c>
      <c r="M41">
        <v>41.75</v>
      </c>
      <c r="N41">
        <v>27</v>
      </c>
    </row>
    <row r="42" spans="1:14" x14ac:dyDescent="0.2">
      <c r="A42" t="s">
        <v>438</v>
      </c>
      <c r="B42" s="3" t="s">
        <v>63</v>
      </c>
      <c r="C42" s="3" t="s">
        <v>17</v>
      </c>
      <c r="D42" s="3" t="s">
        <v>25</v>
      </c>
      <c r="E42" s="3">
        <v>2018</v>
      </c>
      <c r="F42" s="3" t="s">
        <v>10</v>
      </c>
      <c r="G42" s="4" t="s">
        <v>11</v>
      </c>
      <c r="H42" s="3" t="s">
        <v>9</v>
      </c>
      <c r="I42">
        <v>73</v>
      </c>
      <c r="J42">
        <v>23</v>
      </c>
      <c r="K42">
        <v>18.25</v>
      </c>
      <c r="L42">
        <v>23</v>
      </c>
      <c r="M42">
        <v>41.25</v>
      </c>
      <c r="N42">
        <v>27</v>
      </c>
    </row>
    <row r="43" spans="1:14" x14ac:dyDescent="0.2">
      <c r="A43" t="s">
        <v>634</v>
      </c>
      <c r="B43" s="3" t="s">
        <v>58</v>
      </c>
      <c r="C43" s="3" t="s">
        <v>7</v>
      </c>
      <c r="D43" s="3" t="s">
        <v>25</v>
      </c>
      <c r="E43" s="3">
        <v>2021</v>
      </c>
      <c r="F43" s="3" t="s">
        <v>10</v>
      </c>
      <c r="G43" s="3" t="s">
        <v>11</v>
      </c>
      <c r="H43" s="3" t="s">
        <v>9</v>
      </c>
      <c r="I43">
        <v>73</v>
      </c>
      <c r="J43">
        <v>23</v>
      </c>
      <c r="K43">
        <v>18.25</v>
      </c>
      <c r="L43">
        <v>23</v>
      </c>
      <c r="M43">
        <v>41.25</v>
      </c>
      <c r="N43">
        <v>27</v>
      </c>
    </row>
    <row r="44" spans="1:14" x14ac:dyDescent="0.2">
      <c r="A44" t="s">
        <v>637</v>
      </c>
      <c r="B44" s="3" t="s">
        <v>125</v>
      </c>
      <c r="C44" s="3" t="s">
        <v>7</v>
      </c>
      <c r="D44" s="3" t="s">
        <v>25</v>
      </c>
      <c r="E44" s="3">
        <v>2016</v>
      </c>
      <c r="F44" s="3" t="s">
        <v>10</v>
      </c>
      <c r="G44" s="3" t="s">
        <v>11</v>
      </c>
      <c r="H44" s="3" t="s">
        <v>9</v>
      </c>
      <c r="I44">
        <v>85</v>
      </c>
      <c r="J44">
        <v>19</v>
      </c>
      <c r="K44">
        <v>21.25</v>
      </c>
      <c r="L44">
        <v>19</v>
      </c>
      <c r="M44">
        <v>40.25</v>
      </c>
      <c r="N44">
        <v>27</v>
      </c>
    </row>
    <row r="45" spans="1:14" x14ac:dyDescent="0.2">
      <c r="A45" t="s">
        <v>266</v>
      </c>
      <c r="B45" s="3" t="s">
        <v>34</v>
      </c>
      <c r="C45" s="3" t="s">
        <v>7</v>
      </c>
      <c r="D45" s="3" t="s">
        <v>25</v>
      </c>
      <c r="E45" s="3">
        <v>2020</v>
      </c>
      <c r="F45" s="3" t="s">
        <v>10</v>
      </c>
      <c r="G45" s="3" t="s">
        <v>132</v>
      </c>
      <c r="H45" s="3" t="s">
        <v>9</v>
      </c>
      <c r="I45">
        <v>71</v>
      </c>
      <c r="J45">
        <v>23</v>
      </c>
      <c r="K45">
        <v>17.75</v>
      </c>
      <c r="L45">
        <v>23</v>
      </c>
      <c r="M45">
        <v>40.75</v>
      </c>
      <c r="N45">
        <v>28</v>
      </c>
    </row>
    <row r="46" spans="1:14" x14ac:dyDescent="0.2">
      <c r="A46" t="s">
        <v>427</v>
      </c>
      <c r="B46" s="3" t="s">
        <v>26</v>
      </c>
      <c r="C46" s="3" t="s">
        <v>17</v>
      </c>
      <c r="D46" s="3" t="s">
        <v>25</v>
      </c>
      <c r="E46" s="3">
        <v>2019</v>
      </c>
      <c r="F46" s="3" t="s">
        <v>35</v>
      </c>
      <c r="G46" s="3" t="s">
        <v>91</v>
      </c>
      <c r="H46" s="3" t="s">
        <v>9</v>
      </c>
      <c r="I46">
        <v>63</v>
      </c>
      <c r="J46">
        <v>24</v>
      </c>
      <c r="K46">
        <v>15.75</v>
      </c>
      <c r="L46">
        <v>24</v>
      </c>
      <c r="M46">
        <v>39.75</v>
      </c>
      <c r="N46">
        <v>29</v>
      </c>
    </row>
    <row r="47" spans="1:14" x14ac:dyDescent="0.2">
      <c r="A47" t="s">
        <v>533</v>
      </c>
      <c r="B47" s="3" t="s">
        <v>341</v>
      </c>
      <c r="C47" s="3" t="s">
        <v>17</v>
      </c>
      <c r="D47" s="3" t="s">
        <v>25</v>
      </c>
      <c r="E47" s="3">
        <v>2018</v>
      </c>
      <c r="F47" s="3" t="s">
        <v>10</v>
      </c>
      <c r="G47" s="3" t="s">
        <v>104</v>
      </c>
      <c r="H47" s="3" t="s">
        <v>9</v>
      </c>
      <c r="I47">
        <v>76</v>
      </c>
      <c r="J47">
        <v>22</v>
      </c>
      <c r="K47">
        <v>19</v>
      </c>
      <c r="L47">
        <v>22</v>
      </c>
      <c r="M47">
        <v>41</v>
      </c>
      <c r="N47">
        <v>31</v>
      </c>
    </row>
    <row r="48" spans="1:14" x14ac:dyDescent="0.2">
      <c r="A48" t="s">
        <v>423</v>
      </c>
      <c r="B48" s="3" t="s">
        <v>161</v>
      </c>
      <c r="C48" s="3" t="s">
        <v>17</v>
      </c>
      <c r="D48" s="3" t="s">
        <v>18</v>
      </c>
      <c r="E48" s="3">
        <v>2019</v>
      </c>
      <c r="F48" s="3" t="s">
        <v>10</v>
      </c>
      <c r="G48" s="3" t="s">
        <v>11</v>
      </c>
      <c r="H48" s="3" t="s">
        <v>9</v>
      </c>
      <c r="I48">
        <v>74</v>
      </c>
      <c r="J48">
        <v>22</v>
      </c>
      <c r="K48">
        <v>18.5</v>
      </c>
      <c r="L48">
        <v>22</v>
      </c>
      <c r="M48">
        <v>40.5</v>
      </c>
      <c r="N48">
        <v>35</v>
      </c>
    </row>
    <row r="49" spans="1:14" x14ac:dyDescent="0.2">
      <c r="A49" t="s">
        <v>523</v>
      </c>
      <c r="B49" s="3" t="s">
        <v>243</v>
      </c>
      <c r="C49" s="3" t="s">
        <v>7</v>
      </c>
      <c r="D49" s="3" t="s">
        <v>18</v>
      </c>
      <c r="E49" s="3">
        <v>2019</v>
      </c>
      <c r="F49" s="3" t="s">
        <v>10</v>
      </c>
      <c r="G49" s="3" t="s">
        <v>212</v>
      </c>
      <c r="H49" s="3" t="s">
        <v>9</v>
      </c>
      <c r="I49">
        <v>75</v>
      </c>
      <c r="J49">
        <v>22</v>
      </c>
      <c r="K49">
        <v>18.75</v>
      </c>
      <c r="L49">
        <v>22</v>
      </c>
      <c r="M49">
        <v>40.75</v>
      </c>
      <c r="N49">
        <v>37</v>
      </c>
    </row>
    <row r="50" spans="1:14" x14ac:dyDescent="0.2">
      <c r="A50" t="s">
        <v>646</v>
      </c>
      <c r="B50" s="3" t="s">
        <v>376</v>
      </c>
      <c r="C50" s="3" t="s">
        <v>7</v>
      </c>
      <c r="D50" s="3" t="s">
        <v>25</v>
      </c>
      <c r="E50" s="3">
        <v>2021</v>
      </c>
      <c r="F50" s="3" t="s">
        <v>10</v>
      </c>
      <c r="G50" s="3" t="s">
        <v>242</v>
      </c>
      <c r="H50" s="3" t="s">
        <v>9</v>
      </c>
      <c r="I50">
        <v>95</v>
      </c>
      <c r="J50">
        <v>16</v>
      </c>
      <c r="K50">
        <v>23.75</v>
      </c>
      <c r="L50">
        <v>16</v>
      </c>
      <c r="M50">
        <v>39.75</v>
      </c>
      <c r="N50">
        <v>41</v>
      </c>
    </row>
    <row r="51" spans="1:14" x14ac:dyDescent="0.2">
      <c r="A51" t="s">
        <v>507</v>
      </c>
      <c r="B51" s="3" t="s">
        <v>26</v>
      </c>
      <c r="C51" s="3" t="s">
        <v>7</v>
      </c>
      <c r="D51" s="3" t="s">
        <v>25</v>
      </c>
      <c r="E51" s="3">
        <v>2021</v>
      </c>
      <c r="F51" s="3" t="s">
        <v>10</v>
      </c>
      <c r="G51" s="3" t="s">
        <v>290</v>
      </c>
      <c r="H51" s="3" t="s">
        <v>9</v>
      </c>
      <c r="I51">
        <v>99</v>
      </c>
      <c r="J51">
        <v>15</v>
      </c>
      <c r="K51">
        <v>24.75</v>
      </c>
      <c r="L51">
        <v>15</v>
      </c>
      <c r="M51">
        <v>39.75</v>
      </c>
      <c r="N51">
        <v>45</v>
      </c>
    </row>
  </sheetData>
  <autoFilter ref="A1:N51" xr:uid="{0E3250E1-F20F-416F-A97B-58F130C22D36}">
    <sortState ref="A2:N51">
      <sortCondition ref="N1:N5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92D02-8086-4FC9-A9E0-9C1538486502}">
  <dimension ref="A3:F37"/>
  <sheetViews>
    <sheetView workbookViewId="0">
      <selection activeCell="H11" sqref="H11"/>
    </sheetView>
  </sheetViews>
  <sheetFormatPr defaultRowHeight="12.75" x14ac:dyDescent="0.2"/>
  <cols>
    <col min="1" max="1" width="51.7109375" bestFit="1" customWidth="1"/>
    <col min="2" max="2" width="21.7109375" bestFit="1" customWidth="1"/>
    <col min="3" max="3" width="16.5703125" bestFit="1" customWidth="1"/>
    <col min="4" max="4" width="16.140625" bestFit="1" customWidth="1"/>
    <col min="5" max="6" width="7.42578125" bestFit="1" customWidth="1"/>
    <col min="7" max="7" width="16.5703125" bestFit="1" customWidth="1"/>
    <col min="8" max="8" width="20.140625" bestFit="1" customWidth="1"/>
    <col min="9" max="9" width="23.42578125" bestFit="1" customWidth="1"/>
    <col min="10" max="10" width="5" bestFit="1" customWidth="1"/>
    <col min="11" max="11" width="24.85546875" bestFit="1" customWidth="1"/>
    <col min="12" max="12" width="27.42578125" bestFit="1" customWidth="1"/>
    <col min="13" max="13" width="42.5703125" bestFit="1" customWidth="1"/>
    <col min="14" max="14" width="43.42578125" bestFit="1" customWidth="1"/>
    <col min="15" max="15" width="23.5703125" bestFit="1" customWidth="1"/>
    <col min="16" max="16" width="6" bestFit="1" customWidth="1"/>
    <col min="17" max="17" width="5.28515625" bestFit="1" customWidth="1"/>
    <col min="18" max="19" width="6" bestFit="1" customWidth="1"/>
    <col min="20" max="20" width="6.42578125" bestFit="1" customWidth="1"/>
    <col min="21" max="21" width="28.5703125" bestFit="1" customWidth="1"/>
    <col min="22" max="22" width="12" bestFit="1" customWidth="1"/>
    <col min="23" max="23" width="18.140625" bestFit="1" customWidth="1"/>
    <col min="24" max="24" width="8.42578125" bestFit="1" customWidth="1"/>
    <col min="25" max="25" width="17.42578125" bestFit="1" customWidth="1"/>
    <col min="26" max="26" width="9.7109375" bestFit="1" customWidth="1"/>
    <col min="27" max="27" width="15.85546875" bestFit="1" customWidth="1"/>
    <col min="28" max="28" width="16.28515625" bestFit="1" customWidth="1"/>
    <col min="29" max="29" width="7.42578125" bestFit="1" customWidth="1"/>
    <col min="30" max="30" width="35.28515625" bestFit="1" customWidth="1"/>
    <col min="31" max="31" width="15.140625" bestFit="1" customWidth="1"/>
    <col min="32" max="32" width="6.5703125" bestFit="1" customWidth="1"/>
    <col min="33" max="33" width="14.85546875" bestFit="1" customWidth="1"/>
    <col min="34" max="34" width="18.28515625" bestFit="1" customWidth="1"/>
    <col min="35" max="35" width="30.140625" bestFit="1" customWidth="1"/>
    <col min="36" max="36" width="41.28515625" bestFit="1" customWidth="1"/>
    <col min="37" max="37" width="19.42578125" bestFit="1" customWidth="1"/>
    <col min="38" max="38" width="5" bestFit="1" customWidth="1"/>
    <col min="39" max="39" width="5.28515625" bestFit="1" customWidth="1"/>
    <col min="40" max="40" width="17.42578125" bestFit="1" customWidth="1"/>
    <col min="41" max="41" width="42.5703125" bestFit="1" customWidth="1"/>
    <col min="42" max="42" width="9.85546875" bestFit="1" customWidth="1"/>
    <col min="43" max="43" width="43" bestFit="1" customWidth="1"/>
    <col min="44" max="44" width="40.5703125" bestFit="1" customWidth="1"/>
    <col min="45" max="45" width="8.140625" bestFit="1" customWidth="1"/>
    <col min="46" max="46" width="16.140625" bestFit="1" customWidth="1"/>
    <col min="47" max="47" width="16.5703125" bestFit="1" customWidth="1"/>
    <col min="48" max="48" width="17.42578125" bestFit="1" customWidth="1"/>
    <col min="49" max="49" width="9.42578125" bestFit="1" customWidth="1"/>
    <col min="50" max="50" width="21.85546875" bestFit="1" customWidth="1"/>
    <col min="51" max="51" width="44" bestFit="1" customWidth="1"/>
    <col min="52" max="52" width="9.7109375" bestFit="1" customWidth="1"/>
    <col min="53" max="53" width="10.140625" bestFit="1" customWidth="1"/>
    <col min="54" max="54" width="18" bestFit="1" customWidth="1"/>
    <col min="55" max="55" width="18.140625" bestFit="1" customWidth="1"/>
    <col min="56" max="56" width="21" bestFit="1" customWidth="1"/>
    <col min="57" max="57" width="28.140625" bestFit="1" customWidth="1"/>
    <col min="58" max="58" width="10.7109375" bestFit="1" customWidth="1"/>
    <col min="59" max="59" width="11.140625" bestFit="1" customWidth="1"/>
    <col min="60" max="60" width="28" bestFit="1" customWidth="1"/>
    <col min="61" max="61" width="19.28515625" bestFit="1" customWidth="1"/>
    <col min="62" max="62" width="19.7109375" bestFit="1" customWidth="1"/>
    <col min="63" max="63" width="11.5703125" bestFit="1" customWidth="1"/>
    <col min="64" max="64" width="17.42578125" bestFit="1" customWidth="1"/>
    <col min="65" max="65" width="18.42578125" bestFit="1" customWidth="1"/>
    <col min="66" max="66" width="5.42578125" bestFit="1" customWidth="1"/>
    <col min="67" max="67" width="7.28515625" bestFit="1" customWidth="1"/>
    <col min="68" max="68" width="24.5703125" bestFit="1" customWidth="1"/>
    <col min="69" max="69" width="5" bestFit="1" customWidth="1"/>
    <col min="70" max="70" width="8.85546875" bestFit="1" customWidth="1"/>
    <col min="71" max="71" width="17.28515625" bestFit="1" customWidth="1"/>
    <col min="72" max="72" width="10.7109375" bestFit="1" customWidth="1"/>
    <col min="73" max="73" width="19.28515625" bestFit="1" customWidth="1"/>
    <col min="74" max="74" width="19.7109375" bestFit="1" customWidth="1"/>
    <col min="75" max="75" width="11.7109375" bestFit="1" customWidth="1"/>
    <col min="76" max="76" width="12.140625" bestFit="1" customWidth="1"/>
    <col min="77" max="77" width="20.28515625" bestFit="1" customWidth="1"/>
    <col min="78" max="78" width="20.7109375" bestFit="1" customWidth="1"/>
    <col min="79" max="79" width="18.28515625" bestFit="1" customWidth="1"/>
    <col min="80" max="80" width="14.7109375" bestFit="1" customWidth="1"/>
    <col min="81" max="81" width="10" bestFit="1" customWidth="1"/>
    <col min="82" max="82" width="19" bestFit="1" customWidth="1"/>
    <col min="83" max="83" width="16.28515625" bestFit="1" customWidth="1"/>
    <col min="84" max="84" width="23.7109375" bestFit="1" customWidth="1"/>
    <col min="85" max="85" width="12.7109375" bestFit="1" customWidth="1"/>
    <col min="86" max="86" width="40.7109375" bestFit="1" customWidth="1"/>
    <col min="87" max="87" width="15.5703125" bestFit="1" customWidth="1"/>
    <col min="88" max="88" width="24.85546875" bestFit="1" customWidth="1"/>
    <col min="89" max="89" width="24" bestFit="1" customWidth="1"/>
    <col min="90" max="90" width="30.140625" bestFit="1" customWidth="1"/>
    <col min="91" max="91" width="28.140625" bestFit="1" customWidth="1"/>
    <col min="92" max="92" width="28.5703125" bestFit="1" customWidth="1"/>
    <col min="93" max="93" width="38.28515625" bestFit="1" customWidth="1"/>
    <col min="94" max="94" width="48" bestFit="1" customWidth="1"/>
    <col min="95" max="95" width="45" bestFit="1" customWidth="1"/>
    <col min="96" max="96" width="39" bestFit="1" customWidth="1"/>
    <col min="97" max="97" width="29.85546875" bestFit="1" customWidth="1"/>
    <col min="98" max="98" width="6" bestFit="1" customWidth="1"/>
    <col min="99" max="99" width="37" bestFit="1" customWidth="1"/>
    <col min="100" max="100" width="37.42578125" bestFit="1" customWidth="1"/>
    <col min="101" max="101" width="18.140625" bestFit="1" customWidth="1"/>
    <col min="102" max="102" width="28.5703125" bestFit="1" customWidth="1"/>
    <col min="103" max="103" width="5" bestFit="1" customWidth="1"/>
    <col min="104" max="104" width="19.5703125" bestFit="1" customWidth="1"/>
    <col min="105" max="105" width="36.5703125" bestFit="1" customWidth="1"/>
    <col min="106" max="106" width="35" bestFit="1" customWidth="1"/>
    <col min="107" max="107" width="23.42578125" bestFit="1" customWidth="1"/>
    <col min="108" max="108" width="39.42578125" bestFit="1" customWidth="1"/>
    <col min="109" max="109" width="7.140625" bestFit="1" customWidth="1"/>
    <col min="110" max="110" width="20.140625" bestFit="1" customWidth="1"/>
    <col min="111" max="111" width="23.42578125" bestFit="1" customWidth="1"/>
    <col min="112" max="112" width="2.5703125" bestFit="1" customWidth="1"/>
    <col min="113" max="113" width="24.85546875" bestFit="1" customWidth="1"/>
    <col min="114" max="114" width="27.42578125" bestFit="1" customWidth="1"/>
    <col min="115" max="115" width="42.5703125" bestFit="1" customWidth="1"/>
    <col min="116" max="116" width="43.42578125" bestFit="1" customWidth="1"/>
    <col min="117" max="117" width="23.5703125" bestFit="1" customWidth="1"/>
    <col min="118" max="118" width="4.85546875" bestFit="1" customWidth="1"/>
    <col min="119" max="119" width="5.28515625" bestFit="1" customWidth="1"/>
    <col min="120" max="121" width="6" bestFit="1" customWidth="1"/>
    <col min="122" max="122" width="6.42578125" bestFit="1" customWidth="1"/>
    <col min="123" max="123" width="28.5703125" bestFit="1" customWidth="1"/>
    <col min="124" max="124" width="12" bestFit="1" customWidth="1"/>
    <col min="125" max="125" width="18.140625" bestFit="1" customWidth="1"/>
    <col min="126" max="126" width="8.42578125" bestFit="1" customWidth="1"/>
    <col min="127" max="127" width="17.42578125" bestFit="1" customWidth="1"/>
    <col min="128" max="128" width="9.7109375" bestFit="1" customWidth="1"/>
    <col min="129" max="129" width="15.85546875" bestFit="1" customWidth="1"/>
    <col min="130" max="130" width="16.28515625" bestFit="1" customWidth="1"/>
    <col min="131" max="131" width="7.42578125" bestFit="1" customWidth="1"/>
    <col min="132" max="132" width="35.28515625" bestFit="1" customWidth="1"/>
    <col min="133" max="133" width="15.140625" bestFit="1" customWidth="1"/>
    <col min="134" max="134" width="6.5703125" bestFit="1" customWidth="1"/>
    <col min="135" max="135" width="14.85546875" bestFit="1" customWidth="1"/>
    <col min="136" max="136" width="18.28515625" bestFit="1" customWidth="1"/>
    <col min="137" max="137" width="30.140625" bestFit="1" customWidth="1"/>
    <col min="138" max="138" width="41.28515625" bestFit="1" customWidth="1"/>
    <col min="139" max="139" width="19.42578125" bestFit="1" customWidth="1"/>
    <col min="140" max="140" width="4.42578125" bestFit="1" customWidth="1"/>
    <col min="141" max="141" width="5.28515625" bestFit="1" customWidth="1"/>
    <col min="142" max="142" width="17.42578125" bestFit="1" customWidth="1"/>
    <col min="143" max="143" width="42.5703125" bestFit="1" customWidth="1"/>
    <col min="144" max="144" width="9.85546875" bestFit="1" customWidth="1"/>
    <col min="145" max="145" width="43" bestFit="1" customWidth="1"/>
    <col min="146" max="146" width="40.5703125" bestFit="1" customWidth="1"/>
    <col min="147" max="147" width="8.140625" bestFit="1" customWidth="1"/>
    <col min="148" max="148" width="16.140625" bestFit="1" customWidth="1"/>
    <col min="149" max="149" width="16.5703125" bestFit="1" customWidth="1"/>
    <col min="150" max="150" width="17.42578125" bestFit="1" customWidth="1"/>
    <col min="151" max="151" width="9.42578125" bestFit="1" customWidth="1"/>
    <col min="152" max="152" width="21.85546875" bestFit="1" customWidth="1"/>
    <col min="153" max="153" width="44" bestFit="1" customWidth="1"/>
    <col min="154" max="154" width="9.7109375" bestFit="1" customWidth="1"/>
    <col min="155" max="155" width="10.140625" bestFit="1" customWidth="1"/>
    <col min="156" max="156" width="18" bestFit="1" customWidth="1"/>
    <col min="157" max="157" width="18.140625" bestFit="1" customWidth="1"/>
    <col min="158" max="158" width="21" bestFit="1" customWidth="1"/>
    <col min="159" max="159" width="28.140625" bestFit="1" customWidth="1"/>
    <col min="160" max="160" width="10.7109375" bestFit="1" customWidth="1"/>
    <col min="161" max="161" width="11.140625" bestFit="1" customWidth="1"/>
    <col min="162" max="162" width="28" bestFit="1" customWidth="1"/>
    <col min="163" max="163" width="19.28515625" bestFit="1" customWidth="1"/>
    <col min="164" max="164" width="19.7109375" bestFit="1" customWidth="1"/>
    <col min="165" max="165" width="11.5703125" bestFit="1" customWidth="1"/>
    <col min="166" max="166" width="17.42578125" bestFit="1" customWidth="1"/>
    <col min="167" max="167" width="18.42578125" bestFit="1" customWidth="1"/>
    <col min="168" max="168" width="5.42578125" bestFit="1" customWidth="1"/>
    <col min="169" max="169" width="7.28515625" bestFit="1" customWidth="1"/>
    <col min="170" max="170" width="24.5703125" bestFit="1" customWidth="1"/>
    <col min="171" max="171" width="4.5703125" bestFit="1" customWidth="1"/>
    <col min="172" max="172" width="8.85546875" bestFit="1" customWidth="1"/>
    <col min="173" max="173" width="17.28515625" bestFit="1" customWidth="1"/>
    <col min="174" max="174" width="10.7109375" bestFit="1" customWidth="1"/>
    <col min="175" max="175" width="19.28515625" bestFit="1" customWidth="1"/>
    <col min="176" max="176" width="19.7109375" bestFit="1" customWidth="1"/>
    <col min="177" max="177" width="11.7109375" bestFit="1" customWidth="1"/>
    <col min="178" max="178" width="12.140625" bestFit="1" customWidth="1"/>
    <col min="179" max="179" width="20.28515625" bestFit="1" customWidth="1"/>
    <col min="180" max="180" width="20.7109375" bestFit="1" customWidth="1"/>
    <col min="181" max="181" width="18.28515625" bestFit="1" customWidth="1"/>
    <col min="182" max="182" width="14.7109375" bestFit="1" customWidth="1"/>
    <col min="183" max="183" width="10" bestFit="1" customWidth="1"/>
    <col min="184" max="184" width="19" bestFit="1" customWidth="1"/>
    <col min="185" max="185" width="16.28515625" bestFit="1" customWidth="1"/>
    <col min="186" max="186" width="23.7109375" bestFit="1" customWidth="1"/>
    <col min="187" max="187" width="12.7109375" bestFit="1" customWidth="1"/>
    <col min="188" max="188" width="40.7109375" bestFit="1" customWidth="1"/>
    <col min="189" max="189" width="15.5703125" bestFit="1" customWidth="1"/>
    <col min="190" max="190" width="24.85546875" bestFit="1" customWidth="1"/>
    <col min="191" max="191" width="24" bestFit="1" customWidth="1"/>
    <col min="192" max="192" width="30.140625" bestFit="1" customWidth="1"/>
    <col min="193" max="193" width="28.140625" bestFit="1" customWidth="1"/>
    <col min="194" max="194" width="28.5703125" bestFit="1" customWidth="1"/>
    <col min="195" max="195" width="38.28515625" bestFit="1" customWidth="1"/>
    <col min="196" max="196" width="48" bestFit="1" customWidth="1"/>
    <col min="197" max="197" width="45" bestFit="1" customWidth="1"/>
    <col min="198" max="198" width="39" bestFit="1" customWidth="1"/>
    <col min="199" max="199" width="29.85546875" bestFit="1" customWidth="1"/>
    <col min="200" max="200" width="6" bestFit="1" customWidth="1"/>
    <col min="201" max="201" width="37" bestFit="1" customWidth="1"/>
    <col min="202" max="202" width="37.42578125" bestFit="1" customWidth="1"/>
    <col min="203" max="203" width="18.140625" bestFit="1" customWidth="1"/>
    <col min="204" max="204" width="28.5703125" bestFit="1" customWidth="1"/>
    <col min="205" max="205" width="4.5703125" bestFit="1" customWidth="1"/>
    <col min="206" max="206" width="26.140625" bestFit="1" customWidth="1"/>
    <col min="207" max="207" width="21" bestFit="1" customWidth="1"/>
  </cols>
  <sheetData>
    <row r="3" spans="1:6" x14ac:dyDescent="0.2">
      <c r="A3" s="7" t="s">
        <v>5</v>
      </c>
      <c r="B3" s="7" t="s">
        <v>2</v>
      </c>
      <c r="C3" s="7" t="s">
        <v>418</v>
      </c>
      <c r="D3" s="7" t="s">
        <v>718</v>
      </c>
      <c r="E3" s="7" t="s">
        <v>3</v>
      </c>
      <c r="F3" s="7" t="s">
        <v>723</v>
      </c>
    </row>
    <row r="4" spans="1:6" x14ac:dyDescent="0.2">
      <c r="A4" t="s">
        <v>15</v>
      </c>
      <c r="B4" t="s">
        <v>17</v>
      </c>
      <c r="C4">
        <v>92</v>
      </c>
      <c r="D4">
        <v>24</v>
      </c>
      <c r="E4">
        <v>2017</v>
      </c>
      <c r="F4">
        <v>2</v>
      </c>
    </row>
    <row r="5" spans="1:6" x14ac:dyDescent="0.2">
      <c r="E5" t="s">
        <v>751</v>
      </c>
    </row>
    <row r="6" spans="1:6" x14ac:dyDescent="0.2">
      <c r="D6" t="s">
        <v>736</v>
      </c>
    </row>
    <row r="7" spans="1:6" x14ac:dyDescent="0.2">
      <c r="C7" t="s">
        <v>735</v>
      </c>
    </row>
    <row r="8" spans="1:6" x14ac:dyDescent="0.2">
      <c r="B8" t="s">
        <v>733</v>
      </c>
    </row>
    <row r="9" spans="1:6" x14ac:dyDescent="0.2">
      <c r="A9" t="s">
        <v>738</v>
      </c>
    </row>
    <row r="10" spans="1:6" x14ac:dyDescent="0.2">
      <c r="A10" t="s">
        <v>132</v>
      </c>
      <c r="B10" t="s">
        <v>7</v>
      </c>
      <c r="C10">
        <v>71</v>
      </c>
      <c r="D10">
        <v>23</v>
      </c>
      <c r="E10">
        <v>2020</v>
      </c>
      <c r="F10">
        <v>2</v>
      </c>
    </row>
    <row r="11" spans="1:6" x14ac:dyDescent="0.2">
      <c r="E11" t="s">
        <v>750</v>
      </c>
    </row>
    <row r="12" spans="1:6" x14ac:dyDescent="0.2">
      <c r="D12" t="s">
        <v>747</v>
      </c>
    </row>
    <row r="13" spans="1:6" x14ac:dyDescent="0.2">
      <c r="C13" t="s">
        <v>741</v>
      </c>
    </row>
    <row r="14" spans="1:6" x14ac:dyDescent="0.2">
      <c r="B14" t="s">
        <v>732</v>
      </c>
    </row>
    <row r="15" spans="1:6" x14ac:dyDescent="0.2">
      <c r="A15" t="s">
        <v>742</v>
      </c>
    </row>
    <row r="16" spans="1:6" x14ac:dyDescent="0.2">
      <c r="A16" t="s">
        <v>165</v>
      </c>
      <c r="B16" t="s">
        <v>7</v>
      </c>
      <c r="C16">
        <v>97</v>
      </c>
      <c r="D16">
        <v>21</v>
      </c>
      <c r="E16">
        <v>2021</v>
      </c>
      <c r="F16">
        <v>2</v>
      </c>
    </row>
    <row r="17" spans="1:6" x14ac:dyDescent="0.2">
      <c r="E17" t="s">
        <v>749</v>
      </c>
    </row>
    <row r="18" spans="1:6" x14ac:dyDescent="0.2">
      <c r="D18" t="s">
        <v>746</v>
      </c>
    </row>
    <row r="19" spans="1:6" x14ac:dyDescent="0.2">
      <c r="C19" t="s">
        <v>739</v>
      </c>
    </row>
    <row r="20" spans="1:6" x14ac:dyDescent="0.2">
      <c r="B20" t="s">
        <v>732</v>
      </c>
    </row>
    <row r="21" spans="1:6" x14ac:dyDescent="0.2">
      <c r="B21" t="s">
        <v>17</v>
      </c>
      <c r="C21">
        <v>74</v>
      </c>
      <c r="D21">
        <v>22</v>
      </c>
      <c r="E21">
        <v>2019</v>
      </c>
      <c r="F21">
        <v>2</v>
      </c>
    </row>
    <row r="22" spans="1:6" x14ac:dyDescent="0.2">
      <c r="E22" t="s">
        <v>748</v>
      </c>
    </row>
    <row r="23" spans="1:6" x14ac:dyDescent="0.2">
      <c r="D23" t="s">
        <v>737</v>
      </c>
    </row>
    <row r="24" spans="1:6" x14ac:dyDescent="0.2">
      <c r="C24" t="s">
        <v>740</v>
      </c>
    </row>
    <row r="25" spans="1:6" x14ac:dyDescent="0.2">
      <c r="C25">
        <v>83</v>
      </c>
      <c r="D25">
        <v>23</v>
      </c>
      <c r="E25">
        <v>2021</v>
      </c>
      <c r="F25">
        <v>2</v>
      </c>
    </row>
    <row r="26" spans="1:6" x14ac:dyDescent="0.2">
      <c r="E26" t="s">
        <v>749</v>
      </c>
    </row>
    <row r="27" spans="1:6" x14ac:dyDescent="0.2">
      <c r="D27" t="s">
        <v>747</v>
      </c>
    </row>
    <row r="28" spans="1:6" x14ac:dyDescent="0.2">
      <c r="C28" t="s">
        <v>744</v>
      </c>
    </row>
    <row r="29" spans="1:6" x14ac:dyDescent="0.2">
      <c r="B29" t="s">
        <v>733</v>
      </c>
    </row>
    <row r="30" spans="1:6" x14ac:dyDescent="0.2">
      <c r="A30" t="s">
        <v>734</v>
      </c>
    </row>
    <row r="31" spans="1:6" x14ac:dyDescent="0.2">
      <c r="A31" t="s">
        <v>225</v>
      </c>
      <c r="B31" t="s">
        <v>7</v>
      </c>
      <c r="C31">
        <v>86</v>
      </c>
      <c r="D31">
        <v>24</v>
      </c>
      <c r="E31">
        <v>2021</v>
      </c>
      <c r="F31">
        <v>2</v>
      </c>
    </row>
    <row r="32" spans="1:6" x14ac:dyDescent="0.2">
      <c r="E32" t="s">
        <v>749</v>
      </c>
    </row>
    <row r="33" spans="1:4" x14ac:dyDescent="0.2">
      <c r="D33" t="s">
        <v>736</v>
      </c>
    </row>
    <row r="34" spans="1:4" x14ac:dyDescent="0.2">
      <c r="C34" t="s">
        <v>743</v>
      </c>
    </row>
    <row r="35" spans="1:4" x14ac:dyDescent="0.2">
      <c r="B35" t="s">
        <v>732</v>
      </c>
    </row>
    <row r="36" spans="1:4" x14ac:dyDescent="0.2">
      <c r="A36" t="s">
        <v>745</v>
      </c>
    </row>
    <row r="37" spans="1:4" x14ac:dyDescent="0.2">
      <c r="A37" t="s">
        <v>725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0742C-D9A6-4C19-8780-8F10E819817E}">
  <sheetPr filterMode="1"/>
  <dimension ref="A1:N413"/>
  <sheetViews>
    <sheetView workbookViewId="0">
      <selection sqref="A1:N395"/>
    </sheetView>
  </sheetViews>
  <sheetFormatPr defaultRowHeight="12.75" x14ac:dyDescent="0.2"/>
  <sheetData>
    <row r="1" spans="1:14" x14ac:dyDescent="0.2">
      <c r="A1" s="5" t="s">
        <v>0</v>
      </c>
      <c r="B1" s="5" t="s">
        <v>1</v>
      </c>
      <c r="C1" s="5" t="s">
        <v>2</v>
      </c>
      <c r="D1" s="5" t="s">
        <v>717</v>
      </c>
      <c r="E1" s="5" t="s">
        <v>3</v>
      </c>
      <c r="F1" s="5" t="s">
        <v>4</v>
      </c>
      <c r="G1" s="6" t="s">
        <v>5</v>
      </c>
      <c r="H1" s="5" t="s">
        <v>719</v>
      </c>
      <c r="I1" s="5" t="s">
        <v>418</v>
      </c>
      <c r="J1" s="5" t="s">
        <v>718</v>
      </c>
      <c r="K1" s="5" t="s">
        <v>720</v>
      </c>
      <c r="L1" s="5" t="s">
        <v>721</v>
      </c>
      <c r="M1" s="5" t="s">
        <v>722</v>
      </c>
      <c r="N1" s="5" t="s">
        <v>723</v>
      </c>
    </row>
    <row r="2" spans="1:14" x14ac:dyDescent="0.2">
      <c r="A2" t="s">
        <v>470</v>
      </c>
      <c r="B2" s="3" t="s">
        <v>251</v>
      </c>
      <c r="C2" s="3" t="s">
        <v>17</v>
      </c>
      <c r="D2" s="3" t="s">
        <v>40</v>
      </c>
      <c r="E2" s="3">
        <v>2021</v>
      </c>
      <c r="F2" s="3" t="s">
        <v>10</v>
      </c>
      <c r="G2" s="4" t="s">
        <v>15</v>
      </c>
      <c r="H2" s="3" t="s">
        <v>9</v>
      </c>
      <c r="I2">
        <v>100</v>
      </c>
      <c r="J2">
        <v>25</v>
      </c>
      <c r="K2">
        <f>I2*25%</f>
        <v>25</v>
      </c>
      <c r="L2">
        <f>J2*100%</f>
        <v>25</v>
      </c>
      <c r="M2">
        <f t="shared" ref="M2:M65" si="0">K2+L2</f>
        <v>50</v>
      </c>
      <c r="N2">
        <f t="shared" ref="N2:N65" si="1">RANK(M2,M2:M413)</f>
        <v>1</v>
      </c>
    </row>
    <row r="3" spans="1:14" hidden="1" x14ac:dyDescent="0.2">
      <c r="A3" t="s">
        <v>580</v>
      </c>
      <c r="B3" s="3" t="s">
        <v>130</v>
      </c>
      <c r="C3" s="3" t="s">
        <v>7</v>
      </c>
      <c r="D3" s="3" t="s">
        <v>8</v>
      </c>
      <c r="E3" s="3">
        <v>2021</v>
      </c>
      <c r="F3" s="3" t="s">
        <v>10</v>
      </c>
      <c r="G3" s="4" t="s">
        <v>19</v>
      </c>
      <c r="H3" s="3" t="s">
        <v>9</v>
      </c>
      <c r="I3">
        <v>48</v>
      </c>
      <c r="J3">
        <v>12</v>
      </c>
      <c r="K3">
        <f>I3*25%</f>
        <v>12</v>
      </c>
      <c r="L3">
        <f>J3*100%</f>
        <v>12</v>
      </c>
      <c r="M3">
        <f t="shared" si="0"/>
        <v>24</v>
      </c>
      <c r="N3">
        <f t="shared" si="1"/>
        <v>188</v>
      </c>
    </row>
    <row r="4" spans="1:14" hidden="1" x14ac:dyDescent="0.2">
      <c r="A4" t="s">
        <v>579</v>
      </c>
      <c r="B4" s="3" t="s">
        <v>288</v>
      </c>
      <c r="C4" s="3" t="s">
        <v>7</v>
      </c>
      <c r="D4" s="3" t="s">
        <v>8</v>
      </c>
      <c r="E4" s="3">
        <v>2021</v>
      </c>
      <c r="F4" s="3" t="s">
        <v>10</v>
      </c>
      <c r="G4" s="4" t="s">
        <v>19</v>
      </c>
      <c r="H4" s="3" t="s">
        <v>31</v>
      </c>
      <c r="M4">
        <f t="shared" si="0"/>
        <v>0</v>
      </c>
      <c r="N4">
        <f t="shared" si="1"/>
        <v>274</v>
      </c>
    </row>
    <row r="5" spans="1:14" x14ac:dyDescent="0.2">
      <c r="A5" t="s">
        <v>586</v>
      </c>
      <c r="B5" s="3" t="s">
        <v>369</v>
      </c>
      <c r="C5" s="3" t="s">
        <v>17</v>
      </c>
      <c r="D5" s="3" t="s">
        <v>25</v>
      </c>
      <c r="E5" s="3">
        <v>2018</v>
      </c>
      <c r="F5" s="3" t="s">
        <v>10</v>
      </c>
      <c r="G5" s="3" t="s">
        <v>165</v>
      </c>
      <c r="H5" s="3" t="s">
        <v>9</v>
      </c>
      <c r="I5">
        <v>98</v>
      </c>
      <c r="J5">
        <v>25</v>
      </c>
      <c r="K5">
        <f>I5*25%</f>
        <v>24.5</v>
      </c>
      <c r="L5">
        <f>J5*100%</f>
        <v>25</v>
      </c>
      <c r="M5">
        <f t="shared" si="0"/>
        <v>49.5</v>
      </c>
      <c r="N5">
        <f t="shared" si="1"/>
        <v>1</v>
      </c>
    </row>
    <row r="6" spans="1:14" hidden="1" x14ac:dyDescent="0.2">
      <c r="A6" t="s">
        <v>478</v>
      </c>
      <c r="B6" s="3" t="s">
        <v>64</v>
      </c>
      <c r="C6" s="3" t="s">
        <v>7</v>
      </c>
      <c r="D6" s="3" t="s">
        <v>21</v>
      </c>
      <c r="E6" s="3">
        <v>2017</v>
      </c>
      <c r="F6" s="3" t="s">
        <v>10</v>
      </c>
      <c r="G6" s="3" t="s">
        <v>352</v>
      </c>
      <c r="H6" s="3" t="s">
        <v>9</v>
      </c>
      <c r="I6">
        <v>27</v>
      </c>
      <c r="J6">
        <v>17</v>
      </c>
      <c r="K6">
        <f>I6*25%</f>
        <v>6.75</v>
      </c>
      <c r="L6">
        <f>J6*100%</f>
        <v>17</v>
      </c>
      <c r="M6">
        <f t="shared" si="0"/>
        <v>23.75</v>
      </c>
      <c r="N6">
        <f t="shared" si="1"/>
        <v>189</v>
      </c>
    </row>
    <row r="7" spans="1:14" hidden="1" x14ac:dyDescent="0.2">
      <c r="A7" t="s">
        <v>434</v>
      </c>
      <c r="B7" s="3" t="s">
        <v>386</v>
      </c>
      <c r="C7" s="3" t="s">
        <v>17</v>
      </c>
      <c r="D7" s="3" t="s">
        <v>8</v>
      </c>
      <c r="E7" s="3">
        <v>2021</v>
      </c>
      <c r="F7" s="3" t="s">
        <v>10</v>
      </c>
      <c r="G7" s="3" t="s">
        <v>320</v>
      </c>
      <c r="H7" s="3" t="s">
        <v>31</v>
      </c>
      <c r="M7">
        <f t="shared" si="0"/>
        <v>0</v>
      </c>
      <c r="N7">
        <f t="shared" si="1"/>
        <v>272</v>
      </c>
    </row>
    <row r="8" spans="1:14" hidden="1" x14ac:dyDescent="0.2">
      <c r="A8" t="s">
        <v>487</v>
      </c>
      <c r="B8" s="3" t="s">
        <v>16</v>
      </c>
      <c r="C8" s="3" t="s">
        <v>17</v>
      </c>
      <c r="D8" s="3" t="s">
        <v>25</v>
      </c>
      <c r="E8" s="3">
        <v>2015</v>
      </c>
      <c r="F8" s="3" t="s">
        <v>10</v>
      </c>
      <c r="G8" s="3" t="s">
        <v>223</v>
      </c>
      <c r="H8" s="3" t="s">
        <v>9</v>
      </c>
      <c r="I8">
        <v>60</v>
      </c>
      <c r="J8">
        <v>11</v>
      </c>
      <c r="K8">
        <f>I8*25%</f>
        <v>15</v>
      </c>
      <c r="L8">
        <f>J8*100%</f>
        <v>11</v>
      </c>
      <c r="M8">
        <f t="shared" si="0"/>
        <v>26</v>
      </c>
      <c r="N8">
        <f t="shared" si="1"/>
        <v>165</v>
      </c>
    </row>
    <row r="9" spans="1:14" hidden="1" x14ac:dyDescent="0.2">
      <c r="A9" t="s">
        <v>487</v>
      </c>
      <c r="B9" s="3" t="s">
        <v>16</v>
      </c>
      <c r="C9" s="3" t="s">
        <v>17</v>
      </c>
      <c r="D9" s="3" t="s">
        <v>25</v>
      </c>
      <c r="E9" s="3">
        <v>2021</v>
      </c>
      <c r="F9" s="3" t="s">
        <v>10</v>
      </c>
      <c r="G9" s="3" t="s">
        <v>216</v>
      </c>
      <c r="H9" s="3" t="s">
        <v>9</v>
      </c>
      <c r="I9">
        <v>100</v>
      </c>
      <c r="J9">
        <v>11</v>
      </c>
      <c r="K9">
        <f>I9*25%</f>
        <v>25</v>
      </c>
      <c r="L9">
        <f>J9*100%</f>
        <v>11</v>
      </c>
      <c r="M9">
        <f t="shared" si="0"/>
        <v>36</v>
      </c>
      <c r="N9">
        <f t="shared" si="1"/>
        <v>69</v>
      </c>
    </row>
    <row r="10" spans="1:14" hidden="1" x14ac:dyDescent="0.2">
      <c r="A10" t="s">
        <v>434</v>
      </c>
      <c r="B10" s="3" t="s">
        <v>16</v>
      </c>
      <c r="C10" s="3" t="s">
        <v>7</v>
      </c>
      <c r="D10" s="3" t="s">
        <v>25</v>
      </c>
      <c r="E10" s="3">
        <v>2020</v>
      </c>
      <c r="F10" s="3" t="s">
        <v>10</v>
      </c>
      <c r="G10" s="3" t="s">
        <v>236</v>
      </c>
      <c r="H10" s="3" t="s">
        <v>31</v>
      </c>
      <c r="M10">
        <f t="shared" si="0"/>
        <v>0</v>
      </c>
      <c r="N10">
        <f t="shared" si="1"/>
        <v>270</v>
      </c>
    </row>
    <row r="11" spans="1:14" hidden="1" x14ac:dyDescent="0.2">
      <c r="A11" t="s">
        <v>547</v>
      </c>
      <c r="B11" s="3" t="s">
        <v>16</v>
      </c>
      <c r="C11" s="3" t="s">
        <v>7</v>
      </c>
      <c r="D11" s="3" t="s">
        <v>25</v>
      </c>
      <c r="E11" s="3">
        <v>2021</v>
      </c>
      <c r="F11" s="3" t="s">
        <v>10</v>
      </c>
      <c r="G11" s="3" t="s">
        <v>166</v>
      </c>
      <c r="H11" s="3" t="s">
        <v>9</v>
      </c>
      <c r="I11">
        <v>80</v>
      </c>
      <c r="J11">
        <v>12</v>
      </c>
      <c r="K11">
        <f>I11*25%</f>
        <v>20</v>
      </c>
      <c r="L11">
        <f>J11*100%</f>
        <v>12</v>
      </c>
      <c r="M11">
        <f t="shared" si="0"/>
        <v>32</v>
      </c>
      <c r="N11">
        <f t="shared" si="1"/>
        <v>106</v>
      </c>
    </row>
    <row r="12" spans="1:14" hidden="1" x14ac:dyDescent="0.2">
      <c r="A12" t="s">
        <v>487</v>
      </c>
      <c r="B12" s="3" t="s">
        <v>47</v>
      </c>
      <c r="C12" s="3" t="s">
        <v>17</v>
      </c>
      <c r="D12" s="3" t="s">
        <v>25</v>
      </c>
      <c r="E12" s="3">
        <v>2015</v>
      </c>
      <c r="F12" s="3" t="s">
        <v>10</v>
      </c>
      <c r="G12" s="3" t="s">
        <v>83</v>
      </c>
      <c r="H12" s="3" t="s">
        <v>9</v>
      </c>
      <c r="I12">
        <v>72</v>
      </c>
      <c r="J12">
        <v>11</v>
      </c>
      <c r="K12">
        <f>I12*25%</f>
        <v>18</v>
      </c>
      <c r="L12">
        <f>J12*100%</f>
        <v>11</v>
      </c>
      <c r="M12">
        <f t="shared" si="0"/>
        <v>29</v>
      </c>
      <c r="N12">
        <f t="shared" si="1"/>
        <v>137</v>
      </c>
    </row>
    <row r="13" spans="1:14" hidden="1" x14ac:dyDescent="0.2">
      <c r="A13" t="s">
        <v>434</v>
      </c>
      <c r="B13" s="3" t="s">
        <v>322</v>
      </c>
      <c r="C13" s="3" t="s">
        <v>17</v>
      </c>
      <c r="D13" s="3" t="s">
        <v>25</v>
      </c>
      <c r="E13" s="3">
        <v>2021</v>
      </c>
      <c r="F13" s="3" t="s">
        <v>10</v>
      </c>
      <c r="G13" s="4" t="s">
        <v>83</v>
      </c>
      <c r="H13" s="3" t="s">
        <v>31</v>
      </c>
      <c r="M13">
        <f t="shared" si="0"/>
        <v>0</v>
      </c>
      <c r="N13">
        <f t="shared" si="1"/>
        <v>268</v>
      </c>
    </row>
    <row r="14" spans="1:14" hidden="1" x14ac:dyDescent="0.2">
      <c r="A14" t="s">
        <v>547</v>
      </c>
      <c r="B14" s="3" t="s">
        <v>263</v>
      </c>
      <c r="C14" s="3" t="s">
        <v>17</v>
      </c>
      <c r="D14" s="3" t="s">
        <v>25</v>
      </c>
      <c r="E14" s="3">
        <v>2021</v>
      </c>
      <c r="F14" s="3" t="s">
        <v>10</v>
      </c>
      <c r="G14" s="4" t="s">
        <v>83</v>
      </c>
      <c r="H14" s="3" t="s">
        <v>9</v>
      </c>
      <c r="I14">
        <v>70</v>
      </c>
      <c r="J14">
        <v>2</v>
      </c>
      <c r="K14">
        <f>I14*25%</f>
        <v>17.5</v>
      </c>
      <c r="L14">
        <f>J14*100%</f>
        <v>2</v>
      </c>
      <c r="M14">
        <f t="shared" si="0"/>
        <v>19.5</v>
      </c>
      <c r="N14">
        <f t="shared" si="1"/>
        <v>221</v>
      </c>
    </row>
    <row r="15" spans="1:14" hidden="1" x14ac:dyDescent="0.2">
      <c r="A15" t="s">
        <v>487</v>
      </c>
      <c r="B15" s="3" t="s">
        <v>345</v>
      </c>
      <c r="C15" s="3" t="s">
        <v>7</v>
      </c>
      <c r="D15" s="3" t="s">
        <v>25</v>
      </c>
      <c r="E15" s="3">
        <v>2021</v>
      </c>
      <c r="F15" s="3" t="s">
        <v>10</v>
      </c>
      <c r="G15" s="4" t="s">
        <v>83</v>
      </c>
      <c r="H15" s="3" t="s">
        <v>9</v>
      </c>
      <c r="I15">
        <v>38</v>
      </c>
      <c r="J15">
        <v>19</v>
      </c>
      <c r="K15">
        <f>I15*25%</f>
        <v>9.5</v>
      </c>
      <c r="L15">
        <f>J15*100%</f>
        <v>19</v>
      </c>
      <c r="M15">
        <f t="shared" si="0"/>
        <v>28.5</v>
      </c>
      <c r="N15">
        <f t="shared" si="1"/>
        <v>143</v>
      </c>
    </row>
    <row r="16" spans="1:14" hidden="1" x14ac:dyDescent="0.2">
      <c r="A16" t="s">
        <v>487</v>
      </c>
      <c r="B16" s="3" t="s">
        <v>304</v>
      </c>
      <c r="C16" s="3" t="s">
        <v>7</v>
      </c>
      <c r="D16" s="3" t="s">
        <v>25</v>
      </c>
      <c r="E16" s="3">
        <v>2021</v>
      </c>
      <c r="F16" s="3" t="s">
        <v>10</v>
      </c>
      <c r="G16" s="4" t="s">
        <v>83</v>
      </c>
      <c r="H16" s="3" t="s">
        <v>31</v>
      </c>
      <c r="M16">
        <f t="shared" si="0"/>
        <v>0</v>
      </c>
      <c r="N16">
        <f t="shared" si="1"/>
        <v>266</v>
      </c>
    </row>
    <row r="17" spans="1:14" hidden="1" x14ac:dyDescent="0.2">
      <c r="A17" t="s">
        <v>677</v>
      </c>
      <c r="B17" s="3" t="s">
        <v>33</v>
      </c>
      <c r="C17" s="3" t="s">
        <v>17</v>
      </c>
      <c r="D17" s="3" t="s">
        <v>25</v>
      </c>
      <c r="E17" s="3">
        <v>2016</v>
      </c>
      <c r="F17" s="3" t="s">
        <v>10</v>
      </c>
      <c r="G17" s="3" t="s">
        <v>300</v>
      </c>
      <c r="H17" s="3" t="s">
        <v>9</v>
      </c>
      <c r="I17">
        <v>40</v>
      </c>
      <c r="J17">
        <v>22</v>
      </c>
      <c r="K17">
        <f>I17*25%</f>
        <v>10</v>
      </c>
      <c r="L17">
        <f>J17*100%</f>
        <v>22</v>
      </c>
      <c r="M17">
        <f t="shared" si="0"/>
        <v>32</v>
      </c>
      <c r="N17">
        <f t="shared" si="1"/>
        <v>106</v>
      </c>
    </row>
    <row r="18" spans="1:14" hidden="1" x14ac:dyDescent="0.2">
      <c r="A18" t="s">
        <v>522</v>
      </c>
      <c r="B18" s="3" t="s">
        <v>110</v>
      </c>
      <c r="C18" s="3" t="s">
        <v>7</v>
      </c>
      <c r="D18" s="3" t="s">
        <v>25</v>
      </c>
      <c r="E18" s="3">
        <v>2021</v>
      </c>
      <c r="F18" s="3" t="s">
        <v>35</v>
      </c>
      <c r="G18" s="4" t="s">
        <v>83</v>
      </c>
      <c r="H18" s="3" t="s">
        <v>9</v>
      </c>
      <c r="I18">
        <v>60</v>
      </c>
      <c r="J18">
        <v>10</v>
      </c>
      <c r="K18">
        <f>I18*25%</f>
        <v>15</v>
      </c>
      <c r="L18">
        <f>J18*100%</f>
        <v>10</v>
      </c>
      <c r="M18">
        <f t="shared" si="0"/>
        <v>25</v>
      </c>
      <c r="N18">
        <f t="shared" si="1"/>
        <v>165</v>
      </c>
    </row>
    <row r="19" spans="1:14" hidden="1" x14ac:dyDescent="0.2">
      <c r="A19" t="s">
        <v>435</v>
      </c>
      <c r="B19" s="3" t="s">
        <v>287</v>
      </c>
      <c r="C19" s="3" t="s">
        <v>17</v>
      </c>
      <c r="D19" s="3" t="s">
        <v>25</v>
      </c>
      <c r="E19" s="3">
        <v>2021</v>
      </c>
      <c r="F19" s="3" t="s">
        <v>10</v>
      </c>
      <c r="G19" s="4" t="s">
        <v>83</v>
      </c>
      <c r="H19" s="3" t="s">
        <v>31</v>
      </c>
      <c r="M19">
        <f t="shared" si="0"/>
        <v>0</v>
      </c>
      <c r="N19">
        <f t="shared" si="1"/>
        <v>264</v>
      </c>
    </row>
    <row r="20" spans="1:14" hidden="1" x14ac:dyDescent="0.2">
      <c r="A20" t="s">
        <v>522</v>
      </c>
      <c r="B20" s="3" t="s">
        <v>27</v>
      </c>
      <c r="C20" s="3" t="s">
        <v>7</v>
      </c>
      <c r="D20" s="3" t="s">
        <v>25</v>
      </c>
      <c r="E20" s="3">
        <v>2021</v>
      </c>
      <c r="F20" s="3" t="s">
        <v>10</v>
      </c>
      <c r="G20" s="3" t="s">
        <v>230</v>
      </c>
      <c r="H20" s="3" t="s">
        <v>9</v>
      </c>
      <c r="I20">
        <v>61</v>
      </c>
      <c r="J20">
        <v>20</v>
      </c>
      <c r="K20">
        <f>I20*25%</f>
        <v>15.25</v>
      </c>
      <c r="L20">
        <f>J20*100%</f>
        <v>20</v>
      </c>
      <c r="M20">
        <f t="shared" si="0"/>
        <v>35.25</v>
      </c>
      <c r="N20">
        <f t="shared" si="1"/>
        <v>80</v>
      </c>
    </row>
    <row r="21" spans="1:14" hidden="1" x14ac:dyDescent="0.2">
      <c r="A21" t="s">
        <v>522</v>
      </c>
      <c r="B21" s="3" t="s">
        <v>27</v>
      </c>
      <c r="C21" s="3" t="s">
        <v>7</v>
      </c>
      <c r="D21" s="3" t="s">
        <v>25</v>
      </c>
      <c r="E21" s="3">
        <v>2021</v>
      </c>
      <c r="F21" s="3" t="s">
        <v>35</v>
      </c>
      <c r="G21" s="3" t="s">
        <v>307</v>
      </c>
      <c r="H21" s="3" t="s">
        <v>9</v>
      </c>
      <c r="I21">
        <v>93</v>
      </c>
      <c r="J21">
        <v>10</v>
      </c>
      <c r="K21">
        <f>I21*25%</f>
        <v>23.25</v>
      </c>
      <c r="L21">
        <f>J21*100%</f>
        <v>10</v>
      </c>
      <c r="M21">
        <f t="shared" si="0"/>
        <v>33.25</v>
      </c>
      <c r="N21">
        <f t="shared" si="1"/>
        <v>97</v>
      </c>
    </row>
    <row r="22" spans="1:14" hidden="1" x14ac:dyDescent="0.2">
      <c r="A22" t="s">
        <v>435</v>
      </c>
      <c r="B22" s="3" t="s">
        <v>27</v>
      </c>
      <c r="C22" s="3" t="s">
        <v>17</v>
      </c>
      <c r="D22" s="3" t="s">
        <v>25</v>
      </c>
      <c r="E22" s="3">
        <v>2021</v>
      </c>
      <c r="F22" s="3" t="s">
        <v>10</v>
      </c>
      <c r="G22" s="3" t="s">
        <v>343</v>
      </c>
      <c r="H22" s="3" t="s">
        <v>31</v>
      </c>
      <c r="M22">
        <f t="shared" si="0"/>
        <v>0</v>
      </c>
      <c r="N22">
        <f t="shared" si="1"/>
        <v>262</v>
      </c>
    </row>
    <row r="23" spans="1:14" hidden="1" x14ac:dyDescent="0.2">
      <c r="A23" t="s">
        <v>435</v>
      </c>
      <c r="B23" s="3" t="s">
        <v>26</v>
      </c>
      <c r="C23" s="3" t="s">
        <v>17</v>
      </c>
      <c r="D23" s="3" t="s">
        <v>25</v>
      </c>
      <c r="E23" s="3">
        <v>2021</v>
      </c>
      <c r="F23" s="3" t="s">
        <v>10</v>
      </c>
      <c r="G23" s="3" t="s">
        <v>177</v>
      </c>
      <c r="H23" s="3" t="s">
        <v>9</v>
      </c>
      <c r="I23">
        <v>57</v>
      </c>
      <c r="J23">
        <v>19</v>
      </c>
      <c r="K23">
        <f>I23*25%</f>
        <v>14.25</v>
      </c>
      <c r="L23">
        <f>J23*100%</f>
        <v>19</v>
      </c>
      <c r="M23">
        <f t="shared" si="0"/>
        <v>33.25</v>
      </c>
      <c r="N23">
        <f t="shared" si="1"/>
        <v>97</v>
      </c>
    </row>
    <row r="24" spans="1:14" x14ac:dyDescent="0.2">
      <c r="A24" t="s">
        <v>631</v>
      </c>
      <c r="B24" s="3" t="s">
        <v>34</v>
      </c>
      <c r="C24" s="3" t="s">
        <v>7</v>
      </c>
      <c r="D24" s="3" t="s">
        <v>25</v>
      </c>
      <c r="E24" s="3">
        <v>2020</v>
      </c>
      <c r="F24" s="3" t="s">
        <v>10</v>
      </c>
      <c r="G24" s="3" t="s">
        <v>79</v>
      </c>
      <c r="H24" s="3" t="s">
        <v>9</v>
      </c>
      <c r="I24">
        <v>76</v>
      </c>
      <c r="J24">
        <v>25</v>
      </c>
      <c r="K24">
        <f>I24*25%</f>
        <v>19</v>
      </c>
      <c r="L24">
        <f>J24*100%</f>
        <v>25</v>
      </c>
      <c r="M24">
        <f t="shared" si="0"/>
        <v>44</v>
      </c>
      <c r="N24">
        <f t="shared" si="1"/>
        <v>18</v>
      </c>
    </row>
    <row r="25" spans="1:14" hidden="1" x14ac:dyDescent="0.2">
      <c r="A25" t="s">
        <v>427</v>
      </c>
      <c r="B25" s="3" t="s">
        <v>26</v>
      </c>
      <c r="C25" s="3" t="s">
        <v>7</v>
      </c>
      <c r="D25" s="3" t="s">
        <v>40</v>
      </c>
      <c r="E25" s="3">
        <v>2018</v>
      </c>
      <c r="F25" s="3" t="s">
        <v>10</v>
      </c>
      <c r="G25" s="3" t="s">
        <v>360</v>
      </c>
      <c r="H25" s="3" t="s">
        <v>31</v>
      </c>
      <c r="M25">
        <f t="shared" si="0"/>
        <v>0</v>
      </c>
      <c r="N25">
        <f t="shared" si="1"/>
        <v>260</v>
      </c>
    </row>
    <row r="26" spans="1:14" x14ac:dyDescent="0.2">
      <c r="A26" t="s">
        <v>428</v>
      </c>
      <c r="B26" s="3" t="s">
        <v>94</v>
      </c>
      <c r="C26" s="3" t="s">
        <v>7</v>
      </c>
      <c r="D26" s="3" t="s">
        <v>25</v>
      </c>
      <c r="E26" s="3">
        <v>2021</v>
      </c>
      <c r="F26" s="3" t="s">
        <v>10</v>
      </c>
      <c r="G26" s="3" t="s">
        <v>150</v>
      </c>
      <c r="H26" s="3" t="s">
        <v>9</v>
      </c>
      <c r="I26">
        <v>95</v>
      </c>
      <c r="J26">
        <v>24</v>
      </c>
      <c r="K26">
        <f>I26*25%</f>
        <v>23.75</v>
      </c>
      <c r="L26">
        <f>J26*100%</f>
        <v>24</v>
      </c>
      <c r="M26">
        <f t="shared" si="0"/>
        <v>47.75</v>
      </c>
      <c r="N26">
        <f t="shared" si="1"/>
        <v>1</v>
      </c>
    </row>
    <row r="27" spans="1:14" x14ac:dyDescent="0.2">
      <c r="A27" t="s">
        <v>520</v>
      </c>
      <c r="B27" s="3" t="s">
        <v>69</v>
      </c>
      <c r="C27" s="3" t="s">
        <v>17</v>
      </c>
      <c r="D27" s="3" t="s">
        <v>25</v>
      </c>
      <c r="E27" s="3">
        <v>2018</v>
      </c>
      <c r="F27" s="3" t="s">
        <v>10</v>
      </c>
      <c r="G27" s="3" t="s">
        <v>15</v>
      </c>
      <c r="H27" s="3" t="s">
        <v>9</v>
      </c>
      <c r="I27">
        <v>95</v>
      </c>
      <c r="J27">
        <v>24</v>
      </c>
      <c r="K27">
        <f>I27*25%</f>
        <v>23.75</v>
      </c>
      <c r="L27">
        <f>J27*100%</f>
        <v>24</v>
      </c>
      <c r="M27">
        <f t="shared" si="0"/>
        <v>47.75</v>
      </c>
      <c r="N27">
        <f t="shared" si="1"/>
        <v>1</v>
      </c>
    </row>
    <row r="28" spans="1:14" hidden="1" x14ac:dyDescent="0.2">
      <c r="A28" t="s">
        <v>698</v>
      </c>
      <c r="B28" s="3" t="s">
        <v>26</v>
      </c>
      <c r="C28" s="3" t="s">
        <v>7</v>
      </c>
      <c r="D28" s="3" t="s">
        <v>25</v>
      </c>
      <c r="E28" s="3">
        <v>2021</v>
      </c>
      <c r="F28" s="3" t="s">
        <v>10</v>
      </c>
      <c r="G28" s="3" t="s">
        <v>124</v>
      </c>
      <c r="H28" s="3" t="s">
        <v>31</v>
      </c>
      <c r="M28">
        <f t="shared" si="0"/>
        <v>0</v>
      </c>
      <c r="N28">
        <f t="shared" si="1"/>
        <v>258</v>
      </c>
    </row>
    <row r="29" spans="1:14" hidden="1" x14ac:dyDescent="0.2">
      <c r="A29" t="s">
        <v>428</v>
      </c>
      <c r="B29" s="3" t="s">
        <v>26</v>
      </c>
      <c r="C29" s="3" t="s">
        <v>17</v>
      </c>
      <c r="D29" s="3" t="s">
        <v>40</v>
      </c>
      <c r="E29" s="3">
        <v>2021</v>
      </c>
      <c r="F29" s="3" t="s">
        <v>10</v>
      </c>
      <c r="G29" s="3" t="s">
        <v>86</v>
      </c>
      <c r="H29" s="3" t="s">
        <v>9</v>
      </c>
      <c r="I29">
        <v>33</v>
      </c>
      <c r="J29">
        <v>3</v>
      </c>
      <c r="K29">
        <f>I29*25%</f>
        <v>8.25</v>
      </c>
      <c r="L29">
        <f>J29*100%</f>
        <v>3</v>
      </c>
      <c r="M29">
        <f t="shared" si="0"/>
        <v>11.25</v>
      </c>
      <c r="N29">
        <f t="shared" si="1"/>
        <v>247</v>
      </c>
    </row>
    <row r="30" spans="1:14" hidden="1" x14ac:dyDescent="0.2">
      <c r="A30" t="s">
        <v>428</v>
      </c>
      <c r="B30" s="3" t="s">
        <v>26</v>
      </c>
      <c r="C30" s="3" t="s">
        <v>17</v>
      </c>
      <c r="D30" s="3" t="s">
        <v>18</v>
      </c>
      <c r="E30" s="3">
        <v>2016</v>
      </c>
      <c r="F30" s="3" t="s">
        <v>10</v>
      </c>
      <c r="G30" s="3" t="s">
        <v>377</v>
      </c>
      <c r="H30" s="3" t="s">
        <v>9</v>
      </c>
      <c r="I30">
        <v>32</v>
      </c>
      <c r="J30">
        <v>1</v>
      </c>
      <c r="K30">
        <f>I30*25%</f>
        <v>8</v>
      </c>
      <c r="L30">
        <f>J30*100%</f>
        <v>1</v>
      </c>
      <c r="M30">
        <f t="shared" si="0"/>
        <v>9</v>
      </c>
      <c r="N30">
        <f t="shared" si="1"/>
        <v>255</v>
      </c>
    </row>
    <row r="31" spans="1:14" hidden="1" x14ac:dyDescent="0.2">
      <c r="A31" t="s">
        <v>461</v>
      </c>
      <c r="B31" s="3" t="s">
        <v>26</v>
      </c>
      <c r="C31" s="3" t="s">
        <v>17</v>
      </c>
      <c r="D31" s="3" t="s">
        <v>25</v>
      </c>
      <c r="E31" s="3">
        <v>2019</v>
      </c>
      <c r="F31" s="3" t="s">
        <v>10</v>
      </c>
      <c r="G31" s="3" t="s">
        <v>314</v>
      </c>
      <c r="H31" s="3" t="s">
        <v>31</v>
      </c>
      <c r="M31">
        <f t="shared" si="0"/>
        <v>0</v>
      </c>
      <c r="N31">
        <f t="shared" si="1"/>
        <v>256</v>
      </c>
    </row>
    <row r="32" spans="1:14" hidden="1" x14ac:dyDescent="0.2">
      <c r="A32" t="s">
        <v>428</v>
      </c>
      <c r="B32" s="3" t="s">
        <v>26</v>
      </c>
      <c r="C32" s="3" t="s">
        <v>17</v>
      </c>
      <c r="D32" s="3" t="s">
        <v>21</v>
      </c>
      <c r="E32" s="3">
        <v>2015</v>
      </c>
      <c r="F32" s="3" t="s">
        <v>10</v>
      </c>
      <c r="G32" s="3" t="s">
        <v>185</v>
      </c>
      <c r="H32" s="3" t="s">
        <v>9</v>
      </c>
      <c r="I32">
        <v>33</v>
      </c>
      <c r="J32">
        <v>7</v>
      </c>
      <c r="K32">
        <f>I32*25%</f>
        <v>8.25</v>
      </c>
      <c r="L32">
        <f>J32*100%</f>
        <v>7</v>
      </c>
      <c r="M32">
        <f t="shared" si="0"/>
        <v>15.25</v>
      </c>
      <c r="N32">
        <f t="shared" si="1"/>
        <v>236</v>
      </c>
    </row>
    <row r="33" spans="1:14" hidden="1" x14ac:dyDescent="0.2">
      <c r="A33" t="s">
        <v>428</v>
      </c>
      <c r="B33" s="3" t="s">
        <v>26</v>
      </c>
      <c r="C33" s="3" t="s">
        <v>17</v>
      </c>
      <c r="D33" s="3" t="s">
        <v>25</v>
      </c>
      <c r="E33" s="3">
        <v>2021</v>
      </c>
      <c r="F33" s="3" t="s">
        <v>10</v>
      </c>
      <c r="G33" s="3" t="s">
        <v>103</v>
      </c>
      <c r="H33" s="3" t="s">
        <v>9</v>
      </c>
      <c r="I33">
        <v>84</v>
      </c>
      <c r="J33">
        <v>10</v>
      </c>
      <c r="K33">
        <f>I33*25%</f>
        <v>21</v>
      </c>
      <c r="L33">
        <f>J33*100%</f>
        <v>10</v>
      </c>
      <c r="M33">
        <f t="shared" si="0"/>
        <v>31</v>
      </c>
      <c r="N33">
        <f t="shared" si="1"/>
        <v>107</v>
      </c>
    </row>
    <row r="34" spans="1:14" hidden="1" x14ac:dyDescent="0.2">
      <c r="A34" t="s">
        <v>542</v>
      </c>
      <c r="B34" s="3" t="s">
        <v>26</v>
      </c>
      <c r="C34" s="3" t="s">
        <v>7</v>
      </c>
      <c r="D34" s="3" t="s">
        <v>25</v>
      </c>
      <c r="E34" s="3">
        <v>2021</v>
      </c>
      <c r="F34" s="3" t="s">
        <v>10</v>
      </c>
      <c r="G34" s="3" t="s">
        <v>361</v>
      </c>
      <c r="H34" s="3" t="s">
        <v>31</v>
      </c>
      <c r="M34">
        <f t="shared" si="0"/>
        <v>0</v>
      </c>
      <c r="N34">
        <f t="shared" si="1"/>
        <v>254</v>
      </c>
    </row>
    <row r="35" spans="1:14" hidden="1" x14ac:dyDescent="0.2">
      <c r="A35" t="s">
        <v>577</v>
      </c>
      <c r="B35" s="3" t="s">
        <v>161</v>
      </c>
      <c r="C35" s="3" t="s">
        <v>17</v>
      </c>
      <c r="D35" s="3" t="s">
        <v>25</v>
      </c>
      <c r="E35" s="3">
        <v>2017</v>
      </c>
      <c r="F35" s="3" t="s">
        <v>10</v>
      </c>
      <c r="G35" s="3" t="s">
        <v>11</v>
      </c>
      <c r="H35" s="3" t="s">
        <v>9</v>
      </c>
      <c r="I35">
        <v>30</v>
      </c>
      <c r="J35">
        <v>22</v>
      </c>
      <c r="K35">
        <f>I35*25%</f>
        <v>7.5</v>
      </c>
      <c r="L35">
        <f>J35*100%</f>
        <v>22</v>
      </c>
      <c r="M35">
        <f t="shared" si="0"/>
        <v>29.5</v>
      </c>
      <c r="N35">
        <f t="shared" si="1"/>
        <v>121</v>
      </c>
    </row>
    <row r="36" spans="1:14" hidden="1" x14ac:dyDescent="0.2">
      <c r="A36" t="s">
        <v>542</v>
      </c>
      <c r="B36" s="3" t="s">
        <v>120</v>
      </c>
      <c r="C36" s="3" t="s">
        <v>17</v>
      </c>
      <c r="D36" s="3" t="s">
        <v>18</v>
      </c>
      <c r="E36" s="3">
        <v>2015</v>
      </c>
      <c r="F36" s="3" t="s">
        <v>10</v>
      </c>
      <c r="G36" s="3" t="s">
        <v>364</v>
      </c>
      <c r="H36" s="3" t="s">
        <v>9</v>
      </c>
      <c r="I36">
        <v>30</v>
      </c>
      <c r="J36">
        <v>2</v>
      </c>
      <c r="K36">
        <f>I36*25%</f>
        <v>7.5</v>
      </c>
      <c r="L36">
        <f>J36*100%</f>
        <v>2</v>
      </c>
      <c r="M36">
        <f t="shared" si="0"/>
        <v>9.5</v>
      </c>
      <c r="N36">
        <f t="shared" si="1"/>
        <v>250</v>
      </c>
    </row>
    <row r="37" spans="1:14" hidden="1" x14ac:dyDescent="0.2">
      <c r="A37" t="s">
        <v>428</v>
      </c>
      <c r="B37" s="3" t="s">
        <v>113</v>
      </c>
      <c r="C37" s="3" t="s">
        <v>7</v>
      </c>
      <c r="D37" s="3" t="s">
        <v>25</v>
      </c>
      <c r="E37" s="3">
        <v>2021</v>
      </c>
      <c r="F37" s="3" t="s">
        <v>10</v>
      </c>
      <c r="G37" s="3" t="s">
        <v>256</v>
      </c>
      <c r="H37" s="3" t="s">
        <v>31</v>
      </c>
      <c r="M37">
        <f t="shared" si="0"/>
        <v>0</v>
      </c>
      <c r="N37">
        <f t="shared" si="1"/>
        <v>252</v>
      </c>
    </row>
    <row r="38" spans="1:14" hidden="1" x14ac:dyDescent="0.2">
      <c r="A38" t="s">
        <v>483</v>
      </c>
      <c r="B38" s="3" t="s">
        <v>90</v>
      </c>
      <c r="C38" s="3" t="s">
        <v>17</v>
      </c>
      <c r="D38" s="3" t="s">
        <v>25</v>
      </c>
      <c r="E38" s="3">
        <v>2021</v>
      </c>
      <c r="F38" s="3" t="s">
        <v>10</v>
      </c>
      <c r="G38" s="3" t="s">
        <v>256</v>
      </c>
      <c r="H38" s="3" t="s">
        <v>9</v>
      </c>
      <c r="I38">
        <v>79</v>
      </c>
      <c r="J38">
        <v>14</v>
      </c>
      <c r="K38">
        <f>I38*25%</f>
        <v>19.75</v>
      </c>
      <c r="L38">
        <f>J38*100%</f>
        <v>14</v>
      </c>
      <c r="M38">
        <f t="shared" si="0"/>
        <v>33.75</v>
      </c>
      <c r="N38">
        <f t="shared" si="1"/>
        <v>89</v>
      </c>
    </row>
    <row r="39" spans="1:14" hidden="1" x14ac:dyDescent="0.2">
      <c r="A39" t="s">
        <v>643</v>
      </c>
      <c r="B39" s="3" t="s">
        <v>53</v>
      </c>
      <c r="C39" s="3" t="s">
        <v>17</v>
      </c>
      <c r="D39" s="3" t="s">
        <v>25</v>
      </c>
      <c r="E39" s="3">
        <v>2021</v>
      </c>
      <c r="F39" s="3" t="s">
        <v>10</v>
      </c>
      <c r="G39" s="3" t="s">
        <v>256</v>
      </c>
      <c r="H39" s="3" t="s">
        <v>9</v>
      </c>
      <c r="I39">
        <v>96</v>
      </c>
      <c r="J39">
        <v>4</v>
      </c>
      <c r="K39">
        <f>I39*25%</f>
        <v>24</v>
      </c>
      <c r="L39">
        <f>J39*100%</f>
        <v>4</v>
      </c>
      <c r="M39">
        <f t="shared" si="0"/>
        <v>28</v>
      </c>
      <c r="N39">
        <f t="shared" si="1"/>
        <v>135</v>
      </c>
    </row>
    <row r="40" spans="1:14" hidden="1" x14ac:dyDescent="0.2">
      <c r="A40" t="s">
        <v>701</v>
      </c>
      <c r="B40" s="3" t="s">
        <v>74</v>
      </c>
      <c r="C40" s="3" t="s">
        <v>7</v>
      </c>
      <c r="D40" s="3" t="s">
        <v>25</v>
      </c>
      <c r="E40" s="3">
        <v>2021</v>
      </c>
      <c r="F40" s="3" t="s">
        <v>10</v>
      </c>
      <c r="G40" s="3" t="s">
        <v>256</v>
      </c>
      <c r="H40" s="3" t="s">
        <v>31</v>
      </c>
      <c r="M40">
        <f t="shared" si="0"/>
        <v>0</v>
      </c>
      <c r="N40">
        <f t="shared" si="1"/>
        <v>250</v>
      </c>
    </row>
    <row r="41" spans="1:14" x14ac:dyDescent="0.2">
      <c r="A41" t="s">
        <v>581</v>
      </c>
      <c r="B41" s="3" t="s">
        <v>317</v>
      </c>
      <c r="C41" s="3" t="s">
        <v>17</v>
      </c>
      <c r="D41" s="3" t="s">
        <v>21</v>
      </c>
      <c r="E41" s="3">
        <v>2017</v>
      </c>
      <c r="F41" s="3" t="s">
        <v>10</v>
      </c>
      <c r="G41" s="3" t="s">
        <v>15</v>
      </c>
      <c r="H41" s="3" t="s">
        <v>9</v>
      </c>
      <c r="I41">
        <v>92</v>
      </c>
      <c r="J41">
        <v>24</v>
      </c>
      <c r="K41">
        <f>I41*25%</f>
        <v>23</v>
      </c>
      <c r="L41">
        <f>J41*100%</f>
        <v>24</v>
      </c>
      <c r="M41">
        <f t="shared" si="0"/>
        <v>47</v>
      </c>
      <c r="N41">
        <f t="shared" si="1"/>
        <v>2</v>
      </c>
    </row>
    <row r="42" spans="1:14" x14ac:dyDescent="0.2">
      <c r="A42" t="s">
        <v>630</v>
      </c>
      <c r="B42" s="3" t="s">
        <v>36</v>
      </c>
      <c r="C42" s="3" t="s">
        <v>17</v>
      </c>
      <c r="D42" s="3" t="s">
        <v>18</v>
      </c>
      <c r="E42" s="3">
        <v>2019</v>
      </c>
      <c r="F42" s="3" t="s">
        <v>10</v>
      </c>
      <c r="G42" s="3" t="s">
        <v>228</v>
      </c>
      <c r="H42" s="3" t="s">
        <v>9</v>
      </c>
      <c r="I42">
        <v>84</v>
      </c>
      <c r="J42">
        <v>25</v>
      </c>
      <c r="K42">
        <f>I42*25%</f>
        <v>21</v>
      </c>
      <c r="L42">
        <f>J42*100%</f>
        <v>25</v>
      </c>
      <c r="M42">
        <f t="shared" si="0"/>
        <v>46</v>
      </c>
      <c r="N42">
        <f t="shared" si="1"/>
        <v>3</v>
      </c>
    </row>
    <row r="43" spans="1:14" hidden="1" x14ac:dyDescent="0.2">
      <c r="A43" t="s">
        <v>567</v>
      </c>
      <c r="B43" s="3" t="s">
        <v>246</v>
      </c>
      <c r="C43" s="3" t="s">
        <v>7</v>
      </c>
      <c r="D43" s="3" t="s">
        <v>25</v>
      </c>
      <c r="E43" s="3">
        <v>2021</v>
      </c>
      <c r="F43" s="3" t="s">
        <v>10</v>
      </c>
      <c r="G43" s="3" t="s">
        <v>323</v>
      </c>
      <c r="H43" s="3" t="s">
        <v>31</v>
      </c>
      <c r="M43">
        <f t="shared" si="0"/>
        <v>0</v>
      </c>
      <c r="N43">
        <f t="shared" si="1"/>
        <v>248</v>
      </c>
    </row>
    <row r="44" spans="1:14" hidden="1" x14ac:dyDescent="0.2">
      <c r="A44" t="s">
        <v>505</v>
      </c>
      <c r="B44" s="3" t="s">
        <v>171</v>
      </c>
      <c r="C44" s="3" t="s">
        <v>7</v>
      </c>
      <c r="D44" s="3" t="s">
        <v>25</v>
      </c>
      <c r="E44" s="3">
        <v>2021</v>
      </c>
      <c r="F44" s="3" t="s">
        <v>10</v>
      </c>
      <c r="G44" s="3" t="s">
        <v>232</v>
      </c>
      <c r="H44" s="3" t="s">
        <v>9</v>
      </c>
      <c r="I44">
        <v>54</v>
      </c>
      <c r="J44">
        <v>22</v>
      </c>
      <c r="K44">
        <f>I44*25%</f>
        <v>13.5</v>
      </c>
      <c r="L44">
        <f>J44*100%</f>
        <v>22</v>
      </c>
      <c r="M44">
        <f t="shared" si="0"/>
        <v>35.5</v>
      </c>
      <c r="N44">
        <f t="shared" si="1"/>
        <v>72</v>
      </c>
    </row>
    <row r="45" spans="1:14" hidden="1" x14ac:dyDescent="0.2">
      <c r="A45" t="s">
        <v>697</v>
      </c>
      <c r="B45" s="3" t="s">
        <v>378</v>
      </c>
      <c r="C45" s="3" t="s">
        <v>17</v>
      </c>
      <c r="D45" s="3" t="s">
        <v>25</v>
      </c>
      <c r="E45" s="3">
        <v>2017</v>
      </c>
      <c r="F45" s="3" t="s">
        <v>10</v>
      </c>
      <c r="G45" s="3" t="s">
        <v>212</v>
      </c>
      <c r="H45" s="3" t="s">
        <v>9</v>
      </c>
      <c r="I45">
        <v>66</v>
      </c>
      <c r="J45">
        <v>6</v>
      </c>
      <c r="K45">
        <f>I45*25%</f>
        <v>16.5</v>
      </c>
      <c r="L45">
        <f>J45*100%</f>
        <v>6</v>
      </c>
      <c r="M45">
        <f t="shared" si="0"/>
        <v>22.5</v>
      </c>
      <c r="N45">
        <f t="shared" si="1"/>
        <v>181</v>
      </c>
    </row>
    <row r="46" spans="1:14" hidden="1" x14ac:dyDescent="0.2">
      <c r="A46" t="s">
        <v>606</v>
      </c>
      <c r="B46" s="3" t="s">
        <v>20</v>
      </c>
      <c r="C46" s="3" t="s">
        <v>17</v>
      </c>
      <c r="D46" s="3" t="s">
        <v>25</v>
      </c>
      <c r="E46" s="3">
        <v>2021</v>
      </c>
      <c r="F46" s="3" t="s">
        <v>10</v>
      </c>
      <c r="G46" s="3" t="s">
        <v>212</v>
      </c>
      <c r="H46" s="3" t="s">
        <v>31</v>
      </c>
      <c r="M46">
        <f t="shared" si="0"/>
        <v>0</v>
      </c>
      <c r="N46">
        <f t="shared" si="1"/>
        <v>246</v>
      </c>
    </row>
    <row r="47" spans="1:14" hidden="1" x14ac:dyDescent="0.2">
      <c r="A47" t="s">
        <v>559</v>
      </c>
      <c r="B47" s="3" t="s">
        <v>255</v>
      </c>
      <c r="C47" s="3" t="s">
        <v>17</v>
      </c>
      <c r="D47" s="3" t="s">
        <v>25</v>
      </c>
      <c r="E47" s="3">
        <v>2021</v>
      </c>
      <c r="F47" s="3" t="s">
        <v>10</v>
      </c>
      <c r="G47" s="3" t="s">
        <v>219</v>
      </c>
      <c r="H47" s="3" t="s">
        <v>9</v>
      </c>
      <c r="I47">
        <v>61</v>
      </c>
      <c r="J47">
        <v>19</v>
      </c>
      <c r="K47">
        <f>I47*25%</f>
        <v>15.25</v>
      </c>
      <c r="L47">
        <f>J47*100%</f>
        <v>19</v>
      </c>
      <c r="M47">
        <f t="shared" si="0"/>
        <v>34.25</v>
      </c>
      <c r="N47">
        <f t="shared" si="1"/>
        <v>81</v>
      </c>
    </row>
    <row r="48" spans="1:14" hidden="1" x14ac:dyDescent="0.2">
      <c r="A48" t="s">
        <v>566</v>
      </c>
      <c r="B48" s="3" t="s">
        <v>398</v>
      </c>
      <c r="C48" s="3" t="s">
        <v>17</v>
      </c>
      <c r="D48" s="3" t="s">
        <v>21</v>
      </c>
      <c r="E48" s="3">
        <v>2021</v>
      </c>
      <c r="F48" s="3" t="s">
        <v>10</v>
      </c>
      <c r="G48" s="3" t="s">
        <v>203</v>
      </c>
      <c r="H48" s="3" t="s">
        <v>9</v>
      </c>
      <c r="I48">
        <v>63</v>
      </c>
      <c r="J48">
        <v>18</v>
      </c>
      <c r="K48">
        <f>I48*25%</f>
        <v>15.75</v>
      </c>
      <c r="L48">
        <f>J48*100%</f>
        <v>18</v>
      </c>
      <c r="M48">
        <f t="shared" si="0"/>
        <v>33.75</v>
      </c>
      <c r="N48">
        <f t="shared" si="1"/>
        <v>85</v>
      </c>
    </row>
    <row r="49" spans="1:14" hidden="1" x14ac:dyDescent="0.2">
      <c r="A49" t="s">
        <v>633</v>
      </c>
      <c r="B49" s="3" t="s">
        <v>217</v>
      </c>
      <c r="C49" s="3" t="s">
        <v>17</v>
      </c>
      <c r="D49" s="3" t="s">
        <v>18</v>
      </c>
      <c r="E49" s="3">
        <v>2018</v>
      </c>
      <c r="F49" s="3" t="s">
        <v>10</v>
      </c>
      <c r="G49" s="3" t="s">
        <v>203</v>
      </c>
      <c r="H49" s="3" t="s">
        <v>31</v>
      </c>
      <c r="M49">
        <f t="shared" si="0"/>
        <v>0</v>
      </c>
      <c r="N49">
        <f t="shared" si="1"/>
        <v>244</v>
      </c>
    </row>
    <row r="50" spans="1:14" hidden="1" x14ac:dyDescent="0.2">
      <c r="A50" t="s">
        <v>437</v>
      </c>
      <c r="B50" s="3" t="s">
        <v>316</v>
      </c>
      <c r="C50" s="3" t="s">
        <v>17</v>
      </c>
      <c r="D50" s="3" t="s">
        <v>18</v>
      </c>
      <c r="E50" s="3">
        <v>2021</v>
      </c>
      <c r="F50" s="3" t="s">
        <v>10</v>
      </c>
      <c r="G50" s="3" t="s">
        <v>203</v>
      </c>
      <c r="H50" s="3" t="s">
        <v>9</v>
      </c>
      <c r="I50">
        <v>56</v>
      </c>
      <c r="J50">
        <v>9</v>
      </c>
      <c r="K50">
        <f>I50*25%</f>
        <v>14</v>
      </c>
      <c r="L50">
        <f>J50*100%</f>
        <v>9</v>
      </c>
      <c r="M50">
        <f t="shared" si="0"/>
        <v>23</v>
      </c>
      <c r="N50">
        <f t="shared" si="1"/>
        <v>176</v>
      </c>
    </row>
    <row r="51" spans="1:14" hidden="1" x14ac:dyDescent="0.2">
      <c r="A51" t="s">
        <v>490</v>
      </c>
      <c r="B51" s="3" t="s">
        <v>114</v>
      </c>
      <c r="C51" s="3" t="s">
        <v>17</v>
      </c>
      <c r="D51" s="3" t="s">
        <v>25</v>
      </c>
      <c r="E51" s="3">
        <v>2021</v>
      </c>
      <c r="F51" s="3" t="s">
        <v>10</v>
      </c>
      <c r="G51" s="3" t="s">
        <v>241</v>
      </c>
      <c r="H51" s="3" t="s">
        <v>9</v>
      </c>
      <c r="I51">
        <v>98</v>
      </c>
      <c r="J51">
        <v>7</v>
      </c>
      <c r="K51">
        <f>I51*25%</f>
        <v>24.5</v>
      </c>
      <c r="L51">
        <f>J51*100%</f>
        <v>7</v>
      </c>
      <c r="M51">
        <f t="shared" si="0"/>
        <v>31.5</v>
      </c>
      <c r="N51">
        <f t="shared" si="1"/>
        <v>98</v>
      </c>
    </row>
    <row r="52" spans="1:14" hidden="1" x14ac:dyDescent="0.2">
      <c r="A52" t="s">
        <v>573</v>
      </c>
      <c r="B52" s="3" t="s">
        <v>114</v>
      </c>
      <c r="C52" s="3" t="s">
        <v>17</v>
      </c>
      <c r="D52" s="3" t="s">
        <v>21</v>
      </c>
      <c r="E52" s="3">
        <v>2018</v>
      </c>
      <c r="F52" s="3" t="s">
        <v>10</v>
      </c>
      <c r="G52" s="3" t="s">
        <v>203</v>
      </c>
      <c r="H52" s="3" t="s">
        <v>31</v>
      </c>
      <c r="M52">
        <f t="shared" si="0"/>
        <v>0</v>
      </c>
      <c r="N52">
        <f t="shared" si="1"/>
        <v>242</v>
      </c>
    </row>
    <row r="53" spans="1:14" hidden="1" x14ac:dyDescent="0.2">
      <c r="A53" t="s">
        <v>437</v>
      </c>
      <c r="B53" s="3" t="s">
        <v>334</v>
      </c>
      <c r="C53" s="3" t="s">
        <v>7</v>
      </c>
      <c r="D53" s="3" t="s">
        <v>25</v>
      </c>
      <c r="E53" s="3">
        <v>2021</v>
      </c>
      <c r="F53" s="3" t="s">
        <v>10</v>
      </c>
      <c r="G53" s="3" t="s">
        <v>203</v>
      </c>
      <c r="H53" s="3" t="s">
        <v>9</v>
      </c>
      <c r="I53">
        <v>87</v>
      </c>
      <c r="J53">
        <v>9</v>
      </c>
      <c r="K53">
        <f>I53*25%</f>
        <v>21.75</v>
      </c>
      <c r="L53">
        <f>J53*100%</f>
        <v>9</v>
      </c>
      <c r="M53">
        <f t="shared" si="0"/>
        <v>30.75</v>
      </c>
      <c r="N53">
        <f t="shared" si="1"/>
        <v>101</v>
      </c>
    </row>
    <row r="54" spans="1:14" hidden="1" x14ac:dyDescent="0.2">
      <c r="A54" t="s">
        <v>573</v>
      </c>
      <c r="B54" s="3" t="s">
        <v>122</v>
      </c>
      <c r="C54" s="3" t="s">
        <v>17</v>
      </c>
      <c r="D54" s="3" t="s">
        <v>25</v>
      </c>
      <c r="E54" s="3">
        <v>2021</v>
      </c>
      <c r="F54" s="3" t="s">
        <v>10</v>
      </c>
      <c r="G54" s="3" t="s">
        <v>203</v>
      </c>
      <c r="H54" s="3" t="s">
        <v>9</v>
      </c>
      <c r="I54">
        <v>44</v>
      </c>
      <c r="J54">
        <v>18</v>
      </c>
      <c r="K54">
        <f>I54*25%</f>
        <v>11</v>
      </c>
      <c r="L54">
        <f>J54*100%</f>
        <v>18</v>
      </c>
      <c r="M54">
        <f t="shared" si="0"/>
        <v>29</v>
      </c>
      <c r="N54">
        <f t="shared" si="1"/>
        <v>120</v>
      </c>
    </row>
    <row r="55" spans="1:14" hidden="1" x14ac:dyDescent="0.2">
      <c r="A55" t="s">
        <v>495</v>
      </c>
      <c r="B55" s="3" t="s">
        <v>372</v>
      </c>
      <c r="C55" s="3" t="s">
        <v>7</v>
      </c>
      <c r="D55" s="3" t="s">
        <v>25</v>
      </c>
      <c r="E55" s="3">
        <v>2021</v>
      </c>
      <c r="F55" s="3" t="s">
        <v>10</v>
      </c>
      <c r="G55" s="3" t="s">
        <v>203</v>
      </c>
      <c r="H55" s="3" t="s">
        <v>31</v>
      </c>
      <c r="M55">
        <f t="shared" si="0"/>
        <v>0</v>
      </c>
      <c r="N55">
        <f t="shared" si="1"/>
        <v>240</v>
      </c>
    </row>
    <row r="56" spans="1:14" hidden="1" x14ac:dyDescent="0.2">
      <c r="A56" t="s">
        <v>657</v>
      </c>
      <c r="B56" s="3" t="s">
        <v>42</v>
      </c>
      <c r="C56" s="3" t="s">
        <v>7</v>
      </c>
      <c r="D56" s="3" t="s">
        <v>25</v>
      </c>
      <c r="E56" s="3">
        <v>2017</v>
      </c>
      <c r="F56" s="3" t="s">
        <v>10</v>
      </c>
      <c r="G56" s="3" t="s">
        <v>203</v>
      </c>
      <c r="H56" s="3" t="s">
        <v>9</v>
      </c>
      <c r="I56">
        <v>65</v>
      </c>
      <c r="J56">
        <v>8</v>
      </c>
      <c r="K56">
        <f>I56*25%</f>
        <v>16.25</v>
      </c>
      <c r="L56">
        <f>J56*100%</f>
        <v>8</v>
      </c>
      <c r="M56">
        <f t="shared" si="0"/>
        <v>24.25</v>
      </c>
      <c r="N56">
        <f t="shared" si="1"/>
        <v>158</v>
      </c>
    </row>
    <row r="57" spans="1:14" hidden="1" x14ac:dyDescent="0.2">
      <c r="A57" t="s">
        <v>266</v>
      </c>
      <c r="B57" s="3" t="s">
        <v>34</v>
      </c>
      <c r="C57" s="3" t="s">
        <v>7</v>
      </c>
      <c r="D57" s="3" t="s">
        <v>21</v>
      </c>
      <c r="E57" s="3">
        <v>2021</v>
      </c>
      <c r="F57" s="3" t="s">
        <v>10</v>
      </c>
      <c r="G57" s="3" t="s">
        <v>72</v>
      </c>
      <c r="H57" s="3" t="s">
        <v>9</v>
      </c>
      <c r="I57">
        <v>69</v>
      </c>
      <c r="J57">
        <v>22</v>
      </c>
      <c r="K57">
        <f>I57*25%</f>
        <v>17.25</v>
      </c>
      <c r="L57">
        <f>J57*100%</f>
        <v>22</v>
      </c>
      <c r="M57">
        <f t="shared" si="0"/>
        <v>39.25</v>
      </c>
      <c r="N57">
        <f t="shared" si="1"/>
        <v>44</v>
      </c>
    </row>
    <row r="58" spans="1:14" hidden="1" x14ac:dyDescent="0.2">
      <c r="A58" t="s">
        <v>442</v>
      </c>
      <c r="B58" s="3" t="s">
        <v>319</v>
      </c>
      <c r="C58" s="3" t="s">
        <v>17</v>
      </c>
      <c r="D58" s="3" t="s">
        <v>25</v>
      </c>
      <c r="E58" s="3">
        <v>2021</v>
      </c>
      <c r="F58" s="3" t="s">
        <v>10</v>
      </c>
      <c r="G58" s="3" t="s">
        <v>225</v>
      </c>
      <c r="H58" s="3" t="s">
        <v>31</v>
      </c>
      <c r="M58">
        <f t="shared" si="0"/>
        <v>0</v>
      </c>
      <c r="N58">
        <f t="shared" si="1"/>
        <v>238</v>
      </c>
    </row>
    <row r="59" spans="1:14" hidden="1" x14ac:dyDescent="0.2">
      <c r="A59" t="s">
        <v>451</v>
      </c>
      <c r="B59" s="3" t="s">
        <v>238</v>
      </c>
      <c r="C59" s="3" t="s">
        <v>17</v>
      </c>
      <c r="D59" s="3" t="s">
        <v>25</v>
      </c>
      <c r="E59" s="3">
        <v>2016</v>
      </c>
      <c r="F59" s="3" t="s">
        <v>10</v>
      </c>
      <c r="G59" s="3" t="s">
        <v>225</v>
      </c>
      <c r="H59" s="3" t="s">
        <v>9</v>
      </c>
      <c r="I59">
        <v>61</v>
      </c>
      <c r="J59">
        <v>3</v>
      </c>
      <c r="K59">
        <f>I59*25%</f>
        <v>15.25</v>
      </c>
      <c r="L59">
        <f>J59*100%</f>
        <v>3</v>
      </c>
      <c r="M59">
        <f t="shared" si="0"/>
        <v>18.25</v>
      </c>
      <c r="N59">
        <f t="shared" si="1"/>
        <v>203</v>
      </c>
    </row>
    <row r="60" spans="1:14" hidden="1" x14ac:dyDescent="0.2">
      <c r="A60" t="s">
        <v>578</v>
      </c>
      <c r="B60" s="3" t="s">
        <v>326</v>
      </c>
      <c r="C60" s="3" t="s">
        <v>17</v>
      </c>
      <c r="D60" s="3" t="s">
        <v>25</v>
      </c>
      <c r="E60" s="3">
        <v>2021</v>
      </c>
      <c r="F60" s="3" t="s">
        <v>10</v>
      </c>
      <c r="G60" s="3" t="s">
        <v>358</v>
      </c>
      <c r="H60" s="3" t="s">
        <v>9</v>
      </c>
      <c r="I60">
        <v>27</v>
      </c>
      <c r="J60">
        <v>20</v>
      </c>
      <c r="K60">
        <f>I60*25%</f>
        <v>6.75</v>
      </c>
      <c r="L60">
        <f>J60*100%</f>
        <v>20</v>
      </c>
      <c r="M60">
        <f t="shared" si="0"/>
        <v>26.75</v>
      </c>
      <c r="N60">
        <f t="shared" si="1"/>
        <v>134</v>
      </c>
    </row>
    <row r="61" spans="1:14" hidden="1" x14ac:dyDescent="0.2">
      <c r="A61" t="s">
        <v>468</v>
      </c>
      <c r="B61" s="3" t="s">
        <v>148</v>
      </c>
      <c r="C61" s="3" t="s">
        <v>7</v>
      </c>
      <c r="D61" s="3" t="s">
        <v>25</v>
      </c>
      <c r="E61" s="3">
        <v>2021</v>
      </c>
      <c r="F61" s="3" t="s">
        <v>10</v>
      </c>
      <c r="G61" s="3" t="s">
        <v>225</v>
      </c>
      <c r="H61" s="3" t="s">
        <v>31</v>
      </c>
      <c r="M61">
        <f t="shared" si="0"/>
        <v>0</v>
      </c>
      <c r="N61">
        <f t="shared" si="1"/>
        <v>236</v>
      </c>
    </row>
    <row r="62" spans="1:14" hidden="1" x14ac:dyDescent="0.2">
      <c r="A62" t="s">
        <v>460</v>
      </c>
      <c r="B62" s="3" t="s">
        <v>148</v>
      </c>
      <c r="C62" s="3" t="s">
        <v>17</v>
      </c>
      <c r="D62" s="3" t="s">
        <v>25</v>
      </c>
      <c r="E62" s="3">
        <v>2021</v>
      </c>
      <c r="F62" s="3" t="s">
        <v>10</v>
      </c>
      <c r="G62" s="3" t="s">
        <v>225</v>
      </c>
      <c r="H62" s="3" t="s">
        <v>9</v>
      </c>
      <c r="I62">
        <v>40</v>
      </c>
      <c r="J62">
        <v>19</v>
      </c>
      <c r="K62">
        <f>I62*25%</f>
        <v>10</v>
      </c>
      <c r="L62">
        <f>J62*100%</f>
        <v>19</v>
      </c>
      <c r="M62">
        <f t="shared" si="0"/>
        <v>29</v>
      </c>
      <c r="N62">
        <f t="shared" si="1"/>
        <v>119</v>
      </c>
    </row>
    <row r="63" spans="1:14" hidden="1" x14ac:dyDescent="0.2">
      <c r="A63" t="s">
        <v>484</v>
      </c>
      <c r="B63" s="3" t="s">
        <v>286</v>
      </c>
      <c r="C63" s="3" t="s">
        <v>7</v>
      </c>
      <c r="D63" s="3" t="s">
        <v>25</v>
      </c>
      <c r="E63" s="3">
        <v>2021</v>
      </c>
      <c r="F63" s="3" t="s">
        <v>10</v>
      </c>
      <c r="G63" s="3" t="s">
        <v>197</v>
      </c>
      <c r="H63" s="3" t="s">
        <v>9</v>
      </c>
      <c r="I63">
        <v>52</v>
      </c>
      <c r="J63">
        <v>5</v>
      </c>
      <c r="K63">
        <f>I63*25%</f>
        <v>13</v>
      </c>
      <c r="L63">
        <f>J63*100%</f>
        <v>5</v>
      </c>
      <c r="M63">
        <f t="shared" si="0"/>
        <v>18</v>
      </c>
      <c r="N63">
        <f t="shared" si="1"/>
        <v>202</v>
      </c>
    </row>
    <row r="64" spans="1:14" hidden="1" x14ac:dyDescent="0.2">
      <c r="A64" t="s">
        <v>680</v>
      </c>
      <c r="B64" s="3" t="s">
        <v>267</v>
      </c>
      <c r="C64" s="3" t="s">
        <v>17</v>
      </c>
      <c r="D64" s="3" t="s">
        <v>21</v>
      </c>
      <c r="E64" s="3">
        <v>2018</v>
      </c>
      <c r="F64" s="3" t="s">
        <v>10</v>
      </c>
      <c r="G64" s="3" t="s">
        <v>242</v>
      </c>
      <c r="H64" s="3" t="s">
        <v>31</v>
      </c>
      <c r="M64">
        <f t="shared" si="0"/>
        <v>0</v>
      </c>
      <c r="N64">
        <f t="shared" si="1"/>
        <v>234</v>
      </c>
    </row>
    <row r="65" spans="1:14" hidden="1" x14ac:dyDescent="0.2">
      <c r="A65" t="s">
        <v>681</v>
      </c>
      <c r="B65" s="3" t="s">
        <v>299</v>
      </c>
      <c r="C65" s="3" t="s">
        <v>7</v>
      </c>
      <c r="D65" s="3" t="s">
        <v>25</v>
      </c>
      <c r="E65" s="3">
        <v>2018</v>
      </c>
      <c r="F65" s="3" t="s">
        <v>10</v>
      </c>
      <c r="G65" s="3" t="s">
        <v>242</v>
      </c>
      <c r="H65" s="3" t="s">
        <v>9</v>
      </c>
      <c r="I65">
        <v>41</v>
      </c>
      <c r="J65">
        <v>18</v>
      </c>
      <c r="K65">
        <f>I65*25%</f>
        <v>10.25</v>
      </c>
      <c r="L65">
        <f>J65*100%</f>
        <v>18</v>
      </c>
      <c r="M65">
        <f t="shared" si="0"/>
        <v>28.25</v>
      </c>
      <c r="N65">
        <f t="shared" si="1"/>
        <v>123</v>
      </c>
    </row>
    <row r="66" spans="1:14" hidden="1" x14ac:dyDescent="0.2">
      <c r="A66" t="s">
        <v>660</v>
      </c>
      <c r="B66" s="3" t="s">
        <v>247</v>
      </c>
      <c r="C66" s="3" t="s">
        <v>7</v>
      </c>
      <c r="D66" s="3" t="s">
        <v>25</v>
      </c>
      <c r="E66" s="3">
        <v>2018</v>
      </c>
      <c r="F66" s="3" t="s">
        <v>10</v>
      </c>
      <c r="G66" s="3" t="s">
        <v>242</v>
      </c>
      <c r="H66" s="3" t="s">
        <v>9</v>
      </c>
      <c r="I66">
        <v>65</v>
      </c>
      <c r="J66">
        <v>20</v>
      </c>
      <c r="K66">
        <f>I66*25%</f>
        <v>16.25</v>
      </c>
      <c r="L66">
        <f>J66*100%</f>
        <v>20</v>
      </c>
      <c r="M66">
        <f t="shared" ref="M66:M129" si="2">K66+L66</f>
        <v>36.25</v>
      </c>
      <c r="N66">
        <f t="shared" ref="N66:N129" si="3">RANK(M66,M66:M477)</f>
        <v>62</v>
      </c>
    </row>
    <row r="67" spans="1:14" hidden="1" x14ac:dyDescent="0.2">
      <c r="A67" t="s">
        <v>453</v>
      </c>
      <c r="B67" s="3" t="s">
        <v>59</v>
      </c>
      <c r="C67" s="3" t="s">
        <v>17</v>
      </c>
      <c r="D67" s="3" t="s">
        <v>25</v>
      </c>
      <c r="E67" s="3">
        <v>2020</v>
      </c>
      <c r="F67" s="3" t="s">
        <v>10</v>
      </c>
      <c r="G67" s="3" t="s">
        <v>242</v>
      </c>
      <c r="H67" s="3" t="s">
        <v>31</v>
      </c>
      <c r="M67">
        <f t="shared" si="2"/>
        <v>0</v>
      </c>
      <c r="N67">
        <f t="shared" si="3"/>
        <v>232</v>
      </c>
    </row>
    <row r="68" spans="1:14" x14ac:dyDescent="0.2">
      <c r="A68" t="s">
        <v>528</v>
      </c>
      <c r="B68" s="3" t="s">
        <v>34</v>
      </c>
      <c r="C68" s="3" t="s">
        <v>7</v>
      </c>
      <c r="D68" s="3" t="s">
        <v>25</v>
      </c>
      <c r="E68" s="3">
        <v>2016</v>
      </c>
      <c r="F68" s="3" t="s">
        <v>10</v>
      </c>
      <c r="G68" s="3" t="s">
        <v>163</v>
      </c>
      <c r="H68" s="3" t="s">
        <v>9</v>
      </c>
      <c r="I68">
        <v>95</v>
      </c>
      <c r="J68">
        <v>21</v>
      </c>
      <c r="K68">
        <f>I68*25%</f>
        <v>23.75</v>
      </c>
      <c r="L68">
        <f>J68*100%</f>
        <v>21</v>
      </c>
      <c r="M68">
        <f t="shared" si="2"/>
        <v>44.75</v>
      </c>
      <c r="N68">
        <f t="shared" si="3"/>
        <v>6</v>
      </c>
    </row>
    <row r="69" spans="1:14" hidden="1" x14ac:dyDescent="0.2">
      <c r="A69" t="s">
        <v>650</v>
      </c>
      <c r="B69" s="3" t="s">
        <v>375</v>
      </c>
      <c r="C69" s="3" t="s">
        <v>7</v>
      </c>
      <c r="D69" s="3" t="s">
        <v>25</v>
      </c>
      <c r="E69" s="3">
        <v>2018</v>
      </c>
      <c r="F69" s="3" t="s">
        <v>10</v>
      </c>
      <c r="G69" s="3" t="s">
        <v>208</v>
      </c>
      <c r="H69" s="3" t="s">
        <v>9</v>
      </c>
      <c r="I69">
        <v>29</v>
      </c>
      <c r="J69">
        <v>14</v>
      </c>
      <c r="K69">
        <f>I69*25%</f>
        <v>7.25</v>
      </c>
      <c r="L69">
        <f>J69*100%</f>
        <v>14</v>
      </c>
      <c r="M69">
        <f t="shared" si="2"/>
        <v>21.25</v>
      </c>
      <c r="N69">
        <f t="shared" si="3"/>
        <v>178</v>
      </c>
    </row>
    <row r="70" spans="1:14" hidden="1" x14ac:dyDescent="0.2">
      <c r="A70" t="s">
        <v>462</v>
      </c>
      <c r="B70" s="3" t="s">
        <v>33</v>
      </c>
      <c r="C70" s="3" t="s">
        <v>7</v>
      </c>
      <c r="D70" s="3" t="s">
        <v>25</v>
      </c>
      <c r="E70" s="3">
        <v>2021</v>
      </c>
      <c r="F70" s="3" t="s">
        <v>35</v>
      </c>
      <c r="G70" s="3" t="s">
        <v>208</v>
      </c>
      <c r="H70" s="3" t="s">
        <v>31</v>
      </c>
      <c r="M70">
        <f t="shared" si="2"/>
        <v>0</v>
      </c>
      <c r="N70">
        <f t="shared" si="3"/>
        <v>230</v>
      </c>
    </row>
    <row r="71" spans="1:14" hidden="1" x14ac:dyDescent="0.2">
      <c r="A71" t="s">
        <v>444</v>
      </c>
      <c r="B71" s="3" t="s">
        <v>33</v>
      </c>
      <c r="C71" s="3" t="s">
        <v>7</v>
      </c>
      <c r="D71" s="3" t="s">
        <v>25</v>
      </c>
      <c r="E71" s="3">
        <v>2021</v>
      </c>
      <c r="F71" s="3" t="s">
        <v>35</v>
      </c>
      <c r="G71" s="3" t="s">
        <v>208</v>
      </c>
      <c r="H71" s="3" t="s">
        <v>9</v>
      </c>
      <c r="I71">
        <v>87</v>
      </c>
      <c r="J71">
        <v>16</v>
      </c>
      <c r="K71">
        <f>I71*25%</f>
        <v>21.75</v>
      </c>
      <c r="L71">
        <f>J71*100%</f>
        <v>16</v>
      </c>
      <c r="M71">
        <f t="shared" si="2"/>
        <v>37.75</v>
      </c>
      <c r="N71">
        <f t="shared" si="3"/>
        <v>51</v>
      </c>
    </row>
    <row r="72" spans="1:14" hidden="1" x14ac:dyDescent="0.2">
      <c r="A72" t="s">
        <v>616</v>
      </c>
      <c r="B72" s="3" t="s">
        <v>33</v>
      </c>
      <c r="C72" s="3" t="s">
        <v>7</v>
      </c>
      <c r="D72" s="3" t="s">
        <v>25</v>
      </c>
      <c r="E72" s="3">
        <v>2021</v>
      </c>
      <c r="F72" s="3" t="s">
        <v>10</v>
      </c>
      <c r="G72" s="3" t="s">
        <v>208</v>
      </c>
      <c r="H72" s="3" t="s">
        <v>9</v>
      </c>
      <c r="I72">
        <v>44</v>
      </c>
      <c r="J72">
        <v>14</v>
      </c>
      <c r="K72">
        <f>I72*25%</f>
        <v>11</v>
      </c>
      <c r="L72">
        <f>J72*100%</f>
        <v>14</v>
      </c>
      <c r="M72">
        <f t="shared" si="2"/>
        <v>25</v>
      </c>
      <c r="N72">
        <f t="shared" si="3"/>
        <v>140</v>
      </c>
    </row>
    <row r="73" spans="1:14" hidden="1" x14ac:dyDescent="0.2">
      <c r="A73" t="s">
        <v>499</v>
      </c>
      <c r="B73" s="3" t="s">
        <v>33</v>
      </c>
      <c r="C73" s="3" t="s">
        <v>7</v>
      </c>
      <c r="D73" s="3" t="s">
        <v>25</v>
      </c>
      <c r="E73" s="3">
        <v>2016</v>
      </c>
      <c r="F73" s="3" t="s">
        <v>10</v>
      </c>
      <c r="G73" s="3" t="s">
        <v>208</v>
      </c>
      <c r="H73" s="3" t="s">
        <v>31</v>
      </c>
      <c r="M73">
        <f t="shared" si="2"/>
        <v>0</v>
      </c>
      <c r="N73">
        <f t="shared" si="3"/>
        <v>228</v>
      </c>
    </row>
    <row r="74" spans="1:14" hidden="1" x14ac:dyDescent="0.2">
      <c r="A74" t="s">
        <v>668</v>
      </c>
      <c r="B74" s="3" t="s">
        <v>33</v>
      </c>
      <c r="C74" s="3" t="s">
        <v>7</v>
      </c>
      <c r="D74" s="3" t="s">
        <v>25</v>
      </c>
      <c r="E74" s="3">
        <v>2021</v>
      </c>
      <c r="F74" s="3" t="s">
        <v>10</v>
      </c>
      <c r="G74" s="3" t="s">
        <v>366</v>
      </c>
      <c r="H74" s="3" t="s">
        <v>9</v>
      </c>
      <c r="I74">
        <v>75</v>
      </c>
      <c r="J74">
        <v>20</v>
      </c>
      <c r="K74">
        <f>I74*25%</f>
        <v>18.75</v>
      </c>
      <c r="L74">
        <f>J74*100%</f>
        <v>20</v>
      </c>
      <c r="M74">
        <f t="shared" si="2"/>
        <v>38.75</v>
      </c>
      <c r="N74">
        <f t="shared" si="3"/>
        <v>44</v>
      </c>
    </row>
    <row r="75" spans="1:14" hidden="1" x14ac:dyDescent="0.2">
      <c r="A75" t="s">
        <v>648</v>
      </c>
      <c r="B75" s="3" t="s">
        <v>34</v>
      </c>
      <c r="C75" s="3" t="s">
        <v>7</v>
      </c>
      <c r="D75" s="3" t="s">
        <v>25</v>
      </c>
      <c r="E75" s="3">
        <v>2021</v>
      </c>
      <c r="F75" s="3" t="s">
        <v>10</v>
      </c>
      <c r="G75" s="3" t="s">
        <v>327</v>
      </c>
      <c r="H75" s="3" t="s">
        <v>9</v>
      </c>
      <c r="I75">
        <v>51</v>
      </c>
      <c r="J75">
        <v>22</v>
      </c>
      <c r="K75">
        <f>I75*25%</f>
        <v>12.75</v>
      </c>
      <c r="L75">
        <f>J75*100%</f>
        <v>22</v>
      </c>
      <c r="M75">
        <f t="shared" si="2"/>
        <v>34.75</v>
      </c>
      <c r="N75">
        <f t="shared" si="3"/>
        <v>71</v>
      </c>
    </row>
    <row r="76" spans="1:14" hidden="1" x14ac:dyDescent="0.2">
      <c r="A76" t="s">
        <v>629</v>
      </c>
      <c r="B76" s="3" t="s">
        <v>33</v>
      </c>
      <c r="C76" s="3" t="s">
        <v>7</v>
      </c>
      <c r="D76" s="3" t="s">
        <v>25</v>
      </c>
      <c r="E76" s="3">
        <v>2021</v>
      </c>
      <c r="F76" s="3" t="s">
        <v>10</v>
      </c>
      <c r="G76" s="3" t="s">
        <v>325</v>
      </c>
      <c r="H76" s="3" t="s">
        <v>31</v>
      </c>
      <c r="M76">
        <f t="shared" si="2"/>
        <v>0</v>
      </c>
      <c r="N76">
        <f t="shared" si="3"/>
        <v>226</v>
      </c>
    </row>
    <row r="77" spans="1:14" hidden="1" x14ac:dyDescent="0.2">
      <c r="A77" t="s">
        <v>604</v>
      </c>
      <c r="B77" s="3" t="s">
        <v>33</v>
      </c>
      <c r="C77" s="3" t="s">
        <v>17</v>
      </c>
      <c r="D77" s="3" t="s">
        <v>40</v>
      </c>
      <c r="E77" s="3">
        <v>2020</v>
      </c>
      <c r="F77" s="3" t="s">
        <v>10</v>
      </c>
      <c r="G77" s="3" t="s">
        <v>131</v>
      </c>
      <c r="H77" s="3" t="s">
        <v>9</v>
      </c>
      <c r="I77">
        <v>39</v>
      </c>
      <c r="J77">
        <v>18</v>
      </c>
      <c r="K77">
        <f>I77*25%</f>
        <v>9.75</v>
      </c>
      <c r="L77">
        <f>J77*100%</f>
        <v>18</v>
      </c>
      <c r="M77">
        <f t="shared" si="2"/>
        <v>27.75</v>
      </c>
      <c r="N77">
        <f t="shared" si="3"/>
        <v>122</v>
      </c>
    </row>
    <row r="78" spans="1:14" hidden="1" x14ac:dyDescent="0.2">
      <c r="A78" t="s">
        <v>565</v>
      </c>
      <c r="B78" s="3" t="s">
        <v>196</v>
      </c>
      <c r="C78" s="3" t="s">
        <v>17</v>
      </c>
      <c r="D78" s="3" t="s">
        <v>40</v>
      </c>
      <c r="E78" s="3">
        <v>2018</v>
      </c>
      <c r="F78" s="3" t="s">
        <v>10</v>
      </c>
      <c r="G78" s="3" t="s">
        <v>195</v>
      </c>
      <c r="H78" s="3" t="s">
        <v>9</v>
      </c>
      <c r="I78">
        <v>70</v>
      </c>
      <c r="J78">
        <v>19</v>
      </c>
      <c r="K78">
        <f>I78*25%</f>
        <v>17.5</v>
      </c>
      <c r="L78">
        <f>J78*100%</f>
        <v>19</v>
      </c>
      <c r="M78">
        <f t="shared" si="2"/>
        <v>36.5</v>
      </c>
      <c r="N78">
        <f t="shared" si="3"/>
        <v>55</v>
      </c>
    </row>
    <row r="79" spans="1:14" hidden="1" x14ac:dyDescent="0.2">
      <c r="A79" t="s">
        <v>554</v>
      </c>
      <c r="B79" s="3" t="s">
        <v>340</v>
      </c>
      <c r="C79" s="3" t="s">
        <v>17</v>
      </c>
      <c r="D79" s="3" t="s">
        <v>25</v>
      </c>
      <c r="E79" s="3">
        <v>2019</v>
      </c>
      <c r="F79" s="3" t="s">
        <v>10</v>
      </c>
      <c r="G79" s="3" t="s">
        <v>260</v>
      </c>
      <c r="H79" s="3" t="s">
        <v>31</v>
      </c>
      <c r="M79">
        <f t="shared" si="2"/>
        <v>0</v>
      </c>
      <c r="N79">
        <f t="shared" si="3"/>
        <v>224</v>
      </c>
    </row>
    <row r="80" spans="1:14" hidden="1" x14ac:dyDescent="0.2">
      <c r="A80" t="s">
        <v>710</v>
      </c>
      <c r="B80" s="3" t="s">
        <v>121</v>
      </c>
      <c r="C80" s="3" t="s">
        <v>17</v>
      </c>
      <c r="D80" s="3" t="s">
        <v>25</v>
      </c>
      <c r="E80" s="3">
        <v>2021</v>
      </c>
      <c r="F80" s="3" t="s">
        <v>10</v>
      </c>
      <c r="G80" s="3" t="s">
        <v>355</v>
      </c>
      <c r="H80" s="3" t="s">
        <v>9</v>
      </c>
      <c r="I80">
        <v>81</v>
      </c>
      <c r="J80">
        <v>10</v>
      </c>
      <c r="K80">
        <f>I80*25%</f>
        <v>20.25</v>
      </c>
      <c r="L80">
        <f>J80*100%</f>
        <v>10</v>
      </c>
      <c r="M80">
        <f t="shared" si="2"/>
        <v>30.25</v>
      </c>
      <c r="N80">
        <f t="shared" si="3"/>
        <v>98</v>
      </c>
    </row>
    <row r="81" spans="1:14" hidden="1" x14ac:dyDescent="0.2">
      <c r="A81" t="s">
        <v>538</v>
      </c>
      <c r="B81" s="3" t="s">
        <v>405</v>
      </c>
      <c r="C81" s="3" t="s">
        <v>7</v>
      </c>
      <c r="D81" s="3" t="s">
        <v>25</v>
      </c>
      <c r="E81" s="3">
        <v>2021</v>
      </c>
      <c r="F81" s="3" t="s">
        <v>10</v>
      </c>
      <c r="G81" s="3" t="s">
        <v>285</v>
      </c>
      <c r="H81" s="3" t="s">
        <v>9</v>
      </c>
      <c r="I81">
        <v>77</v>
      </c>
      <c r="J81">
        <v>11</v>
      </c>
      <c r="K81">
        <f>I81*25%</f>
        <v>19.25</v>
      </c>
      <c r="L81">
        <f>J81*100%</f>
        <v>11</v>
      </c>
      <c r="M81">
        <f t="shared" si="2"/>
        <v>30.25</v>
      </c>
      <c r="N81">
        <f t="shared" si="3"/>
        <v>98</v>
      </c>
    </row>
    <row r="82" spans="1:14" hidden="1" x14ac:dyDescent="0.2">
      <c r="A82" t="s">
        <v>439</v>
      </c>
      <c r="B82" s="3" t="s">
        <v>164</v>
      </c>
      <c r="C82" s="3" t="s">
        <v>7</v>
      </c>
      <c r="D82" s="3" t="s">
        <v>25</v>
      </c>
      <c r="E82" s="3">
        <v>2021</v>
      </c>
      <c r="F82" s="3" t="s">
        <v>10</v>
      </c>
      <c r="G82" s="3" t="s">
        <v>374</v>
      </c>
      <c r="H82" s="3" t="s">
        <v>31</v>
      </c>
      <c r="M82">
        <f t="shared" si="2"/>
        <v>0</v>
      </c>
      <c r="N82">
        <f t="shared" si="3"/>
        <v>222</v>
      </c>
    </row>
    <row r="83" spans="1:14" hidden="1" x14ac:dyDescent="0.2">
      <c r="A83" t="s">
        <v>705</v>
      </c>
      <c r="B83" s="3" t="s">
        <v>162</v>
      </c>
      <c r="C83" s="3" t="s">
        <v>17</v>
      </c>
      <c r="D83" s="3" t="s">
        <v>18</v>
      </c>
      <c r="E83" s="3">
        <v>2020</v>
      </c>
      <c r="F83" s="3" t="s">
        <v>10</v>
      </c>
      <c r="G83" s="3" t="s">
        <v>289</v>
      </c>
      <c r="H83" s="3" t="s">
        <v>9</v>
      </c>
      <c r="I83">
        <v>67</v>
      </c>
      <c r="J83">
        <v>19</v>
      </c>
      <c r="K83">
        <f>I83*25%</f>
        <v>16.75</v>
      </c>
      <c r="L83">
        <f>J83*100%</f>
        <v>19</v>
      </c>
      <c r="M83">
        <f t="shared" si="2"/>
        <v>35.75</v>
      </c>
      <c r="N83">
        <f t="shared" si="3"/>
        <v>60</v>
      </c>
    </row>
    <row r="84" spans="1:14" hidden="1" x14ac:dyDescent="0.2">
      <c r="A84" t="s">
        <v>564</v>
      </c>
      <c r="B84" s="3" t="s">
        <v>162</v>
      </c>
      <c r="C84" s="3" t="s">
        <v>17</v>
      </c>
      <c r="D84" s="3" t="s">
        <v>21</v>
      </c>
      <c r="E84" s="3">
        <v>2016</v>
      </c>
      <c r="F84" s="3" t="s">
        <v>10</v>
      </c>
      <c r="G84" s="3" t="s">
        <v>289</v>
      </c>
      <c r="H84" s="3" t="s">
        <v>9</v>
      </c>
      <c r="I84">
        <v>70</v>
      </c>
      <c r="J84">
        <v>15</v>
      </c>
      <c r="K84">
        <f>I84*25%</f>
        <v>17.5</v>
      </c>
      <c r="L84">
        <f>J84*100%</f>
        <v>15</v>
      </c>
      <c r="M84">
        <f t="shared" si="2"/>
        <v>32.5</v>
      </c>
      <c r="N84">
        <f t="shared" si="3"/>
        <v>85</v>
      </c>
    </row>
    <row r="85" spans="1:14" hidden="1" x14ac:dyDescent="0.2">
      <c r="A85" t="s">
        <v>622</v>
      </c>
      <c r="B85" s="3" t="s">
        <v>187</v>
      </c>
      <c r="C85" s="3" t="s">
        <v>17</v>
      </c>
      <c r="D85" s="3" t="s">
        <v>18</v>
      </c>
      <c r="E85" s="3">
        <v>2016</v>
      </c>
      <c r="F85" s="3" t="s">
        <v>10</v>
      </c>
      <c r="G85" s="3" t="s">
        <v>289</v>
      </c>
      <c r="H85" s="3" t="s">
        <v>31</v>
      </c>
      <c r="M85">
        <f t="shared" si="2"/>
        <v>0</v>
      </c>
      <c r="N85">
        <f t="shared" si="3"/>
        <v>220</v>
      </c>
    </row>
    <row r="86" spans="1:14" hidden="1" x14ac:dyDescent="0.2">
      <c r="A86" t="s">
        <v>564</v>
      </c>
      <c r="B86" s="3" t="s">
        <v>36</v>
      </c>
      <c r="C86" s="3" t="s">
        <v>7</v>
      </c>
      <c r="D86" s="3" t="s">
        <v>25</v>
      </c>
      <c r="E86" s="3">
        <v>2021</v>
      </c>
      <c r="F86" s="3" t="s">
        <v>10</v>
      </c>
      <c r="G86" s="3" t="s">
        <v>289</v>
      </c>
      <c r="H86" s="3" t="s">
        <v>9</v>
      </c>
      <c r="I86">
        <v>98</v>
      </c>
      <c r="J86">
        <v>7</v>
      </c>
      <c r="K86">
        <f>I86*25%</f>
        <v>24.5</v>
      </c>
      <c r="L86">
        <f>J86*100%</f>
        <v>7</v>
      </c>
      <c r="M86">
        <f t="shared" si="2"/>
        <v>31.5</v>
      </c>
      <c r="N86">
        <f t="shared" si="3"/>
        <v>89</v>
      </c>
    </row>
    <row r="87" spans="1:14" hidden="1" x14ac:dyDescent="0.2">
      <c r="A87" t="s">
        <v>503</v>
      </c>
      <c r="B87" s="3" t="s">
        <v>69</v>
      </c>
      <c r="C87" s="3" t="s">
        <v>17</v>
      </c>
      <c r="D87" s="3" t="s">
        <v>40</v>
      </c>
      <c r="E87" s="3">
        <v>2022</v>
      </c>
      <c r="F87" s="3" t="s">
        <v>10</v>
      </c>
      <c r="G87" s="3" t="s">
        <v>252</v>
      </c>
      <c r="H87" s="3" t="s">
        <v>9</v>
      </c>
      <c r="I87">
        <v>36</v>
      </c>
      <c r="J87">
        <v>22</v>
      </c>
      <c r="K87">
        <f>I87*25%</f>
        <v>9</v>
      </c>
      <c r="L87">
        <f>J87*100%</f>
        <v>22</v>
      </c>
      <c r="M87">
        <f t="shared" si="2"/>
        <v>31</v>
      </c>
      <c r="N87">
        <f t="shared" si="3"/>
        <v>90</v>
      </c>
    </row>
    <row r="88" spans="1:14" hidden="1" x14ac:dyDescent="0.2">
      <c r="A88" t="s">
        <v>596</v>
      </c>
      <c r="B88" s="3" t="s">
        <v>36</v>
      </c>
      <c r="C88" s="3" t="s">
        <v>17</v>
      </c>
      <c r="D88" s="3" t="s">
        <v>25</v>
      </c>
      <c r="E88" s="3">
        <v>2020</v>
      </c>
      <c r="F88" s="3" t="s">
        <v>10</v>
      </c>
      <c r="G88" s="3" t="s">
        <v>248</v>
      </c>
      <c r="H88" s="3" t="s">
        <v>31</v>
      </c>
      <c r="M88">
        <f t="shared" si="2"/>
        <v>0</v>
      </c>
      <c r="N88">
        <f t="shared" si="3"/>
        <v>218</v>
      </c>
    </row>
    <row r="89" spans="1:14" hidden="1" x14ac:dyDescent="0.2">
      <c r="A89" t="s">
        <v>457</v>
      </c>
      <c r="B89" s="3" t="s">
        <v>36</v>
      </c>
      <c r="C89" s="3" t="s">
        <v>17</v>
      </c>
      <c r="D89" s="3" t="s">
        <v>25</v>
      </c>
      <c r="E89" s="3">
        <v>2020</v>
      </c>
      <c r="F89" s="3" t="s">
        <v>10</v>
      </c>
      <c r="G89" s="3" t="s">
        <v>248</v>
      </c>
      <c r="H89" s="3" t="s">
        <v>9</v>
      </c>
      <c r="I89">
        <v>55</v>
      </c>
      <c r="J89">
        <v>7</v>
      </c>
      <c r="K89">
        <f>I89*25%</f>
        <v>13.75</v>
      </c>
      <c r="L89">
        <f>J89*100%</f>
        <v>7</v>
      </c>
      <c r="M89">
        <f t="shared" si="2"/>
        <v>20.75</v>
      </c>
      <c r="N89">
        <f t="shared" si="3"/>
        <v>171</v>
      </c>
    </row>
    <row r="90" spans="1:14" hidden="1" x14ac:dyDescent="0.2">
      <c r="A90" t="s">
        <v>645</v>
      </c>
      <c r="B90" s="3" t="s">
        <v>36</v>
      </c>
      <c r="C90" s="3" t="s">
        <v>7</v>
      </c>
      <c r="D90" s="3" t="s">
        <v>25</v>
      </c>
      <c r="E90" s="3">
        <v>2021</v>
      </c>
      <c r="F90" s="3" t="s">
        <v>10</v>
      </c>
      <c r="G90" s="3" t="s">
        <v>248</v>
      </c>
      <c r="H90" s="3" t="s">
        <v>9</v>
      </c>
      <c r="I90">
        <v>57</v>
      </c>
      <c r="J90">
        <v>19</v>
      </c>
      <c r="K90">
        <f>I90*25%</f>
        <v>14.25</v>
      </c>
      <c r="L90">
        <f>J90*100%</f>
        <v>19</v>
      </c>
      <c r="M90">
        <f t="shared" si="2"/>
        <v>33.25</v>
      </c>
      <c r="N90">
        <f t="shared" si="3"/>
        <v>80</v>
      </c>
    </row>
    <row r="91" spans="1:14" hidden="1" x14ac:dyDescent="0.2">
      <c r="A91" t="s">
        <v>664</v>
      </c>
      <c r="B91" s="3" t="s">
        <v>105</v>
      </c>
      <c r="C91" s="3" t="s">
        <v>17</v>
      </c>
      <c r="D91" s="3" t="s">
        <v>25</v>
      </c>
      <c r="E91" s="3">
        <v>2018</v>
      </c>
      <c r="F91" s="3" t="s">
        <v>10</v>
      </c>
      <c r="G91" s="3" t="s">
        <v>248</v>
      </c>
      <c r="H91" s="3" t="s">
        <v>31</v>
      </c>
      <c r="M91">
        <f t="shared" si="2"/>
        <v>0</v>
      </c>
      <c r="N91">
        <f t="shared" si="3"/>
        <v>216</v>
      </c>
    </row>
    <row r="92" spans="1:14" x14ac:dyDescent="0.2">
      <c r="A92" t="s">
        <v>706</v>
      </c>
      <c r="B92" s="3" t="s">
        <v>38</v>
      </c>
      <c r="C92" s="3" t="s">
        <v>17</v>
      </c>
      <c r="D92" s="3" t="s">
        <v>18</v>
      </c>
      <c r="E92" s="3">
        <v>2019</v>
      </c>
      <c r="F92" s="3" t="s">
        <v>10</v>
      </c>
      <c r="G92" s="3" t="s">
        <v>11</v>
      </c>
      <c r="H92" s="3" t="s">
        <v>9</v>
      </c>
      <c r="I92">
        <v>79</v>
      </c>
      <c r="J92">
        <v>25</v>
      </c>
      <c r="K92">
        <f>I92*25%</f>
        <v>19.75</v>
      </c>
      <c r="L92">
        <f>J92*100%</f>
        <v>25</v>
      </c>
      <c r="M92">
        <f t="shared" si="2"/>
        <v>44.75</v>
      </c>
      <c r="N92">
        <f t="shared" si="3"/>
        <v>6</v>
      </c>
    </row>
    <row r="93" spans="1:14" hidden="1" x14ac:dyDescent="0.2">
      <c r="A93" t="s">
        <v>466</v>
      </c>
      <c r="B93" s="3" t="s">
        <v>379</v>
      </c>
      <c r="C93" s="3" t="s">
        <v>7</v>
      </c>
      <c r="D93" s="3" t="s">
        <v>25</v>
      </c>
      <c r="E93" s="3">
        <v>2021</v>
      </c>
      <c r="F93" s="3" t="s">
        <v>10</v>
      </c>
      <c r="G93" s="3" t="s">
        <v>342</v>
      </c>
      <c r="H93" s="3" t="s">
        <v>9</v>
      </c>
      <c r="I93">
        <v>47</v>
      </c>
      <c r="J93">
        <v>8</v>
      </c>
      <c r="K93">
        <f>I93*25%</f>
        <v>11.75</v>
      </c>
      <c r="L93">
        <f>J93*100%</f>
        <v>8</v>
      </c>
      <c r="M93">
        <f t="shared" si="2"/>
        <v>19.75</v>
      </c>
      <c r="N93">
        <f t="shared" si="3"/>
        <v>173</v>
      </c>
    </row>
    <row r="94" spans="1:14" hidden="1" x14ac:dyDescent="0.2">
      <c r="A94" t="s">
        <v>610</v>
      </c>
      <c r="B94" s="3" t="s">
        <v>365</v>
      </c>
      <c r="C94" s="3" t="s">
        <v>17</v>
      </c>
      <c r="D94" s="3" t="s">
        <v>25</v>
      </c>
      <c r="E94" s="3">
        <v>2019</v>
      </c>
      <c r="F94" s="3" t="s">
        <v>10</v>
      </c>
      <c r="G94" s="3" t="s">
        <v>293</v>
      </c>
      <c r="H94" s="3" t="s">
        <v>31</v>
      </c>
      <c r="M94">
        <f t="shared" si="2"/>
        <v>0</v>
      </c>
      <c r="N94">
        <f t="shared" si="3"/>
        <v>214</v>
      </c>
    </row>
    <row r="95" spans="1:14" hidden="1" x14ac:dyDescent="0.2">
      <c r="A95" t="s">
        <v>656</v>
      </c>
      <c r="B95" s="3" t="s">
        <v>315</v>
      </c>
      <c r="C95" s="3" t="s">
        <v>17</v>
      </c>
      <c r="D95" s="3" t="s">
        <v>40</v>
      </c>
      <c r="E95" s="3">
        <v>2020</v>
      </c>
      <c r="F95" s="3" t="s">
        <v>10</v>
      </c>
      <c r="G95" s="3" t="s">
        <v>293</v>
      </c>
      <c r="H95" s="3" t="s">
        <v>9</v>
      </c>
      <c r="I95">
        <v>25</v>
      </c>
      <c r="J95">
        <v>15</v>
      </c>
      <c r="K95">
        <f>I95*25%</f>
        <v>6.25</v>
      </c>
      <c r="L95">
        <f>J95*100%</f>
        <v>15</v>
      </c>
      <c r="M95">
        <f t="shared" si="2"/>
        <v>21.25</v>
      </c>
      <c r="N95">
        <f t="shared" si="3"/>
        <v>164</v>
      </c>
    </row>
    <row r="96" spans="1:14" hidden="1" x14ac:dyDescent="0.2">
      <c r="A96" t="s">
        <v>518</v>
      </c>
      <c r="B96" s="3" t="s">
        <v>32</v>
      </c>
      <c r="C96" s="3" t="s">
        <v>7</v>
      </c>
      <c r="D96" s="3" t="s">
        <v>25</v>
      </c>
      <c r="E96" s="3">
        <v>2021</v>
      </c>
      <c r="F96" s="3" t="s">
        <v>10</v>
      </c>
      <c r="G96" s="3" t="s">
        <v>293</v>
      </c>
      <c r="H96" s="3" t="s">
        <v>9</v>
      </c>
      <c r="I96">
        <v>38</v>
      </c>
      <c r="J96">
        <v>7</v>
      </c>
      <c r="K96">
        <f>I96*25%</f>
        <v>9.5</v>
      </c>
      <c r="L96">
        <f>J96*100%</f>
        <v>7</v>
      </c>
      <c r="M96">
        <f t="shared" si="2"/>
        <v>16.5</v>
      </c>
      <c r="N96">
        <f t="shared" si="3"/>
        <v>188</v>
      </c>
    </row>
    <row r="97" spans="1:14" hidden="1" x14ac:dyDescent="0.2">
      <c r="A97" t="s">
        <v>518</v>
      </c>
      <c r="B97" s="3" t="s">
        <v>403</v>
      </c>
      <c r="C97" s="3" t="s">
        <v>7</v>
      </c>
      <c r="D97" s="3" t="s">
        <v>25</v>
      </c>
      <c r="E97" s="3">
        <v>2020</v>
      </c>
      <c r="F97" s="3" t="s">
        <v>10</v>
      </c>
      <c r="G97" s="3" t="s">
        <v>293</v>
      </c>
      <c r="H97" s="3" t="s">
        <v>31</v>
      </c>
      <c r="M97">
        <f t="shared" si="2"/>
        <v>0</v>
      </c>
      <c r="N97">
        <f t="shared" si="3"/>
        <v>212</v>
      </c>
    </row>
    <row r="98" spans="1:14" hidden="1" x14ac:dyDescent="0.2">
      <c r="A98" t="s">
        <v>494</v>
      </c>
      <c r="B98" s="3" t="s">
        <v>132</v>
      </c>
      <c r="C98" s="3" t="s">
        <v>17</v>
      </c>
      <c r="D98" s="3" t="s">
        <v>40</v>
      </c>
      <c r="E98" s="3">
        <v>2018</v>
      </c>
      <c r="F98" s="3" t="s">
        <v>10</v>
      </c>
      <c r="G98" s="3" t="s">
        <v>234</v>
      </c>
      <c r="H98" s="3" t="s">
        <v>9</v>
      </c>
      <c r="I98">
        <v>81</v>
      </c>
      <c r="J98">
        <v>2</v>
      </c>
      <c r="K98">
        <f>I98*25%</f>
        <v>20.25</v>
      </c>
      <c r="L98">
        <f>J98*100%</f>
        <v>2</v>
      </c>
      <c r="M98">
        <f t="shared" si="2"/>
        <v>22.25</v>
      </c>
      <c r="N98">
        <f t="shared" si="3"/>
        <v>158</v>
      </c>
    </row>
    <row r="99" spans="1:14" hidden="1" x14ac:dyDescent="0.2">
      <c r="A99" t="s">
        <v>609</v>
      </c>
      <c r="B99" s="3" t="s">
        <v>132</v>
      </c>
      <c r="C99" s="3" t="s">
        <v>17</v>
      </c>
      <c r="D99" s="3" t="s">
        <v>25</v>
      </c>
      <c r="E99" s="3">
        <v>2020</v>
      </c>
      <c r="F99" s="3" t="s">
        <v>10</v>
      </c>
      <c r="G99" s="3" t="s">
        <v>234</v>
      </c>
      <c r="H99" s="3" t="s">
        <v>9</v>
      </c>
      <c r="I99">
        <v>30</v>
      </c>
      <c r="J99">
        <v>9</v>
      </c>
      <c r="K99">
        <f>I99*25%</f>
        <v>7.5</v>
      </c>
      <c r="L99">
        <f>J99*100%</f>
        <v>9</v>
      </c>
      <c r="M99">
        <f t="shared" si="2"/>
        <v>16.5</v>
      </c>
      <c r="N99">
        <f t="shared" si="3"/>
        <v>187</v>
      </c>
    </row>
    <row r="100" spans="1:14" hidden="1" x14ac:dyDescent="0.2">
      <c r="A100" t="s">
        <v>494</v>
      </c>
      <c r="B100" s="3" t="s">
        <v>12</v>
      </c>
      <c r="C100" s="3" t="s">
        <v>17</v>
      </c>
      <c r="D100" s="3" t="s">
        <v>25</v>
      </c>
      <c r="E100" s="3">
        <v>2019</v>
      </c>
      <c r="F100" s="3" t="s">
        <v>10</v>
      </c>
      <c r="G100" s="3" t="s">
        <v>234</v>
      </c>
      <c r="H100" s="3" t="s">
        <v>31</v>
      </c>
      <c r="M100">
        <f t="shared" si="2"/>
        <v>0</v>
      </c>
      <c r="N100">
        <f t="shared" si="3"/>
        <v>210</v>
      </c>
    </row>
    <row r="101" spans="1:14" hidden="1" x14ac:dyDescent="0.2">
      <c r="A101" t="s">
        <v>464</v>
      </c>
      <c r="B101" s="3" t="s">
        <v>12</v>
      </c>
      <c r="C101" s="3" t="s">
        <v>17</v>
      </c>
      <c r="D101" s="3" t="s">
        <v>40</v>
      </c>
      <c r="E101" s="3">
        <v>2019</v>
      </c>
      <c r="F101" s="3" t="s">
        <v>10</v>
      </c>
      <c r="G101" s="3" t="s">
        <v>234</v>
      </c>
      <c r="H101" s="3" t="s">
        <v>9</v>
      </c>
      <c r="I101">
        <v>27</v>
      </c>
      <c r="J101">
        <v>17</v>
      </c>
      <c r="K101">
        <f>I101*25%</f>
        <v>6.75</v>
      </c>
      <c r="L101">
        <f>J101*100%</f>
        <v>17</v>
      </c>
      <c r="M101">
        <f t="shared" si="2"/>
        <v>23.75</v>
      </c>
      <c r="N101">
        <f t="shared" si="3"/>
        <v>143</v>
      </c>
    </row>
    <row r="102" spans="1:14" hidden="1" x14ac:dyDescent="0.2">
      <c r="A102" t="s">
        <v>464</v>
      </c>
      <c r="B102" s="3" t="s">
        <v>12</v>
      </c>
      <c r="C102" s="3" t="s">
        <v>7</v>
      </c>
      <c r="D102" s="3" t="s">
        <v>21</v>
      </c>
      <c r="E102" s="3">
        <v>2021</v>
      </c>
      <c r="F102" s="3" t="s">
        <v>10</v>
      </c>
      <c r="G102" s="3" t="s">
        <v>234</v>
      </c>
      <c r="H102" s="3" t="s">
        <v>9</v>
      </c>
      <c r="I102">
        <v>69</v>
      </c>
      <c r="J102">
        <v>4</v>
      </c>
      <c r="K102">
        <f>I102*25%</f>
        <v>17.25</v>
      </c>
      <c r="L102">
        <f>J102*100%</f>
        <v>4</v>
      </c>
      <c r="M102">
        <f t="shared" si="2"/>
        <v>21.25</v>
      </c>
      <c r="N102">
        <f t="shared" si="3"/>
        <v>162</v>
      </c>
    </row>
    <row r="103" spans="1:14" hidden="1" x14ac:dyDescent="0.2">
      <c r="A103" t="s">
        <v>695</v>
      </c>
      <c r="B103" s="3" t="s">
        <v>12</v>
      </c>
      <c r="C103" s="3" t="s">
        <v>7</v>
      </c>
      <c r="D103" s="3" t="s">
        <v>25</v>
      </c>
      <c r="E103" s="3">
        <v>2019</v>
      </c>
      <c r="F103" s="3" t="s">
        <v>10</v>
      </c>
      <c r="G103" s="3" t="s">
        <v>183</v>
      </c>
      <c r="H103" s="3" t="s">
        <v>31</v>
      </c>
      <c r="M103">
        <f t="shared" si="2"/>
        <v>0</v>
      </c>
      <c r="N103">
        <f t="shared" si="3"/>
        <v>208</v>
      </c>
    </row>
    <row r="104" spans="1:14" hidden="1" x14ac:dyDescent="0.2">
      <c r="A104" t="s">
        <v>686</v>
      </c>
      <c r="B104" s="3" t="s">
        <v>12</v>
      </c>
      <c r="C104" s="3" t="s">
        <v>17</v>
      </c>
      <c r="D104" s="3" t="s">
        <v>25</v>
      </c>
      <c r="E104" s="3">
        <v>2021</v>
      </c>
      <c r="F104" s="3" t="s">
        <v>10</v>
      </c>
      <c r="G104" s="3" t="s">
        <v>182</v>
      </c>
      <c r="H104" s="3" t="s">
        <v>9</v>
      </c>
      <c r="I104">
        <v>65</v>
      </c>
      <c r="J104">
        <v>9</v>
      </c>
      <c r="K104">
        <f>I104*25%</f>
        <v>16.25</v>
      </c>
      <c r="L104">
        <f>J104*100%</f>
        <v>9</v>
      </c>
      <c r="M104">
        <f t="shared" si="2"/>
        <v>25.25</v>
      </c>
      <c r="N104">
        <f t="shared" si="3"/>
        <v>126</v>
      </c>
    </row>
    <row r="105" spans="1:14" hidden="1" x14ac:dyDescent="0.2">
      <c r="A105" t="s">
        <v>588</v>
      </c>
      <c r="B105" s="3" t="s">
        <v>12</v>
      </c>
      <c r="C105" s="3" t="s">
        <v>17</v>
      </c>
      <c r="D105" s="3" t="s">
        <v>40</v>
      </c>
      <c r="E105" s="3">
        <v>2015</v>
      </c>
      <c r="F105" s="3" t="s">
        <v>10</v>
      </c>
      <c r="G105" s="3" t="s">
        <v>190</v>
      </c>
      <c r="H105" s="3" t="s">
        <v>9</v>
      </c>
      <c r="I105">
        <v>88</v>
      </c>
      <c r="J105">
        <v>14</v>
      </c>
      <c r="K105">
        <f>I105*25%</f>
        <v>22</v>
      </c>
      <c r="L105">
        <f>J105*100%</f>
        <v>14</v>
      </c>
      <c r="M105">
        <f t="shared" si="2"/>
        <v>36</v>
      </c>
      <c r="N105">
        <f t="shared" si="3"/>
        <v>57</v>
      </c>
    </row>
    <row r="106" spans="1:14" hidden="1" x14ac:dyDescent="0.2">
      <c r="A106" t="s">
        <v>588</v>
      </c>
      <c r="B106" s="3" t="s">
        <v>12</v>
      </c>
      <c r="C106" s="3" t="s">
        <v>17</v>
      </c>
      <c r="D106" s="3" t="s">
        <v>40</v>
      </c>
      <c r="E106" s="3">
        <v>2021</v>
      </c>
      <c r="F106" s="3" t="s">
        <v>10</v>
      </c>
      <c r="G106" s="3" t="s">
        <v>204</v>
      </c>
      <c r="H106" s="3" t="s">
        <v>31</v>
      </c>
      <c r="M106">
        <f t="shared" si="2"/>
        <v>0</v>
      </c>
      <c r="N106">
        <f t="shared" si="3"/>
        <v>206</v>
      </c>
    </row>
    <row r="107" spans="1:14" hidden="1" x14ac:dyDescent="0.2">
      <c r="A107" t="s">
        <v>673</v>
      </c>
      <c r="B107" s="3" t="s">
        <v>350</v>
      </c>
      <c r="C107" s="3" t="s">
        <v>7</v>
      </c>
      <c r="D107" s="3" t="s">
        <v>25</v>
      </c>
      <c r="E107" s="3">
        <v>2021</v>
      </c>
      <c r="F107" s="3" t="s">
        <v>10</v>
      </c>
      <c r="G107" s="3" t="s">
        <v>248</v>
      </c>
      <c r="H107" s="3" t="s">
        <v>9</v>
      </c>
      <c r="I107">
        <v>51</v>
      </c>
      <c r="J107">
        <v>23</v>
      </c>
      <c r="K107">
        <f>I107*25%</f>
        <v>12.75</v>
      </c>
      <c r="L107">
        <f>J107*100%</f>
        <v>23</v>
      </c>
      <c r="M107">
        <f t="shared" si="2"/>
        <v>35.75</v>
      </c>
      <c r="N107">
        <f t="shared" si="3"/>
        <v>58</v>
      </c>
    </row>
    <row r="108" spans="1:14" hidden="1" x14ac:dyDescent="0.2">
      <c r="A108" t="s">
        <v>552</v>
      </c>
      <c r="B108" s="3" t="s">
        <v>12</v>
      </c>
      <c r="C108" s="3" t="s">
        <v>7</v>
      </c>
      <c r="D108" s="3" t="s">
        <v>25</v>
      </c>
      <c r="E108" s="3">
        <v>2021</v>
      </c>
      <c r="F108" s="3" t="s">
        <v>10</v>
      </c>
      <c r="G108" s="3" t="s">
        <v>190</v>
      </c>
      <c r="H108" s="3" t="s">
        <v>9</v>
      </c>
      <c r="I108">
        <v>75</v>
      </c>
      <c r="J108">
        <v>6</v>
      </c>
      <c r="K108">
        <f>I108*25%</f>
        <v>18.75</v>
      </c>
      <c r="L108">
        <f>J108*100%</f>
        <v>6</v>
      </c>
      <c r="M108">
        <f t="shared" si="2"/>
        <v>24.75</v>
      </c>
      <c r="N108">
        <f t="shared" si="3"/>
        <v>127</v>
      </c>
    </row>
    <row r="109" spans="1:14" hidden="1" x14ac:dyDescent="0.2">
      <c r="A109" t="s">
        <v>215</v>
      </c>
      <c r="B109" s="3" t="s">
        <v>12</v>
      </c>
      <c r="C109" s="3" t="s">
        <v>17</v>
      </c>
      <c r="D109" s="3" t="s">
        <v>18</v>
      </c>
      <c r="E109" s="3">
        <v>2021</v>
      </c>
      <c r="F109" s="3" t="s">
        <v>10</v>
      </c>
      <c r="G109" s="3" t="s">
        <v>190</v>
      </c>
      <c r="H109" s="3" t="s">
        <v>31</v>
      </c>
      <c r="M109">
        <f t="shared" si="2"/>
        <v>0</v>
      </c>
      <c r="N109">
        <f t="shared" si="3"/>
        <v>204</v>
      </c>
    </row>
    <row r="110" spans="1:14" hidden="1" x14ac:dyDescent="0.2">
      <c r="A110" t="s">
        <v>215</v>
      </c>
      <c r="B110" s="3" t="s">
        <v>12</v>
      </c>
      <c r="C110" s="3" t="s">
        <v>17</v>
      </c>
      <c r="D110" s="3" t="s">
        <v>21</v>
      </c>
      <c r="E110" s="3">
        <v>2019</v>
      </c>
      <c r="F110" s="3" t="s">
        <v>10</v>
      </c>
      <c r="G110" s="3" t="s">
        <v>190</v>
      </c>
      <c r="H110" s="3" t="s">
        <v>9</v>
      </c>
      <c r="I110">
        <v>37</v>
      </c>
      <c r="J110">
        <v>11</v>
      </c>
      <c r="K110">
        <f>I110*25%</f>
        <v>9.25</v>
      </c>
      <c r="L110">
        <f>J110*100%</f>
        <v>11</v>
      </c>
      <c r="M110">
        <f t="shared" si="2"/>
        <v>20.25</v>
      </c>
      <c r="N110">
        <f t="shared" si="3"/>
        <v>161</v>
      </c>
    </row>
    <row r="111" spans="1:14" hidden="1" x14ac:dyDescent="0.2">
      <c r="A111" t="s">
        <v>482</v>
      </c>
      <c r="B111" s="3" t="s">
        <v>12</v>
      </c>
      <c r="C111" s="3" t="s">
        <v>7</v>
      </c>
      <c r="D111" s="3" t="s">
        <v>25</v>
      </c>
      <c r="E111" s="3">
        <v>2019</v>
      </c>
      <c r="F111" s="3" t="s">
        <v>10</v>
      </c>
      <c r="G111" s="3" t="s">
        <v>190</v>
      </c>
      <c r="H111" s="3" t="s">
        <v>9</v>
      </c>
      <c r="I111">
        <v>34</v>
      </c>
      <c r="J111">
        <v>14</v>
      </c>
      <c r="K111">
        <f>I111*25%</f>
        <v>8.5</v>
      </c>
      <c r="L111">
        <f>J111*100%</f>
        <v>14</v>
      </c>
      <c r="M111">
        <f t="shared" si="2"/>
        <v>22.5</v>
      </c>
      <c r="N111">
        <f t="shared" si="3"/>
        <v>149</v>
      </c>
    </row>
    <row r="112" spans="1:14" hidden="1" x14ac:dyDescent="0.2">
      <c r="A112" t="s">
        <v>693</v>
      </c>
      <c r="B112" s="3" t="s">
        <v>12</v>
      </c>
      <c r="C112" s="3" t="s">
        <v>17</v>
      </c>
      <c r="D112" s="3" t="s">
        <v>21</v>
      </c>
      <c r="E112" s="3">
        <v>2019</v>
      </c>
      <c r="F112" s="3" t="s">
        <v>10</v>
      </c>
      <c r="G112" s="3" t="s">
        <v>190</v>
      </c>
      <c r="H112" s="3" t="s">
        <v>31</v>
      </c>
      <c r="M112">
        <f t="shared" si="2"/>
        <v>0</v>
      </c>
      <c r="N112">
        <f t="shared" si="3"/>
        <v>202</v>
      </c>
    </row>
    <row r="113" spans="1:14" hidden="1" x14ac:dyDescent="0.2">
      <c r="A113" t="s">
        <v>536</v>
      </c>
      <c r="B113" s="3" t="s">
        <v>12</v>
      </c>
      <c r="C113" s="3" t="s">
        <v>17</v>
      </c>
      <c r="D113" s="3" t="s">
        <v>25</v>
      </c>
      <c r="E113" s="3">
        <v>2015</v>
      </c>
      <c r="F113" s="3" t="s">
        <v>10</v>
      </c>
      <c r="G113" s="3" t="s">
        <v>190</v>
      </c>
      <c r="H113" s="3" t="s">
        <v>9</v>
      </c>
      <c r="I113">
        <v>76</v>
      </c>
      <c r="J113">
        <v>10</v>
      </c>
      <c r="K113">
        <f>I113*25%</f>
        <v>19</v>
      </c>
      <c r="L113">
        <f>J113*100%</f>
        <v>10</v>
      </c>
      <c r="M113">
        <f t="shared" si="2"/>
        <v>29</v>
      </c>
      <c r="N113">
        <f t="shared" si="3"/>
        <v>103</v>
      </c>
    </row>
    <row r="114" spans="1:14" x14ac:dyDescent="0.2">
      <c r="A114" t="s">
        <v>469</v>
      </c>
      <c r="B114" s="3" t="s">
        <v>12</v>
      </c>
      <c r="C114" s="3" t="s">
        <v>7</v>
      </c>
      <c r="D114" s="3" t="s">
        <v>25</v>
      </c>
      <c r="E114" s="3">
        <v>2021</v>
      </c>
      <c r="F114" s="3" t="s">
        <v>10</v>
      </c>
      <c r="G114" s="3" t="s">
        <v>190</v>
      </c>
      <c r="H114" s="3" t="s">
        <v>9</v>
      </c>
      <c r="I114">
        <v>94</v>
      </c>
      <c r="J114">
        <v>24</v>
      </c>
      <c r="K114">
        <f>I114*25%</f>
        <v>23.5</v>
      </c>
      <c r="L114">
        <f>J114*100%</f>
        <v>24</v>
      </c>
      <c r="M114">
        <f t="shared" si="2"/>
        <v>47.5</v>
      </c>
      <c r="N114">
        <f t="shared" si="3"/>
        <v>1</v>
      </c>
    </row>
    <row r="115" spans="1:14" hidden="1" x14ac:dyDescent="0.2">
      <c r="A115" t="s">
        <v>569</v>
      </c>
      <c r="B115" s="3" t="s">
        <v>12</v>
      </c>
      <c r="C115" s="3" t="s">
        <v>7</v>
      </c>
      <c r="D115" s="3" t="s">
        <v>21</v>
      </c>
      <c r="E115" s="3">
        <v>2015</v>
      </c>
      <c r="F115" s="3" t="s">
        <v>10</v>
      </c>
      <c r="G115" s="3" t="s">
        <v>190</v>
      </c>
      <c r="H115" s="3" t="s">
        <v>31</v>
      </c>
      <c r="M115">
        <f t="shared" si="2"/>
        <v>0</v>
      </c>
      <c r="N115">
        <f t="shared" si="3"/>
        <v>200</v>
      </c>
    </row>
    <row r="116" spans="1:14" hidden="1" x14ac:dyDescent="0.2">
      <c r="A116" t="s">
        <v>662</v>
      </c>
      <c r="B116" s="3" t="s">
        <v>153</v>
      </c>
      <c r="C116" s="3" t="s">
        <v>17</v>
      </c>
      <c r="D116" s="3" t="s">
        <v>25</v>
      </c>
      <c r="E116" s="3">
        <v>2021</v>
      </c>
      <c r="F116" s="3" t="s">
        <v>10</v>
      </c>
      <c r="G116" s="3" t="s">
        <v>190</v>
      </c>
      <c r="H116" s="3" t="s">
        <v>9</v>
      </c>
      <c r="I116">
        <v>20</v>
      </c>
      <c r="J116">
        <v>19</v>
      </c>
      <c r="K116">
        <f>I116*25%</f>
        <v>5</v>
      </c>
      <c r="L116">
        <f>J116*100%</f>
        <v>19</v>
      </c>
      <c r="M116">
        <f t="shared" si="2"/>
        <v>24</v>
      </c>
      <c r="N116">
        <f t="shared" si="3"/>
        <v>135</v>
      </c>
    </row>
    <row r="117" spans="1:14" hidden="1" x14ac:dyDescent="0.2">
      <c r="A117" t="s">
        <v>419</v>
      </c>
      <c r="B117" s="3" t="s">
        <v>153</v>
      </c>
      <c r="C117" s="3" t="s">
        <v>17</v>
      </c>
      <c r="D117" s="3" t="s">
        <v>40</v>
      </c>
      <c r="E117" s="3">
        <v>2016</v>
      </c>
      <c r="F117" s="3" t="s">
        <v>10</v>
      </c>
      <c r="G117" s="3" t="s">
        <v>359</v>
      </c>
      <c r="H117" s="3" t="s">
        <v>9</v>
      </c>
      <c r="I117">
        <v>73</v>
      </c>
      <c r="J117">
        <v>9</v>
      </c>
      <c r="K117">
        <f>I117*25%</f>
        <v>18.25</v>
      </c>
      <c r="L117">
        <f>J117*100%</f>
        <v>9</v>
      </c>
      <c r="M117">
        <f t="shared" si="2"/>
        <v>27.25</v>
      </c>
      <c r="N117">
        <f t="shared" si="3"/>
        <v>111</v>
      </c>
    </row>
    <row r="118" spans="1:14" hidden="1" x14ac:dyDescent="0.2">
      <c r="A118" t="s">
        <v>597</v>
      </c>
      <c r="B118" s="3" t="s">
        <v>153</v>
      </c>
      <c r="C118" s="3" t="s">
        <v>17</v>
      </c>
      <c r="D118" s="3" t="s">
        <v>25</v>
      </c>
      <c r="E118" s="3">
        <v>2020</v>
      </c>
      <c r="F118" s="3" t="s">
        <v>10</v>
      </c>
      <c r="G118" s="3" t="s">
        <v>190</v>
      </c>
      <c r="H118" s="3" t="s">
        <v>31</v>
      </c>
      <c r="M118">
        <f t="shared" si="2"/>
        <v>0</v>
      </c>
      <c r="N118">
        <f t="shared" si="3"/>
        <v>198</v>
      </c>
    </row>
    <row r="119" spans="1:14" hidden="1" x14ac:dyDescent="0.2">
      <c r="A119" t="s">
        <v>625</v>
      </c>
      <c r="B119" s="3" t="s">
        <v>153</v>
      </c>
      <c r="C119" s="3" t="s">
        <v>17</v>
      </c>
      <c r="D119" s="3" t="s">
        <v>25</v>
      </c>
      <c r="E119" s="3">
        <v>2021</v>
      </c>
      <c r="F119" s="3" t="s">
        <v>10</v>
      </c>
      <c r="G119" s="3" t="s">
        <v>11</v>
      </c>
      <c r="H119" s="3" t="s">
        <v>9</v>
      </c>
      <c r="I119">
        <v>40</v>
      </c>
      <c r="J119">
        <v>8</v>
      </c>
      <c r="K119">
        <f>I119*25%</f>
        <v>10</v>
      </c>
      <c r="L119">
        <f>J119*100%</f>
        <v>8</v>
      </c>
      <c r="M119">
        <f t="shared" si="2"/>
        <v>18</v>
      </c>
      <c r="N119">
        <f t="shared" si="3"/>
        <v>168</v>
      </c>
    </row>
    <row r="120" spans="1:14" hidden="1" x14ac:dyDescent="0.2">
      <c r="A120" t="s">
        <v>570</v>
      </c>
      <c r="B120" s="3" t="s">
        <v>153</v>
      </c>
      <c r="C120" s="3" t="s">
        <v>17</v>
      </c>
      <c r="D120" s="3" t="s">
        <v>25</v>
      </c>
      <c r="E120" s="3">
        <v>2021</v>
      </c>
      <c r="F120" s="3" t="s">
        <v>10</v>
      </c>
      <c r="G120" s="3" t="s">
        <v>11</v>
      </c>
      <c r="H120" s="3" t="s">
        <v>9</v>
      </c>
      <c r="I120">
        <v>48</v>
      </c>
      <c r="J120">
        <v>20</v>
      </c>
      <c r="K120">
        <f>I120*25%</f>
        <v>12</v>
      </c>
      <c r="L120">
        <f>J120*100%</f>
        <v>20</v>
      </c>
      <c r="M120">
        <f t="shared" si="2"/>
        <v>32</v>
      </c>
      <c r="N120">
        <f t="shared" si="3"/>
        <v>80</v>
      </c>
    </row>
    <row r="121" spans="1:14" hidden="1" x14ac:dyDescent="0.2">
      <c r="A121" t="s">
        <v>421</v>
      </c>
      <c r="B121" s="3" t="s">
        <v>153</v>
      </c>
      <c r="C121" s="3" t="s">
        <v>17</v>
      </c>
      <c r="D121" s="3" t="s">
        <v>25</v>
      </c>
      <c r="E121" s="3">
        <v>2018</v>
      </c>
      <c r="F121" s="3" t="s">
        <v>115</v>
      </c>
      <c r="G121" s="3" t="s">
        <v>11</v>
      </c>
      <c r="H121" s="3" t="s">
        <v>31</v>
      </c>
      <c r="M121">
        <f t="shared" si="2"/>
        <v>0</v>
      </c>
      <c r="N121">
        <f t="shared" si="3"/>
        <v>196</v>
      </c>
    </row>
    <row r="122" spans="1:14" hidden="1" x14ac:dyDescent="0.2">
      <c r="A122" t="s">
        <v>502</v>
      </c>
      <c r="B122" s="3" t="s">
        <v>43</v>
      </c>
      <c r="C122" s="3" t="s">
        <v>17</v>
      </c>
      <c r="D122" s="3" t="s">
        <v>18</v>
      </c>
      <c r="E122" s="3">
        <v>2020</v>
      </c>
      <c r="F122" s="3" t="s">
        <v>35</v>
      </c>
      <c r="G122" s="3" t="s">
        <v>11</v>
      </c>
      <c r="H122" s="3" t="s">
        <v>9</v>
      </c>
      <c r="I122">
        <v>70</v>
      </c>
      <c r="J122">
        <v>2</v>
      </c>
      <c r="K122">
        <f>I122*25%</f>
        <v>17.5</v>
      </c>
      <c r="L122">
        <f>J122*100%</f>
        <v>2</v>
      </c>
      <c r="M122">
        <f t="shared" si="2"/>
        <v>19.5</v>
      </c>
      <c r="N122">
        <f t="shared" si="3"/>
        <v>159</v>
      </c>
    </row>
    <row r="123" spans="1:14" hidden="1" x14ac:dyDescent="0.2">
      <c r="A123" t="s">
        <v>506</v>
      </c>
      <c r="B123" s="3" t="s">
        <v>43</v>
      </c>
      <c r="C123" s="3" t="s">
        <v>17</v>
      </c>
      <c r="D123" s="3" t="s">
        <v>21</v>
      </c>
      <c r="E123" s="3">
        <v>2015</v>
      </c>
      <c r="G123" s="3" t="s">
        <v>11</v>
      </c>
      <c r="H123" s="3" t="s">
        <v>9</v>
      </c>
      <c r="I123">
        <v>69</v>
      </c>
      <c r="J123">
        <v>13</v>
      </c>
      <c r="K123">
        <f>I123*25%</f>
        <v>17.25</v>
      </c>
      <c r="L123">
        <f>J123*100%</f>
        <v>13</v>
      </c>
      <c r="M123">
        <f t="shared" si="2"/>
        <v>30.25</v>
      </c>
      <c r="N123">
        <f t="shared" si="3"/>
        <v>88</v>
      </c>
    </row>
    <row r="124" spans="1:14" hidden="1" x14ac:dyDescent="0.2">
      <c r="A124" t="s">
        <v>506</v>
      </c>
      <c r="B124" s="3" t="s">
        <v>43</v>
      </c>
      <c r="C124" s="3" t="s">
        <v>17</v>
      </c>
      <c r="D124" s="3" t="s">
        <v>25</v>
      </c>
      <c r="E124" s="3">
        <v>2018</v>
      </c>
      <c r="F124" s="3" t="s">
        <v>10</v>
      </c>
      <c r="G124" s="3" t="s">
        <v>11</v>
      </c>
      <c r="H124" s="3" t="s">
        <v>31</v>
      </c>
      <c r="M124">
        <f t="shared" si="2"/>
        <v>0</v>
      </c>
      <c r="N124">
        <f t="shared" si="3"/>
        <v>194</v>
      </c>
    </row>
    <row r="125" spans="1:14" hidden="1" x14ac:dyDescent="0.2">
      <c r="A125" t="s">
        <v>640</v>
      </c>
      <c r="B125" s="3" t="s">
        <v>43</v>
      </c>
      <c r="C125" s="3" t="s">
        <v>17</v>
      </c>
      <c r="D125" s="3" t="s">
        <v>21</v>
      </c>
      <c r="E125" s="3">
        <v>2021</v>
      </c>
      <c r="F125" s="3" t="s">
        <v>10</v>
      </c>
      <c r="G125" s="3" t="s">
        <v>11</v>
      </c>
      <c r="H125" s="3" t="s">
        <v>9</v>
      </c>
      <c r="I125">
        <v>37</v>
      </c>
      <c r="J125">
        <v>15</v>
      </c>
      <c r="K125">
        <f>I125*25%</f>
        <v>9.25</v>
      </c>
      <c r="L125">
        <f>J125*100%</f>
        <v>15</v>
      </c>
      <c r="M125">
        <f t="shared" si="2"/>
        <v>24.25</v>
      </c>
      <c r="N125">
        <f t="shared" si="3"/>
        <v>129</v>
      </c>
    </row>
    <row r="126" spans="1:14" hidden="1" x14ac:dyDescent="0.2">
      <c r="A126" t="s">
        <v>506</v>
      </c>
      <c r="B126" s="3" t="s">
        <v>43</v>
      </c>
      <c r="C126" s="3" t="s">
        <v>7</v>
      </c>
      <c r="D126" s="3" t="s">
        <v>25</v>
      </c>
      <c r="E126" s="3">
        <v>2021</v>
      </c>
      <c r="F126" s="3" t="s">
        <v>10</v>
      </c>
      <c r="G126" s="3" t="s">
        <v>11</v>
      </c>
      <c r="H126" s="3" t="s">
        <v>9</v>
      </c>
      <c r="I126">
        <v>91</v>
      </c>
      <c r="J126">
        <v>1</v>
      </c>
      <c r="K126">
        <f>I126*25%</f>
        <v>22.75</v>
      </c>
      <c r="L126">
        <f>J126*100%</f>
        <v>1</v>
      </c>
      <c r="M126">
        <f t="shared" si="2"/>
        <v>23.75</v>
      </c>
      <c r="N126">
        <f t="shared" si="3"/>
        <v>132</v>
      </c>
    </row>
    <row r="127" spans="1:14" hidden="1" x14ac:dyDescent="0.2">
      <c r="A127" t="s">
        <v>704</v>
      </c>
      <c r="B127" s="3" t="s">
        <v>191</v>
      </c>
      <c r="C127" s="3" t="s">
        <v>17</v>
      </c>
      <c r="D127" s="3" t="s">
        <v>18</v>
      </c>
      <c r="E127" s="3">
        <v>2020</v>
      </c>
      <c r="F127" s="3" t="s">
        <v>10</v>
      </c>
      <c r="G127" s="3" t="s">
        <v>11</v>
      </c>
      <c r="H127" s="3" t="s">
        <v>31</v>
      </c>
      <c r="M127">
        <f t="shared" si="2"/>
        <v>0</v>
      </c>
      <c r="N127">
        <f t="shared" si="3"/>
        <v>192</v>
      </c>
    </row>
    <row r="128" spans="1:14" hidden="1" x14ac:dyDescent="0.2">
      <c r="A128" t="s">
        <v>623</v>
      </c>
      <c r="B128" s="3" t="s">
        <v>128</v>
      </c>
      <c r="C128" s="3" t="s">
        <v>7</v>
      </c>
      <c r="D128" s="3" t="s">
        <v>25</v>
      </c>
      <c r="E128" s="3">
        <v>2021</v>
      </c>
      <c r="F128" s="3" t="s">
        <v>10</v>
      </c>
      <c r="G128" s="3" t="s">
        <v>11</v>
      </c>
      <c r="H128" s="3" t="s">
        <v>9</v>
      </c>
      <c r="I128">
        <v>29</v>
      </c>
      <c r="J128">
        <v>15</v>
      </c>
      <c r="K128">
        <f>I128*25%</f>
        <v>7.25</v>
      </c>
      <c r="L128">
        <f>J128*100%</f>
        <v>15</v>
      </c>
      <c r="M128">
        <f t="shared" si="2"/>
        <v>22.25</v>
      </c>
      <c r="N128">
        <f t="shared" si="3"/>
        <v>144</v>
      </c>
    </row>
    <row r="129" spans="1:14" hidden="1" x14ac:dyDescent="0.2">
      <c r="A129" t="s">
        <v>574</v>
      </c>
      <c r="B129" s="3" t="s">
        <v>368</v>
      </c>
      <c r="C129" s="3" t="s">
        <v>17</v>
      </c>
      <c r="D129" s="3" t="s">
        <v>25</v>
      </c>
      <c r="E129" s="3">
        <v>2021</v>
      </c>
      <c r="F129" s="3" t="s">
        <v>10</v>
      </c>
      <c r="G129" s="3" t="s">
        <v>11</v>
      </c>
      <c r="H129" s="3" t="s">
        <v>9</v>
      </c>
      <c r="I129">
        <v>46</v>
      </c>
      <c r="J129">
        <v>15</v>
      </c>
      <c r="K129">
        <f>I129*25%</f>
        <v>11.5</v>
      </c>
      <c r="L129">
        <f>J129*100%</f>
        <v>15</v>
      </c>
      <c r="M129">
        <f t="shared" si="2"/>
        <v>26.5</v>
      </c>
      <c r="N129">
        <f t="shared" si="3"/>
        <v>110</v>
      </c>
    </row>
    <row r="130" spans="1:14" hidden="1" x14ac:dyDescent="0.2">
      <c r="A130" t="s">
        <v>687</v>
      </c>
      <c r="B130" s="3" t="s">
        <v>269</v>
      </c>
      <c r="C130" s="3" t="s">
        <v>17</v>
      </c>
      <c r="D130" s="3" t="s">
        <v>25</v>
      </c>
      <c r="E130" s="3">
        <v>2017</v>
      </c>
      <c r="F130" s="3" t="s">
        <v>115</v>
      </c>
      <c r="G130" s="3" t="s">
        <v>11</v>
      </c>
      <c r="H130" s="3" t="s">
        <v>31</v>
      </c>
      <c r="M130">
        <f t="shared" ref="M130:M193" si="4">K130+L130</f>
        <v>0</v>
      </c>
      <c r="N130">
        <f t="shared" ref="N130:N193" si="5">RANK(M130,M130:M541)</f>
        <v>190</v>
      </c>
    </row>
    <row r="131" spans="1:14" x14ac:dyDescent="0.2">
      <c r="A131" t="s">
        <v>491</v>
      </c>
      <c r="B131" s="3" t="s">
        <v>401</v>
      </c>
      <c r="C131" s="3" t="s">
        <v>7</v>
      </c>
      <c r="D131" s="3" t="s">
        <v>25</v>
      </c>
      <c r="E131" s="3">
        <v>2021</v>
      </c>
      <c r="F131" s="3" t="s">
        <v>10</v>
      </c>
      <c r="G131" s="3" t="s">
        <v>11</v>
      </c>
      <c r="H131" s="3" t="s">
        <v>9</v>
      </c>
      <c r="I131">
        <v>77</v>
      </c>
      <c r="J131">
        <v>25</v>
      </c>
      <c r="K131">
        <f>I131*25%</f>
        <v>19.25</v>
      </c>
      <c r="L131">
        <f>J131*100%</f>
        <v>25</v>
      </c>
      <c r="M131">
        <f t="shared" si="4"/>
        <v>44.25</v>
      </c>
      <c r="N131">
        <f t="shared" si="5"/>
        <v>9</v>
      </c>
    </row>
    <row r="132" spans="1:14" hidden="1" x14ac:dyDescent="0.2">
      <c r="A132" t="s">
        <v>576</v>
      </c>
      <c r="B132" s="3" t="s">
        <v>78</v>
      </c>
      <c r="C132" s="3" t="s">
        <v>17</v>
      </c>
      <c r="D132" s="3" t="s">
        <v>40</v>
      </c>
      <c r="E132" s="3">
        <v>2019</v>
      </c>
      <c r="F132" s="3" t="s">
        <v>10</v>
      </c>
      <c r="G132" s="3" t="s">
        <v>11</v>
      </c>
      <c r="H132" s="3" t="s">
        <v>9</v>
      </c>
      <c r="I132">
        <v>91</v>
      </c>
      <c r="J132">
        <v>11</v>
      </c>
      <c r="K132">
        <f>I132*25%</f>
        <v>22.75</v>
      </c>
      <c r="L132">
        <f>J132*100%</f>
        <v>11</v>
      </c>
      <c r="M132">
        <f t="shared" si="4"/>
        <v>33.75</v>
      </c>
      <c r="N132">
        <f t="shared" si="5"/>
        <v>72</v>
      </c>
    </row>
    <row r="133" spans="1:14" hidden="1" x14ac:dyDescent="0.2">
      <c r="A133" t="s">
        <v>576</v>
      </c>
      <c r="B133" s="3" t="s">
        <v>294</v>
      </c>
      <c r="C133" s="3" t="s">
        <v>7</v>
      </c>
      <c r="D133" s="3" t="s">
        <v>25</v>
      </c>
      <c r="E133" s="3">
        <v>2021</v>
      </c>
      <c r="F133" s="3" t="s">
        <v>10</v>
      </c>
      <c r="G133" s="3" t="s">
        <v>11</v>
      </c>
      <c r="H133" s="3" t="s">
        <v>31</v>
      </c>
      <c r="M133">
        <f t="shared" si="4"/>
        <v>0</v>
      </c>
      <c r="N133">
        <f t="shared" si="5"/>
        <v>188</v>
      </c>
    </row>
    <row r="134" spans="1:14" hidden="1" x14ac:dyDescent="0.2">
      <c r="A134" t="s">
        <v>576</v>
      </c>
      <c r="B134" s="3" t="s">
        <v>275</v>
      </c>
      <c r="C134" s="3" t="s">
        <v>7</v>
      </c>
      <c r="D134" s="3" t="s">
        <v>25</v>
      </c>
      <c r="E134" s="3">
        <v>2021</v>
      </c>
      <c r="F134" s="3" t="s">
        <v>10</v>
      </c>
      <c r="G134" s="3" t="s">
        <v>11</v>
      </c>
      <c r="H134" s="3" t="s">
        <v>9</v>
      </c>
      <c r="I134">
        <v>51</v>
      </c>
      <c r="J134">
        <v>5</v>
      </c>
      <c r="K134">
        <f>I134*25%</f>
        <v>12.75</v>
      </c>
      <c r="L134">
        <f>J134*100%</f>
        <v>5</v>
      </c>
      <c r="M134">
        <f t="shared" si="4"/>
        <v>17.75</v>
      </c>
      <c r="N134">
        <f t="shared" si="5"/>
        <v>160</v>
      </c>
    </row>
    <row r="135" spans="1:14" hidden="1" x14ac:dyDescent="0.2">
      <c r="A135" t="s">
        <v>422</v>
      </c>
      <c r="B135" s="3" t="s">
        <v>275</v>
      </c>
      <c r="C135" s="3" t="s">
        <v>7</v>
      </c>
      <c r="D135" s="3" t="s">
        <v>25</v>
      </c>
      <c r="E135" s="3">
        <v>2021</v>
      </c>
      <c r="F135" s="3" t="s">
        <v>35</v>
      </c>
      <c r="G135" s="3" t="s">
        <v>11</v>
      </c>
      <c r="H135" s="3" t="s">
        <v>9</v>
      </c>
      <c r="I135">
        <v>86</v>
      </c>
      <c r="J135">
        <v>6</v>
      </c>
      <c r="K135">
        <f>I135*25%</f>
        <v>21.5</v>
      </c>
      <c r="L135">
        <f>J135*100%</f>
        <v>6</v>
      </c>
      <c r="M135">
        <f t="shared" si="4"/>
        <v>27.5</v>
      </c>
      <c r="N135">
        <f t="shared" si="5"/>
        <v>106</v>
      </c>
    </row>
    <row r="136" spans="1:14" hidden="1" x14ac:dyDescent="0.2">
      <c r="A136" t="s">
        <v>422</v>
      </c>
      <c r="B136" s="3" t="s">
        <v>23</v>
      </c>
      <c r="C136" s="3" t="s">
        <v>17</v>
      </c>
      <c r="D136" s="3" t="s">
        <v>25</v>
      </c>
      <c r="E136" s="3">
        <v>2020</v>
      </c>
      <c r="F136" s="3" t="s">
        <v>10</v>
      </c>
      <c r="G136" s="3" t="s">
        <v>11</v>
      </c>
      <c r="H136" s="3" t="s">
        <v>31</v>
      </c>
      <c r="M136">
        <f t="shared" si="4"/>
        <v>0</v>
      </c>
      <c r="N136">
        <f t="shared" si="5"/>
        <v>186</v>
      </c>
    </row>
    <row r="137" spans="1:14" hidden="1" x14ac:dyDescent="0.2">
      <c r="A137" t="s">
        <v>422</v>
      </c>
      <c r="B137" s="3" t="s">
        <v>23</v>
      </c>
      <c r="C137" s="3" t="s">
        <v>7</v>
      </c>
      <c r="D137" s="3" t="s">
        <v>25</v>
      </c>
      <c r="E137" s="3">
        <v>2021</v>
      </c>
      <c r="F137" s="3" t="s">
        <v>10</v>
      </c>
      <c r="G137" s="3" t="s">
        <v>11</v>
      </c>
      <c r="H137" s="3" t="s">
        <v>9</v>
      </c>
      <c r="I137">
        <v>50</v>
      </c>
      <c r="J137">
        <v>2</v>
      </c>
      <c r="K137">
        <f>I137*25%</f>
        <v>12.5</v>
      </c>
      <c r="L137">
        <f>J137*100%</f>
        <v>2</v>
      </c>
      <c r="M137">
        <f t="shared" si="4"/>
        <v>14.5</v>
      </c>
      <c r="N137">
        <f t="shared" si="5"/>
        <v>169</v>
      </c>
    </row>
    <row r="138" spans="1:14" hidden="1" x14ac:dyDescent="0.2">
      <c r="A138" t="s">
        <v>615</v>
      </c>
      <c r="B138" s="3" t="s">
        <v>23</v>
      </c>
      <c r="C138" s="3" t="s">
        <v>7</v>
      </c>
      <c r="D138" s="3" t="s">
        <v>21</v>
      </c>
      <c r="E138" s="3">
        <v>2019</v>
      </c>
      <c r="F138" s="3" t="s">
        <v>10</v>
      </c>
      <c r="G138" s="3" t="s">
        <v>11</v>
      </c>
      <c r="H138" s="3" t="s">
        <v>9</v>
      </c>
      <c r="I138">
        <v>94</v>
      </c>
      <c r="J138">
        <v>15</v>
      </c>
      <c r="K138">
        <f>I138*25%</f>
        <v>23.5</v>
      </c>
      <c r="L138">
        <f>J138*100%</f>
        <v>15</v>
      </c>
      <c r="M138">
        <f t="shared" si="4"/>
        <v>38.5</v>
      </c>
      <c r="N138">
        <f t="shared" si="5"/>
        <v>42</v>
      </c>
    </row>
    <row r="139" spans="1:14" hidden="1" x14ac:dyDescent="0.2">
      <c r="A139" t="s">
        <v>455</v>
      </c>
      <c r="B139" s="3" t="s">
        <v>382</v>
      </c>
      <c r="C139" s="3" t="s">
        <v>17</v>
      </c>
      <c r="D139" s="3" t="s">
        <v>40</v>
      </c>
      <c r="E139" s="3">
        <v>2020</v>
      </c>
      <c r="F139" s="3" t="s">
        <v>10</v>
      </c>
      <c r="G139" s="3" t="s">
        <v>11</v>
      </c>
      <c r="H139" s="3" t="s">
        <v>31</v>
      </c>
      <c r="M139">
        <f t="shared" si="4"/>
        <v>0</v>
      </c>
      <c r="N139">
        <f t="shared" si="5"/>
        <v>184</v>
      </c>
    </row>
    <row r="140" spans="1:14" x14ac:dyDescent="0.2">
      <c r="A140" t="s">
        <v>605</v>
      </c>
      <c r="B140" s="3" t="s">
        <v>161</v>
      </c>
      <c r="C140" s="3" t="s">
        <v>17</v>
      </c>
      <c r="D140" s="3" t="s">
        <v>18</v>
      </c>
      <c r="E140" s="3">
        <v>2019</v>
      </c>
      <c r="F140" s="3" t="s">
        <v>10</v>
      </c>
      <c r="G140" s="3" t="s">
        <v>11</v>
      </c>
      <c r="H140" s="3" t="s">
        <v>9</v>
      </c>
      <c r="I140">
        <v>60</v>
      </c>
      <c r="J140">
        <v>25</v>
      </c>
      <c r="K140">
        <f>I140*25%</f>
        <v>15</v>
      </c>
      <c r="L140">
        <f>J140*100%</f>
        <v>25</v>
      </c>
      <c r="M140">
        <f t="shared" si="4"/>
        <v>40</v>
      </c>
      <c r="N140">
        <f t="shared" si="5"/>
        <v>32</v>
      </c>
    </row>
    <row r="141" spans="1:14" hidden="1" x14ac:dyDescent="0.2">
      <c r="A141" t="s">
        <v>438</v>
      </c>
      <c r="B141" s="3" t="s">
        <v>193</v>
      </c>
      <c r="C141" s="3" t="s">
        <v>7</v>
      </c>
      <c r="D141" s="3" t="s">
        <v>25</v>
      </c>
      <c r="E141" s="3">
        <v>2020</v>
      </c>
      <c r="F141" s="3" t="s">
        <v>10</v>
      </c>
      <c r="G141" s="4" t="s">
        <v>11</v>
      </c>
      <c r="H141" s="3" t="s">
        <v>9</v>
      </c>
      <c r="I141">
        <v>59</v>
      </c>
      <c r="J141">
        <v>23</v>
      </c>
      <c r="K141">
        <f>I141*25%</f>
        <v>14.75</v>
      </c>
      <c r="L141">
        <f>J141*100%</f>
        <v>23</v>
      </c>
      <c r="M141">
        <f t="shared" si="4"/>
        <v>37.75</v>
      </c>
      <c r="N141">
        <f t="shared" si="5"/>
        <v>45</v>
      </c>
    </row>
    <row r="142" spans="1:14" hidden="1" x14ac:dyDescent="0.2">
      <c r="A142" t="s">
        <v>510</v>
      </c>
      <c r="B142" s="3" t="s">
        <v>136</v>
      </c>
      <c r="C142" s="3" t="s">
        <v>17</v>
      </c>
      <c r="D142" s="3" t="s">
        <v>21</v>
      </c>
      <c r="E142" s="3">
        <v>2021</v>
      </c>
      <c r="F142" s="3" t="s">
        <v>35</v>
      </c>
      <c r="G142" s="3" t="s">
        <v>11</v>
      </c>
      <c r="H142" s="3" t="s">
        <v>31</v>
      </c>
      <c r="M142">
        <f t="shared" si="4"/>
        <v>0</v>
      </c>
      <c r="N142">
        <f t="shared" si="5"/>
        <v>182</v>
      </c>
    </row>
    <row r="143" spans="1:14" hidden="1" x14ac:dyDescent="0.2">
      <c r="A143" t="s">
        <v>556</v>
      </c>
      <c r="B143" s="3" t="s">
        <v>136</v>
      </c>
      <c r="C143" s="3" t="s">
        <v>17</v>
      </c>
      <c r="D143" s="3" t="s">
        <v>21</v>
      </c>
      <c r="E143" s="3">
        <v>2019</v>
      </c>
      <c r="F143" s="3" t="s">
        <v>10</v>
      </c>
      <c r="G143" s="3" t="s">
        <v>11</v>
      </c>
      <c r="H143" s="3" t="s">
        <v>9</v>
      </c>
      <c r="I143">
        <v>76</v>
      </c>
      <c r="J143">
        <v>9</v>
      </c>
      <c r="K143">
        <f>I143*25%</f>
        <v>19</v>
      </c>
      <c r="L143">
        <f>J143*100%</f>
        <v>9</v>
      </c>
      <c r="M143">
        <f t="shared" si="4"/>
        <v>28</v>
      </c>
      <c r="N143">
        <f t="shared" si="5"/>
        <v>99</v>
      </c>
    </row>
    <row r="144" spans="1:14" hidden="1" x14ac:dyDescent="0.2">
      <c r="A144" t="s">
        <v>685</v>
      </c>
      <c r="B144" s="3" t="s">
        <v>126</v>
      </c>
      <c r="C144" s="3" t="s">
        <v>17</v>
      </c>
      <c r="D144" s="3" t="s">
        <v>25</v>
      </c>
      <c r="E144" s="3">
        <v>2015</v>
      </c>
      <c r="F144" s="3" t="s">
        <v>10</v>
      </c>
      <c r="G144" s="4" t="s">
        <v>11</v>
      </c>
      <c r="H144" s="3" t="s">
        <v>9</v>
      </c>
      <c r="I144">
        <v>56</v>
      </c>
      <c r="J144">
        <v>16</v>
      </c>
      <c r="K144">
        <f>I144*25%</f>
        <v>14</v>
      </c>
      <c r="L144">
        <f>J144*100%</f>
        <v>16</v>
      </c>
      <c r="M144">
        <f t="shared" si="4"/>
        <v>30</v>
      </c>
      <c r="N144">
        <f t="shared" si="5"/>
        <v>83</v>
      </c>
    </row>
    <row r="145" spans="1:14" hidden="1" x14ac:dyDescent="0.2">
      <c r="A145" t="s">
        <v>473</v>
      </c>
      <c r="B145" s="3" t="s">
        <v>126</v>
      </c>
      <c r="C145" s="3" t="s">
        <v>17</v>
      </c>
      <c r="D145" s="3" t="s">
        <v>18</v>
      </c>
      <c r="E145" s="3">
        <v>2016</v>
      </c>
      <c r="F145" s="3" t="s">
        <v>10</v>
      </c>
      <c r="G145" s="3" t="s">
        <v>11</v>
      </c>
      <c r="H145" s="3" t="s">
        <v>31</v>
      </c>
      <c r="M145">
        <f t="shared" si="4"/>
        <v>0</v>
      </c>
      <c r="N145">
        <f t="shared" si="5"/>
        <v>180</v>
      </c>
    </row>
    <row r="146" spans="1:14" hidden="1" x14ac:dyDescent="0.2">
      <c r="A146" t="s">
        <v>619</v>
      </c>
      <c r="B146" s="3" t="s">
        <v>126</v>
      </c>
      <c r="C146" s="3" t="s">
        <v>17</v>
      </c>
      <c r="D146" s="3" t="s">
        <v>25</v>
      </c>
      <c r="E146" s="3">
        <v>2018</v>
      </c>
      <c r="F146" s="3" t="s">
        <v>10</v>
      </c>
      <c r="G146" s="3" t="s">
        <v>11</v>
      </c>
      <c r="H146" s="3" t="s">
        <v>9</v>
      </c>
      <c r="I146">
        <v>45</v>
      </c>
      <c r="J146">
        <v>15</v>
      </c>
      <c r="K146">
        <f>I146*25%</f>
        <v>11.25</v>
      </c>
      <c r="L146">
        <f>J146*100%</f>
        <v>15</v>
      </c>
      <c r="M146">
        <f t="shared" si="4"/>
        <v>26.25</v>
      </c>
      <c r="N146">
        <f t="shared" si="5"/>
        <v>104</v>
      </c>
    </row>
    <row r="147" spans="1:14" hidden="1" x14ac:dyDescent="0.2">
      <c r="A147" t="s">
        <v>473</v>
      </c>
      <c r="B147" s="3" t="s">
        <v>245</v>
      </c>
      <c r="C147" s="3" t="s">
        <v>7</v>
      </c>
      <c r="D147" s="3" t="s">
        <v>25</v>
      </c>
      <c r="E147" s="3">
        <v>2021</v>
      </c>
      <c r="F147" s="3" t="s">
        <v>10</v>
      </c>
      <c r="G147" s="3" t="s">
        <v>11</v>
      </c>
      <c r="H147" s="3" t="s">
        <v>9</v>
      </c>
      <c r="I147">
        <v>37</v>
      </c>
      <c r="J147">
        <v>14</v>
      </c>
      <c r="K147">
        <f>I147*25%</f>
        <v>9.25</v>
      </c>
      <c r="L147">
        <f>J147*100%</f>
        <v>14</v>
      </c>
      <c r="M147">
        <f t="shared" si="4"/>
        <v>23.25</v>
      </c>
      <c r="N147">
        <f t="shared" si="5"/>
        <v>126</v>
      </c>
    </row>
    <row r="148" spans="1:14" hidden="1" x14ac:dyDescent="0.2">
      <c r="A148" t="s">
        <v>473</v>
      </c>
      <c r="B148" s="3" t="s">
        <v>67</v>
      </c>
      <c r="C148" s="3" t="s">
        <v>17</v>
      </c>
      <c r="D148" s="3" t="s">
        <v>18</v>
      </c>
      <c r="E148" s="3">
        <v>2020</v>
      </c>
      <c r="F148" s="3" t="s">
        <v>10</v>
      </c>
      <c r="G148" s="3" t="s">
        <v>11</v>
      </c>
      <c r="H148" s="3" t="s">
        <v>31</v>
      </c>
      <c r="M148">
        <f t="shared" si="4"/>
        <v>0</v>
      </c>
      <c r="N148">
        <f t="shared" si="5"/>
        <v>178</v>
      </c>
    </row>
    <row r="149" spans="1:14" x14ac:dyDescent="0.2">
      <c r="A149" t="s">
        <v>674</v>
      </c>
      <c r="B149" s="3" t="s">
        <v>22</v>
      </c>
      <c r="C149" s="3" t="s">
        <v>17</v>
      </c>
      <c r="D149" s="3" t="s">
        <v>40</v>
      </c>
      <c r="E149" s="3">
        <v>2017</v>
      </c>
      <c r="F149" s="3" t="s">
        <v>10</v>
      </c>
      <c r="G149" s="4" t="s">
        <v>11</v>
      </c>
      <c r="H149" s="3" t="s">
        <v>9</v>
      </c>
      <c r="I149">
        <v>89</v>
      </c>
      <c r="J149">
        <v>24</v>
      </c>
      <c r="K149">
        <f>I149*25%</f>
        <v>22.25</v>
      </c>
      <c r="L149">
        <f>J149*100%</f>
        <v>24</v>
      </c>
      <c r="M149">
        <f t="shared" si="4"/>
        <v>46.25</v>
      </c>
      <c r="N149">
        <f t="shared" si="5"/>
        <v>1</v>
      </c>
    </row>
    <row r="150" spans="1:14" hidden="1" x14ac:dyDescent="0.2">
      <c r="A150" t="s">
        <v>443</v>
      </c>
      <c r="B150" s="3" t="s">
        <v>220</v>
      </c>
      <c r="C150" s="3" t="s">
        <v>7</v>
      </c>
      <c r="D150" s="3" t="s">
        <v>18</v>
      </c>
      <c r="E150" s="3">
        <v>2015</v>
      </c>
      <c r="F150" s="3" t="s">
        <v>10</v>
      </c>
      <c r="G150" s="3" t="s">
        <v>11</v>
      </c>
      <c r="H150" s="3" t="s">
        <v>9</v>
      </c>
      <c r="I150">
        <v>67</v>
      </c>
      <c r="J150">
        <v>8</v>
      </c>
      <c r="K150">
        <f>I150*25%</f>
        <v>16.75</v>
      </c>
      <c r="L150">
        <f>J150*100%</f>
        <v>8</v>
      </c>
      <c r="M150">
        <f t="shared" si="4"/>
        <v>24.75</v>
      </c>
      <c r="N150">
        <f t="shared" si="5"/>
        <v>111</v>
      </c>
    </row>
    <row r="151" spans="1:14" hidden="1" x14ac:dyDescent="0.2">
      <c r="A151" t="s">
        <v>661</v>
      </c>
      <c r="B151" s="3" t="s">
        <v>73</v>
      </c>
      <c r="C151" s="3" t="s">
        <v>17</v>
      </c>
      <c r="D151" s="3" t="s">
        <v>25</v>
      </c>
      <c r="E151" s="3">
        <v>2021</v>
      </c>
      <c r="F151" s="3" t="s">
        <v>10</v>
      </c>
      <c r="G151" s="3" t="s">
        <v>11</v>
      </c>
      <c r="H151" s="3" t="s">
        <v>31</v>
      </c>
      <c r="M151">
        <f t="shared" si="4"/>
        <v>0</v>
      </c>
      <c r="N151">
        <f t="shared" si="5"/>
        <v>176</v>
      </c>
    </row>
    <row r="152" spans="1:14" hidden="1" x14ac:dyDescent="0.2">
      <c r="A152" t="s">
        <v>592</v>
      </c>
      <c r="B152" s="3" t="s">
        <v>73</v>
      </c>
      <c r="C152" s="3" t="s">
        <v>17</v>
      </c>
      <c r="D152" s="3" t="s">
        <v>40</v>
      </c>
      <c r="E152" s="3">
        <v>2020</v>
      </c>
      <c r="F152" s="3" t="s">
        <v>10</v>
      </c>
      <c r="G152" s="3" t="s">
        <v>11</v>
      </c>
      <c r="H152" s="3" t="s">
        <v>9</v>
      </c>
      <c r="I152">
        <v>83</v>
      </c>
      <c r="J152">
        <v>4</v>
      </c>
      <c r="K152">
        <f>I152*25%</f>
        <v>20.75</v>
      </c>
      <c r="L152">
        <f>J152*100%</f>
        <v>4</v>
      </c>
      <c r="M152">
        <f t="shared" si="4"/>
        <v>24.75</v>
      </c>
      <c r="N152">
        <f t="shared" si="5"/>
        <v>111</v>
      </c>
    </row>
    <row r="153" spans="1:14" x14ac:dyDescent="0.2">
      <c r="A153" t="s">
        <v>481</v>
      </c>
      <c r="B153" s="3" t="s">
        <v>214</v>
      </c>
      <c r="C153" s="3" t="s">
        <v>7</v>
      </c>
      <c r="D153" s="3" t="s">
        <v>21</v>
      </c>
      <c r="E153" s="3">
        <v>2022</v>
      </c>
      <c r="F153" s="3" t="s">
        <v>10</v>
      </c>
      <c r="G153" s="3" t="s">
        <v>201</v>
      </c>
      <c r="H153" s="3" t="s">
        <v>9</v>
      </c>
      <c r="I153">
        <v>96</v>
      </c>
      <c r="J153">
        <v>16</v>
      </c>
      <c r="K153">
        <f>I153*25%</f>
        <v>24</v>
      </c>
      <c r="L153">
        <f>J153*100%</f>
        <v>16</v>
      </c>
      <c r="M153">
        <f t="shared" si="4"/>
        <v>40</v>
      </c>
      <c r="N153">
        <f t="shared" si="5"/>
        <v>31</v>
      </c>
    </row>
    <row r="154" spans="1:14" hidden="1" x14ac:dyDescent="0.2">
      <c r="A154" t="s">
        <v>504</v>
      </c>
      <c r="B154" s="3" t="s">
        <v>108</v>
      </c>
      <c r="C154" s="3" t="s">
        <v>7</v>
      </c>
      <c r="D154" s="3" t="s">
        <v>25</v>
      </c>
      <c r="E154" s="3">
        <v>2021</v>
      </c>
      <c r="F154" s="3" t="s">
        <v>10</v>
      </c>
      <c r="G154" s="3" t="s">
        <v>11</v>
      </c>
      <c r="H154" s="3" t="s">
        <v>31</v>
      </c>
      <c r="M154">
        <f t="shared" si="4"/>
        <v>0</v>
      </c>
      <c r="N154">
        <f t="shared" si="5"/>
        <v>174</v>
      </c>
    </row>
    <row r="155" spans="1:14" hidden="1" x14ac:dyDescent="0.2">
      <c r="A155" t="s">
        <v>424</v>
      </c>
      <c r="B155" s="3" t="s">
        <v>118</v>
      </c>
      <c r="C155" s="3" t="s">
        <v>7</v>
      </c>
      <c r="D155" s="3" t="s">
        <v>25</v>
      </c>
      <c r="E155" s="3">
        <v>2021</v>
      </c>
      <c r="F155" s="3" t="s">
        <v>10</v>
      </c>
      <c r="G155" s="3" t="s">
        <v>11</v>
      </c>
      <c r="H155" s="3" t="s">
        <v>9</v>
      </c>
      <c r="I155">
        <v>52</v>
      </c>
      <c r="J155">
        <v>11</v>
      </c>
      <c r="K155">
        <f>I155*25%</f>
        <v>13</v>
      </c>
      <c r="L155">
        <f>J155*100%</f>
        <v>11</v>
      </c>
      <c r="M155">
        <f t="shared" si="4"/>
        <v>24</v>
      </c>
      <c r="N155">
        <f t="shared" si="5"/>
        <v>117</v>
      </c>
    </row>
    <row r="156" spans="1:14" hidden="1" x14ac:dyDescent="0.2">
      <c r="A156" t="s">
        <v>583</v>
      </c>
      <c r="B156" s="3" t="s">
        <v>396</v>
      </c>
      <c r="C156" s="3" t="s">
        <v>7</v>
      </c>
      <c r="D156" s="3" t="s">
        <v>25</v>
      </c>
      <c r="E156" s="3">
        <v>2021</v>
      </c>
      <c r="F156" s="3" t="s">
        <v>10</v>
      </c>
      <c r="G156" s="3" t="s">
        <v>165</v>
      </c>
      <c r="H156" s="3" t="s">
        <v>9</v>
      </c>
      <c r="I156">
        <v>55</v>
      </c>
      <c r="J156">
        <v>23</v>
      </c>
      <c r="K156">
        <f>I156*25%</f>
        <v>13.75</v>
      </c>
      <c r="L156">
        <f>J156*100%</f>
        <v>23</v>
      </c>
      <c r="M156">
        <f t="shared" si="4"/>
        <v>36.75</v>
      </c>
      <c r="N156">
        <f t="shared" si="5"/>
        <v>46</v>
      </c>
    </row>
    <row r="157" spans="1:14" hidden="1" x14ac:dyDescent="0.2">
      <c r="A157" t="s">
        <v>519</v>
      </c>
      <c r="B157" s="3" t="s">
        <v>63</v>
      </c>
      <c r="C157" s="3" t="s">
        <v>17</v>
      </c>
      <c r="D157" s="3" t="s">
        <v>25</v>
      </c>
      <c r="E157" s="3">
        <v>2017</v>
      </c>
      <c r="F157" s="3" t="s">
        <v>10</v>
      </c>
      <c r="G157" s="3" t="s">
        <v>11</v>
      </c>
      <c r="H157" s="3" t="s">
        <v>31</v>
      </c>
      <c r="M157">
        <f t="shared" si="4"/>
        <v>0</v>
      </c>
      <c r="N157">
        <f t="shared" si="5"/>
        <v>172</v>
      </c>
    </row>
    <row r="158" spans="1:14" hidden="1" x14ac:dyDescent="0.2">
      <c r="A158" t="s">
        <v>438</v>
      </c>
      <c r="B158" s="3" t="s">
        <v>63</v>
      </c>
      <c r="C158" s="3" t="s">
        <v>7</v>
      </c>
      <c r="D158" s="3" t="s">
        <v>25</v>
      </c>
      <c r="E158" s="3">
        <v>2019</v>
      </c>
      <c r="F158" s="3" t="s">
        <v>10</v>
      </c>
      <c r="G158" s="3" t="s">
        <v>11</v>
      </c>
      <c r="H158" s="3" t="s">
        <v>9</v>
      </c>
      <c r="I158">
        <v>96</v>
      </c>
      <c r="J158">
        <v>4</v>
      </c>
      <c r="K158">
        <f>I158*25%</f>
        <v>24</v>
      </c>
      <c r="L158">
        <f>J158*100%</f>
        <v>4</v>
      </c>
      <c r="M158">
        <f t="shared" si="4"/>
        <v>28</v>
      </c>
      <c r="N158">
        <f t="shared" si="5"/>
        <v>95</v>
      </c>
    </row>
    <row r="159" spans="1:14" hidden="1" x14ac:dyDescent="0.2">
      <c r="A159" t="s">
        <v>500</v>
      </c>
      <c r="B159" s="3" t="s">
        <v>168</v>
      </c>
      <c r="C159" s="3" t="s">
        <v>17</v>
      </c>
      <c r="D159" s="3" t="s">
        <v>25</v>
      </c>
      <c r="E159" s="3">
        <v>2019</v>
      </c>
      <c r="F159" s="3" t="s">
        <v>10</v>
      </c>
      <c r="G159" s="3" t="s">
        <v>271</v>
      </c>
      <c r="H159" s="3" t="s">
        <v>9</v>
      </c>
      <c r="I159">
        <v>60</v>
      </c>
      <c r="J159">
        <v>23</v>
      </c>
      <c r="K159">
        <f>I159*25%</f>
        <v>15</v>
      </c>
      <c r="L159">
        <f>J159*100%</f>
        <v>23</v>
      </c>
      <c r="M159">
        <f t="shared" si="4"/>
        <v>38</v>
      </c>
      <c r="N159">
        <f t="shared" si="5"/>
        <v>42</v>
      </c>
    </row>
    <row r="160" spans="1:14" hidden="1" x14ac:dyDescent="0.2">
      <c r="A160" t="s">
        <v>519</v>
      </c>
      <c r="B160" s="3" t="s">
        <v>152</v>
      </c>
      <c r="C160" s="3" t="s">
        <v>17</v>
      </c>
      <c r="D160" s="3" t="s">
        <v>21</v>
      </c>
      <c r="E160" s="3">
        <v>2018</v>
      </c>
      <c r="F160" s="3" t="s">
        <v>10</v>
      </c>
      <c r="G160" s="3" t="s">
        <v>11</v>
      </c>
      <c r="H160" s="3" t="s">
        <v>31</v>
      </c>
      <c r="M160">
        <f t="shared" si="4"/>
        <v>0</v>
      </c>
      <c r="N160">
        <f t="shared" si="5"/>
        <v>170</v>
      </c>
    </row>
    <row r="161" spans="1:14" hidden="1" x14ac:dyDescent="0.2">
      <c r="A161" t="s">
        <v>519</v>
      </c>
      <c r="B161" s="3" t="s">
        <v>58</v>
      </c>
      <c r="C161" s="3" t="s">
        <v>7</v>
      </c>
      <c r="D161" s="3" t="s">
        <v>25</v>
      </c>
      <c r="E161" s="3">
        <v>2021</v>
      </c>
      <c r="F161" s="3" t="s">
        <v>10</v>
      </c>
      <c r="G161" s="3" t="s">
        <v>11</v>
      </c>
      <c r="H161" s="3" t="s">
        <v>9</v>
      </c>
      <c r="I161">
        <v>55</v>
      </c>
      <c r="J161">
        <v>15</v>
      </c>
      <c r="K161">
        <f>I161*25%</f>
        <v>13.75</v>
      </c>
      <c r="L161">
        <f>J161*100%</f>
        <v>15</v>
      </c>
      <c r="M161">
        <f t="shared" si="4"/>
        <v>28.75</v>
      </c>
      <c r="N161">
        <f t="shared" si="5"/>
        <v>92</v>
      </c>
    </row>
    <row r="162" spans="1:14" x14ac:dyDescent="0.2">
      <c r="A162" t="s">
        <v>447</v>
      </c>
      <c r="B162" s="3" t="s">
        <v>363</v>
      </c>
      <c r="C162" s="3" t="s">
        <v>17</v>
      </c>
      <c r="D162" s="3" t="s">
        <v>40</v>
      </c>
      <c r="E162" s="3">
        <v>2019</v>
      </c>
      <c r="F162" s="3" t="s">
        <v>10</v>
      </c>
      <c r="G162" s="3" t="s">
        <v>186</v>
      </c>
      <c r="H162" s="3" t="s">
        <v>9</v>
      </c>
      <c r="I162">
        <v>95</v>
      </c>
      <c r="J162">
        <v>20</v>
      </c>
      <c r="K162">
        <f>I162*25%</f>
        <v>23.75</v>
      </c>
      <c r="L162">
        <f>J162*100%</f>
        <v>20</v>
      </c>
      <c r="M162">
        <f t="shared" si="4"/>
        <v>43.75</v>
      </c>
      <c r="N162">
        <f t="shared" si="5"/>
        <v>9</v>
      </c>
    </row>
    <row r="163" spans="1:14" hidden="1" x14ac:dyDescent="0.2">
      <c r="A163" t="s">
        <v>465</v>
      </c>
      <c r="B163" s="3" t="s">
        <v>134</v>
      </c>
      <c r="C163" s="3" t="s">
        <v>7</v>
      </c>
      <c r="D163" s="3" t="s">
        <v>25</v>
      </c>
      <c r="E163" s="3">
        <v>2021</v>
      </c>
      <c r="F163" s="3" t="s">
        <v>35</v>
      </c>
      <c r="G163" s="4" t="s">
        <v>11</v>
      </c>
      <c r="H163" s="3" t="s">
        <v>31</v>
      </c>
      <c r="M163">
        <f t="shared" si="4"/>
        <v>0</v>
      </c>
      <c r="N163">
        <f t="shared" si="5"/>
        <v>168</v>
      </c>
    </row>
    <row r="164" spans="1:14" hidden="1" x14ac:dyDescent="0.2">
      <c r="A164" t="s">
        <v>671</v>
      </c>
      <c r="B164" s="3" t="s">
        <v>229</v>
      </c>
      <c r="C164" s="3" t="s">
        <v>17</v>
      </c>
      <c r="D164" s="3" t="s">
        <v>40</v>
      </c>
      <c r="E164" s="3">
        <v>2018</v>
      </c>
      <c r="F164" s="3" t="s">
        <v>10</v>
      </c>
      <c r="G164" s="4" t="s">
        <v>11</v>
      </c>
      <c r="H164" s="3" t="s">
        <v>9</v>
      </c>
      <c r="I164">
        <v>45</v>
      </c>
      <c r="J164">
        <v>7</v>
      </c>
      <c r="K164">
        <f>I164*25%</f>
        <v>11.25</v>
      </c>
      <c r="L164">
        <f>J164*100%</f>
        <v>7</v>
      </c>
      <c r="M164">
        <f t="shared" si="4"/>
        <v>18.25</v>
      </c>
      <c r="N164">
        <f t="shared" si="5"/>
        <v>140</v>
      </c>
    </row>
    <row r="165" spans="1:14" hidden="1" x14ac:dyDescent="0.2">
      <c r="A165" t="s">
        <v>590</v>
      </c>
      <c r="B165" s="3" t="s">
        <v>229</v>
      </c>
      <c r="C165" s="3" t="s">
        <v>7</v>
      </c>
      <c r="D165" s="3" t="s">
        <v>25</v>
      </c>
      <c r="E165" s="3">
        <v>2021</v>
      </c>
      <c r="F165" s="3" t="s">
        <v>10</v>
      </c>
      <c r="G165" s="3" t="s">
        <v>11</v>
      </c>
      <c r="H165" s="3" t="s">
        <v>9</v>
      </c>
      <c r="I165">
        <v>26</v>
      </c>
      <c r="J165">
        <v>11</v>
      </c>
      <c r="K165">
        <f>I165*25%</f>
        <v>6.5</v>
      </c>
      <c r="L165">
        <f>J165*100%</f>
        <v>11</v>
      </c>
      <c r="M165">
        <f t="shared" si="4"/>
        <v>17.5</v>
      </c>
      <c r="N165">
        <f t="shared" si="5"/>
        <v>142</v>
      </c>
    </row>
    <row r="166" spans="1:14" hidden="1" x14ac:dyDescent="0.2">
      <c r="A166" t="s">
        <v>614</v>
      </c>
      <c r="B166" s="3" t="s">
        <v>116</v>
      </c>
      <c r="C166" s="3" t="s">
        <v>7</v>
      </c>
      <c r="D166" s="3" t="s">
        <v>25</v>
      </c>
      <c r="E166" s="3">
        <v>2021</v>
      </c>
      <c r="F166" s="3" t="s">
        <v>10</v>
      </c>
      <c r="G166" s="4" t="s">
        <v>11</v>
      </c>
      <c r="H166" s="3" t="s">
        <v>31</v>
      </c>
      <c r="M166">
        <f t="shared" si="4"/>
        <v>0</v>
      </c>
      <c r="N166">
        <f t="shared" si="5"/>
        <v>166</v>
      </c>
    </row>
    <row r="167" spans="1:14" hidden="1" x14ac:dyDescent="0.2">
      <c r="A167" t="s">
        <v>497</v>
      </c>
      <c r="B167" s="3" t="s">
        <v>80</v>
      </c>
      <c r="C167" s="3" t="s">
        <v>17</v>
      </c>
      <c r="D167" s="3" t="s">
        <v>40</v>
      </c>
      <c r="E167" s="3">
        <v>2018</v>
      </c>
      <c r="F167" s="3" t="s">
        <v>10</v>
      </c>
      <c r="G167" s="4" t="s">
        <v>11</v>
      </c>
      <c r="H167" s="3" t="s">
        <v>9</v>
      </c>
      <c r="I167">
        <v>72</v>
      </c>
      <c r="J167">
        <v>11</v>
      </c>
      <c r="K167">
        <f>I167*25%</f>
        <v>18</v>
      </c>
      <c r="L167">
        <f>J167*100%</f>
        <v>11</v>
      </c>
      <c r="M167">
        <f t="shared" si="4"/>
        <v>29</v>
      </c>
      <c r="N167">
        <f t="shared" si="5"/>
        <v>89</v>
      </c>
    </row>
    <row r="168" spans="1:14" hidden="1" x14ac:dyDescent="0.2">
      <c r="A168" t="s">
        <v>517</v>
      </c>
      <c r="B168" s="3" t="s">
        <v>308</v>
      </c>
      <c r="C168" s="3" t="s">
        <v>17</v>
      </c>
      <c r="D168" s="3" t="s">
        <v>25</v>
      </c>
      <c r="E168" s="3">
        <v>2017</v>
      </c>
      <c r="F168" s="3" t="s">
        <v>10</v>
      </c>
      <c r="G168" s="3" t="s">
        <v>11</v>
      </c>
      <c r="H168" s="3" t="s">
        <v>9</v>
      </c>
      <c r="I168">
        <v>35</v>
      </c>
      <c r="J168">
        <v>16</v>
      </c>
      <c r="K168">
        <f>I168*25%</f>
        <v>8.75</v>
      </c>
      <c r="L168">
        <f>J168*100%</f>
        <v>16</v>
      </c>
      <c r="M168">
        <f t="shared" si="4"/>
        <v>24.75</v>
      </c>
      <c r="N168">
        <f t="shared" si="5"/>
        <v>104</v>
      </c>
    </row>
    <row r="169" spans="1:14" hidden="1" x14ac:dyDescent="0.2">
      <c r="A169" t="s">
        <v>626</v>
      </c>
      <c r="B169" s="3" t="s">
        <v>75</v>
      </c>
      <c r="C169" s="3" t="s">
        <v>17</v>
      </c>
      <c r="D169" s="3" t="s">
        <v>25</v>
      </c>
      <c r="E169" s="3">
        <v>2021</v>
      </c>
      <c r="F169" s="3" t="s">
        <v>10</v>
      </c>
      <c r="G169" s="4" t="s">
        <v>11</v>
      </c>
      <c r="H169" s="3" t="s">
        <v>31</v>
      </c>
      <c r="M169">
        <f t="shared" si="4"/>
        <v>0</v>
      </c>
      <c r="N169">
        <f t="shared" si="5"/>
        <v>164</v>
      </c>
    </row>
    <row r="170" spans="1:14" hidden="1" x14ac:dyDescent="0.2">
      <c r="A170" t="s">
        <v>611</v>
      </c>
      <c r="B170" s="3" t="s">
        <v>75</v>
      </c>
      <c r="C170" s="3" t="s">
        <v>17</v>
      </c>
      <c r="D170" s="3" t="s">
        <v>21</v>
      </c>
      <c r="E170" s="3">
        <v>2020</v>
      </c>
      <c r="F170" s="3" t="s">
        <v>10</v>
      </c>
      <c r="G170" s="4" t="s">
        <v>11</v>
      </c>
      <c r="H170" s="3" t="s">
        <v>9</v>
      </c>
      <c r="I170">
        <v>59</v>
      </c>
      <c r="J170">
        <v>2</v>
      </c>
      <c r="K170">
        <f>I170*25%</f>
        <v>14.75</v>
      </c>
      <c r="L170">
        <f>J170*100%</f>
        <v>2</v>
      </c>
      <c r="M170">
        <f t="shared" si="4"/>
        <v>16.75</v>
      </c>
      <c r="N170">
        <f t="shared" si="5"/>
        <v>140</v>
      </c>
    </row>
    <row r="171" spans="1:14" hidden="1" x14ac:dyDescent="0.2">
      <c r="A171" t="s">
        <v>543</v>
      </c>
      <c r="B171" s="3" t="s">
        <v>70</v>
      </c>
      <c r="C171" s="3" t="s">
        <v>7</v>
      </c>
      <c r="D171" s="3" t="s">
        <v>25</v>
      </c>
      <c r="E171" s="3">
        <v>2021</v>
      </c>
      <c r="F171" s="3" t="s">
        <v>10</v>
      </c>
      <c r="G171" s="3" t="s">
        <v>11</v>
      </c>
      <c r="H171" s="3" t="s">
        <v>9</v>
      </c>
      <c r="I171">
        <v>65</v>
      </c>
      <c r="J171">
        <v>18</v>
      </c>
      <c r="K171">
        <f>I171*25%</f>
        <v>16.25</v>
      </c>
      <c r="L171">
        <f>J171*100%</f>
        <v>18</v>
      </c>
      <c r="M171">
        <f t="shared" si="4"/>
        <v>34.25</v>
      </c>
      <c r="N171">
        <f t="shared" si="5"/>
        <v>60</v>
      </c>
    </row>
    <row r="172" spans="1:14" hidden="1" x14ac:dyDescent="0.2">
      <c r="A172" t="s">
        <v>663</v>
      </c>
      <c r="B172" s="3" t="s">
        <v>282</v>
      </c>
      <c r="C172" s="3" t="s">
        <v>17</v>
      </c>
      <c r="D172" s="3" t="s">
        <v>40</v>
      </c>
      <c r="E172" s="3">
        <v>2020</v>
      </c>
      <c r="F172" s="3" t="s">
        <v>10</v>
      </c>
      <c r="G172" s="3" t="s">
        <v>11</v>
      </c>
      <c r="H172" s="3" t="s">
        <v>31</v>
      </c>
      <c r="M172">
        <f t="shared" si="4"/>
        <v>0</v>
      </c>
      <c r="N172">
        <f t="shared" si="5"/>
        <v>162</v>
      </c>
    </row>
    <row r="173" spans="1:14" x14ac:dyDescent="0.2">
      <c r="A173" t="s">
        <v>694</v>
      </c>
      <c r="B173" s="3" t="s">
        <v>34</v>
      </c>
      <c r="C173" s="3" t="s">
        <v>7</v>
      </c>
      <c r="D173" s="3" t="s">
        <v>25</v>
      </c>
      <c r="E173" s="3">
        <v>2020</v>
      </c>
      <c r="F173" s="3" t="s">
        <v>10</v>
      </c>
      <c r="G173" s="3" t="s">
        <v>254</v>
      </c>
      <c r="H173" s="3" t="s">
        <v>9</v>
      </c>
      <c r="I173">
        <v>99</v>
      </c>
      <c r="J173">
        <v>18</v>
      </c>
      <c r="K173">
        <f>I173*25%</f>
        <v>24.75</v>
      </c>
      <c r="L173">
        <f>J173*100%</f>
        <v>18</v>
      </c>
      <c r="M173">
        <f t="shared" si="4"/>
        <v>42.75</v>
      </c>
      <c r="N173">
        <f t="shared" si="5"/>
        <v>14</v>
      </c>
    </row>
    <row r="174" spans="1:14" hidden="1" x14ac:dyDescent="0.2">
      <c r="A174" t="s">
        <v>636</v>
      </c>
      <c r="B174" s="3" t="s">
        <v>231</v>
      </c>
      <c r="C174" s="3" t="s">
        <v>7</v>
      </c>
      <c r="D174" s="3" t="s">
        <v>25</v>
      </c>
      <c r="E174" s="3">
        <v>2021</v>
      </c>
      <c r="F174" s="3" t="s">
        <v>10</v>
      </c>
      <c r="G174" s="3" t="s">
        <v>11</v>
      </c>
      <c r="H174" s="3" t="s">
        <v>9</v>
      </c>
      <c r="I174">
        <v>79</v>
      </c>
      <c r="J174">
        <v>16</v>
      </c>
      <c r="K174">
        <f>I174*25%</f>
        <v>19.75</v>
      </c>
      <c r="L174">
        <f>J174*100%</f>
        <v>16</v>
      </c>
      <c r="M174">
        <f t="shared" si="4"/>
        <v>35.75</v>
      </c>
      <c r="N174">
        <f t="shared" si="5"/>
        <v>47</v>
      </c>
    </row>
    <row r="175" spans="1:14" hidden="1" x14ac:dyDescent="0.2">
      <c r="A175" t="s">
        <v>548</v>
      </c>
      <c r="B175" s="3" t="s">
        <v>138</v>
      </c>
      <c r="C175" s="3" t="s">
        <v>17</v>
      </c>
      <c r="D175" s="3" t="s">
        <v>25</v>
      </c>
      <c r="E175" s="3">
        <v>2020</v>
      </c>
      <c r="F175" s="3" t="s">
        <v>10</v>
      </c>
      <c r="G175" s="3" t="s">
        <v>11</v>
      </c>
      <c r="H175" s="3" t="s">
        <v>31</v>
      </c>
      <c r="M175">
        <f t="shared" si="4"/>
        <v>0</v>
      </c>
      <c r="N175">
        <f t="shared" si="5"/>
        <v>160</v>
      </c>
    </row>
    <row r="176" spans="1:14" hidden="1" x14ac:dyDescent="0.2">
      <c r="A176" t="s">
        <v>492</v>
      </c>
      <c r="B176" s="3" t="s">
        <v>159</v>
      </c>
      <c r="C176" s="3" t="s">
        <v>7</v>
      </c>
      <c r="D176" s="3" t="s">
        <v>18</v>
      </c>
      <c r="E176" s="3">
        <v>2019</v>
      </c>
      <c r="F176" s="3" t="s">
        <v>10</v>
      </c>
      <c r="G176" s="4" t="s">
        <v>11</v>
      </c>
      <c r="H176" s="3" t="s">
        <v>9</v>
      </c>
      <c r="I176">
        <v>69</v>
      </c>
      <c r="J176">
        <v>9</v>
      </c>
      <c r="K176">
        <f>I176*25%</f>
        <v>17.25</v>
      </c>
      <c r="L176">
        <f>J176*100%</f>
        <v>9</v>
      </c>
      <c r="M176">
        <f t="shared" si="4"/>
        <v>26.25</v>
      </c>
      <c r="N176">
        <f t="shared" si="5"/>
        <v>93</v>
      </c>
    </row>
    <row r="177" spans="1:14" hidden="1" x14ac:dyDescent="0.2">
      <c r="A177" t="s">
        <v>486</v>
      </c>
      <c r="B177" s="3" t="s">
        <v>233</v>
      </c>
      <c r="C177" s="3" t="s">
        <v>17</v>
      </c>
      <c r="D177" s="3" t="s">
        <v>40</v>
      </c>
      <c r="E177" s="3">
        <v>2019</v>
      </c>
      <c r="F177" s="3" t="s">
        <v>10</v>
      </c>
      <c r="G177" s="3" t="s">
        <v>11</v>
      </c>
      <c r="H177" s="3" t="s">
        <v>9</v>
      </c>
      <c r="I177">
        <v>83</v>
      </c>
      <c r="J177">
        <v>15</v>
      </c>
      <c r="K177">
        <f>I177*25%</f>
        <v>20.75</v>
      </c>
      <c r="L177">
        <f>J177*100%</f>
        <v>15</v>
      </c>
      <c r="M177">
        <f t="shared" si="4"/>
        <v>35.75</v>
      </c>
      <c r="N177">
        <f t="shared" si="5"/>
        <v>47</v>
      </c>
    </row>
    <row r="178" spans="1:14" hidden="1" x14ac:dyDescent="0.2">
      <c r="A178" t="s">
        <v>716</v>
      </c>
      <c r="B178" s="3" t="s">
        <v>259</v>
      </c>
      <c r="C178" s="3" t="s">
        <v>7</v>
      </c>
      <c r="D178" s="3" t="s">
        <v>25</v>
      </c>
      <c r="E178" s="3">
        <v>2021</v>
      </c>
      <c r="F178" s="3" t="s">
        <v>10</v>
      </c>
      <c r="G178" s="3" t="s">
        <v>11</v>
      </c>
      <c r="H178" s="3" t="s">
        <v>31</v>
      </c>
      <c r="M178">
        <f t="shared" si="4"/>
        <v>0</v>
      </c>
      <c r="N178">
        <f t="shared" si="5"/>
        <v>158</v>
      </c>
    </row>
    <row r="179" spans="1:14" hidden="1" x14ac:dyDescent="0.2">
      <c r="A179" t="s">
        <v>589</v>
      </c>
      <c r="B179" s="3" t="s">
        <v>158</v>
      </c>
      <c r="C179" s="3" t="s">
        <v>17</v>
      </c>
      <c r="D179" s="3" t="s">
        <v>18</v>
      </c>
      <c r="E179" s="3">
        <v>2018</v>
      </c>
      <c r="F179" s="3" t="s">
        <v>10</v>
      </c>
      <c r="G179" s="3" t="s">
        <v>11</v>
      </c>
      <c r="H179" s="3" t="s">
        <v>9</v>
      </c>
      <c r="I179">
        <v>21</v>
      </c>
      <c r="J179">
        <v>6</v>
      </c>
      <c r="K179">
        <f>I179*25%</f>
        <v>5.25</v>
      </c>
      <c r="L179">
        <f>J179*100%</f>
        <v>6</v>
      </c>
      <c r="M179">
        <f t="shared" si="4"/>
        <v>11.25</v>
      </c>
      <c r="N179">
        <f t="shared" si="5"/>
        <v>150</v>
      </c>
    </row>
    <row r="180" spans="1:14" hidden="1" x14ac:dyDescent="0.2">
      <c r="A180" t="s">
        <v>449</v>
      </c>
      <c r="B180" s="3" t="s">
        <v>302</v>
      </c>
      <c r="C180" s="3" t="s">
        <v>17</v>
      </c>
      <c r="D180" s="3" t="s">
        <v>21</v>
      </c>
      <c r="E180" s="3">
        <v>2021</v>
      </c>
      <c r="F180" s="3" t="s">
        <v>10</v>
      </c>
      <c r="G180" s="4" t="s">
        <v>11</v>
      </c>
      <c r="H180" s="3" t="s">
        <v>9</v>
      </c>
      <c r="I180">
        <v>90</v>
      </c>
      <c r="J180">
        <v>12</v>
      </c>
      <c r="K180">
        <f>I180*25%</f>
        <v>22.5</v>
      </c>
      <c r="L180">
        <f>J180*100%</f>
        <v>12</v>
      </c>
      <c r="M180">
        <f t="shared" si="4"/>
        <v>34.5</v>
      </c>
      <c r="N180">
        <f t="shared" si="5"/>
        <v>54</v>
      </c>
    </row>
    <row r="181" spans="1:14" hidden="1" x14ac:dyDescent="0.2">
      <c r="A181" t="s">
        <v>525</v>
      </c>
      <c r="B181" s="3" t="s">
        <v>310</v>
      </c>
      <c r="C181" s="3" t="s">
        <v>17</v>
      </c>
      <c r="D181" s="3" t="s">
        <v>25</v>
      </c>
      <c r="E181" s="3">
        <v>2021</v>
      </c>
      <c r="F181" s="3" t="s">
        <v>10</v>
      </c>
      <c r="G181" s="3" t="s">
        <v>11</v>
      </c>
      <c r="H181" s="3" t="s">
        <v>31</v>
      </c>
      <c r="M181">
        <f t="shared" si="4"/>
        <v>0</v>
      </c>
      <c r="N181">
        <f t="shared" si="5"/>
        <v>156</v>
      </c>
    </row>
    <row r="182" spans="1:14" hidden="1" x14ac:dyDescent="0.2">
      <c r="A182" t="s">
        <v>713</v>
      </c>
      <c r="B182" s="3" t="s">
        <v>310</v>
      </c>
      <c r="C182" s="3" t="s">
        <v>17</v>
      </c>
      <c r="D182" s="3" t="s">
        <v>25</v>
      </c>
      <c r="E182" s="3">
        <v>2018</v>
      </c>
      <c r="F182" s="3" t="s">
        <v>10</v>
      </c>
      <c r="G182" s="4" t="s">
        <v>11</v>
      </c>
      <c r="H182" s="3" t="s">
        <v>9</v>
      </c>
      <c r="I182">
        <v>68</v>
      </c>
      <c r="J182">
        <v>9</v>
      </c>
      <c r="K182">
        <f>I182*25%</f>
        <v>17</v>
      </c>
      <c r="L182">
        <f>J182*100%</f>
        <v>9</v>
      </c>
      <c r="M182">
        <f t="shared" si="4"/>
        <v>26</v>
      </c>
      <c r="N182">
        <f t="shared" si="5"/>
        <v>92</v>
      </c>
    </row>
    <row r="183" spans="1:14" hidden="1" x14ac:dyDescent="0.2">
      <c r="A183" t="s">
        <v>531</v>
      </c>
      <c r="B183" s="3" t="s">
        <v>139</v>
      </c>
      <c r="C183" s="3" t="s">
        <v>17</v>
      </c>
      <c r="D183" s="3" t="s">
        <v>25</v>
      </c>
      <c r="E183" s="3">
        <v>2021</v>
      </c>
      <c r="F183" s="3" t="s">
        <v>10</v>
      </c>
      <c r="G183" s="3" t="s">
        <v>11</v>
      </c>
      <c r="H183" s="3" t="s">
        <v>9</v>
      </c>
      <c r="I183">
        <v>26</v>
      </c>
      <c r="J183">
        <v>13</v>
      </c>
      <c r="K183">
        <f>I183*25%</f>
        <v>6.5</v>
      </c>
      <c r="L183">
        <f>J183*100%</f>
        <v>13</v>
      </c>
      <c r="M183">
        <f t="shared" si="4"/>
        <v>19.5</v>
      </c>
      <c r="N183">
        <f t="shared" si="5"/>
        <v>125</v>
      </c>
    </row>
    <row r="184" spans="1:14" hidden="1" x14ac:dyDescent="0.2">
      <c r="A184" t="s">
        <v>531</v>
      </c>
      <c r="B184" s="3" t="s">
        <v>189</v>
      </c>
      <c r="C184" s="3" t="s">
        <v>17</v>
      </c>
      <c r="D184" s="3" t="s">
        <v>40</v>
      </c>
      <c r="E184" s="3">
        <v>2019</v>
      </c>
      <c r="F184" s="3" t="s">
        <v>10</v>
      </c>
      <c r="G184" s="3" t="s">
        <v>11</v>
      </c>
      <c r="H184" s="3" t="s">
        <v>31</v>
      </c>
      <c r="M184">
        <f t="shared" si="4"/>
        <v>0</v>
      </c>
      <c r="N184">
        <f t="shared" si="5"/>
        <v>154</v>
      </c>
    </row>
    <row r="185" spans="1:14" hidden="1" x14ac:dyDescent="0.2">
      <c r="A185" t="s">
        <v>585</v>
      </c>
      <c r="B185" s="3" t="s">
        <v>46</v>
      </c>
      <c r="C185" s="3" t="s">
        <v>17</v>
      </c>
      <c r="D185" s="3" t="s">
        <v>21</v>
      </c>
      <c r="E185" s="3">
        <v>2015</v>
      </c>
      <c r="F185" s="3" t="s">
        <v>10</v>
      </c>
      <c r="G185" s="3" t="s">
        <v>11</v>
      </c>
      <c r="H185" s="3" t="s">
        <v>9</v>
      </c>
      <c r="I185">
        <v>78</v>
      </c>
      <c r="J185">
        <v>6</v>
      </c>
      <c r="K185">
        <f>I185*25%</f>
        <v>19.5</v>
      </c>
      <c r="L185">
        <f>J185*100%</f>
        <v>6</v>
      </c>
      <c r="M185">
        <f t="shared" si="4"/>
        <v>25.5</v>
      </c>
      <c r="N185">
        <f t="shared" si="5"/>
        <v>93</v>
      </c>
    </row>
    <row r="186" spans="1:14" x14ac:dyDescent="0.2">
      <c r="A186" t="s">
        <v>700</v>
      </c>
      <c r="B186" s="3" t="s">
        <v>176</v>
      </c>
      <c r="C186" s="3" t="s">
        <v>7</v>
      </c>
      <c r="D186" s="3" t="s">
        <v>25</v>
      </c>
      <c r="E186" s="3">
        <v>2019</v>
      </c>
      <c r="F186" s="3" t="s">
        <v>10</v>
      </c>
      <c r="G186" s="4" t="s">
        <v>101</v>
      </c>
      <c r="H186" s="3" t="s">
        <v>9</v>
      </c>
      <c r="I186">
        <v>98</v>
      </c>
      <c r="J186">
        <v>18</v>
      </c>
      <c r="K186">
        <f>I186*25%</f>
        <v>24.5</v>
      </c>
      <c r="L186">
        <f>J186*100%</f>
        <v>18</v>
      </c>
      <c r="M186">
        <f t="shared" si="4"/>
        <v>42.5</v>
      </c>
      <c r="N186">
        <f t="shared" si="5"/>
        <v>15</v>
      </c>
    </row>
    <row r="187" spans="1:14" hidden="1" x14ac:dyDescent="0.2">
      <c r="A187" t="s">
        <v>508</v>
      </c>
      <c r="B187" s="3" t="s">
        <v>393</v>
      </c>
      <c r="C187" s="3" t="s">
        <v>17</v>
      </c>
      <c r="D187" s="3" t="s">
        <v>25</v>
      </c>
      <c r="E187" s="3">
        <v>2018</v>
      </c>
      <c r="F187" s="3" t="s">
        <v>10</v>
      </c>
      <c r="G187" s="3" t="s">
        <v>11</v>
      </c>
      <c r="H187" s="3" t="s">
        <v>31</v>
      </c>
      <c r="M187">
        <f t="shared" si="4"/>
        <v>0</v>
      </c>
      <c r="N187">
        <f t="shared" si="5"/>
        <v>152</v>
      </c>
    </row>
    <row r="188" spans="1:14" hidden="1" x14ac:dyDescent="0.2">
      <c r="A188" t="s">
        <v>508</v>
      </c>
      <c r="B188" s="3" t="s">
        <v>49</v>
      </c>
      <c r="C188" s="3" t="s">
        <v>17</v>
      </c>
      <c r="D188" s="3" t="s">
        <v>25</v>
      </c>
      <c r="E188" s="3">
        <v>2020</v>
      </c>
      <c r="F188" s="3" t="s">
        <v>10</v>
      </c>
      <c r="G188" s="3" t="s">
        <v>11</v>
      </c>
      <c r="H188" s="3" t="s">
        <v>9</v>
      </c>
      <c r="I188">
        <v>99</v>
      </c>
      <c r="J188">
        <v>6</v>
      </c>
      <c r="K188">
        <f>I188*25%</f>
        <v>24.75</v>
      </c>
      <c r="L188">
        <f>J188*100%</f>
        <v>6</v>
      </c>
      <c r="M188">
        <f t="shared" si="4"/>
        <v>30.75</v>
      </c>
      <c r="N188">
        <f t="shared" si="5"/>
        <v>68</v>
      </c>
    </row>
    <row r="189" spans="1:14" hidden="1" x14ac:dyDescent="0.2">
      <c r="A189" t="s">
        <v>711</v>
      </c>
      <c r="B189" s="3" t="s">
        <v>222</v>
      </c>
      <c r="C189" s="3" t="s">
        <v>7</v>
      </c>
      <c r="D189" s="3" t="s">
        <v>25</v>
      </c>
      <c r="E189" s="3">
        <v>2020</v>
      </c>
      <c r="F189" s="3" t="s">
        <v>10</v>
      </c>
      <c r="G189" s="3" t="s">
        <v>303</v>
      </c>
      <c r="H189" s="3" t="s">
        <v>9</v>
      </c>
      <c r="I189">
        <v>42</v>
      </c>
      <c r="J189">
        <v>23</v>
      </c>
      <c r="K189">
        <f>I189*25%</f>
        <v>10.5</v>
      </c>
      <c r="L189">
        <f>J189*100%</f>
        <v>23</v>
      </c>
      <c r="M189">
        <f t="shared" si="4"/>
        <v>33.5</v>
      </c>
      <c r="N189">
        <f t="shared" si="5"/>
        <v>59</v>
      </c>
    </row>
    <row r="190" spans="1:14" hidden="1" x14ac:dyDescent="0.2">
      <c r="A190" t="s">
        <v>549</v>
      </c>
      <c r="B190" s="3" t="s">
        <v>65</v>
      </c>
      <c r="C190" s="3" t="s">
        <v>17</v>
      </c>
      <c r="D190" s="3" t="s">
        <v>18</v>
      </c>
      <c r="E190" s="3">
        <v>2021</v>
      </c>
      <c r="F190" s="3" t="s">
        <v>10</v>
      </c>
      <c r="G190" s="3" t="s">
        <v>11</v>
      </c>
      <c r="H190" s="3" t="s">
        <v>31</v>
      </c>
      <c r="M190">
        <f t="shared" si="4"/>
        <v>0</v>
      </c>
      <c r="N190">
        <f t="shared" si="5"/>
        <v>150</v>
      </c>
    </row>
    <row r="191" spans="1:14" hidden="1" x14ac:dyDescent="0.2">
      <c r="A191" t="s">
        <v>549</v>
      </c>
      <c r="B191" s="3" t="s">
        <v>127</v>
      </c>
      <c r="C191" s="3" t="s">
        <v>17</v>
      </c>
      <c r="D191" s="3" t="s">
        <v>18</v>
      </c>
      <c r="E191" s="3">
        <v>2021</v>
      </c>
      <c r="F191" s="3" t="s">
        <v>10</v>
      </c>
      <c r="G191" s="3" t="s">
        <v>11</v>
      </c>
      <c r="H191" s="3" t="s">
        <v>9</v>
      </c>
      <c r="I191">
        <v>50</v>
      </c>
      <c r="J191">
        <v>4</v>
      </c>
      <c r="K191">
        <f>I191*25%</f>
        <v>12.5</v>
      </c>
      <c r="L191">
        <f>J191*100%</f>
        <v>4</v>
      </c>
      <c r="M191">
        <f t="shared" si="4"/>
        <v>16.5</v>
      </c>
      <c r="N191">
        <f t="shared" si="5"/>
        <v>129</v>
      </c>
    </row>
    <row r="192" spans="1:14" x14ac:dyDescent="0.2">
      <c r="A192" t="s">
        <v>561</v>
      </c>
      <c r="B192" s="3" t="s">
        <v>55</v>
      </c>
      <c r="C192" s="3" t="s">
        <v>7</v>
      </c>
      <c r="D192" s="3" t="s">
        <v>25</v>
      </c>
      <c r="E192" s="3">
        <v>2021</v>
      </c>
      <c r="F192" s="3" t="s">
        <v>10</v>
      </c>
      <c r="G192" s="3" t="s">
        <v>225</v>
      </c>
      <c r="H192" s="3" t="s">
        <v>9</v>
      </c>
      <c r="I192">
        <v>86</v>
      </c>
      <c r="J192">
        <v>24</v>
      </c>
      <c r="K192">
        <f>I192*25%</f>
        <v>21.5</v>
      </c>
      <c r="L192">
        <f>J192*100%</f>
        <v>24</v>
      </c>
      <c r="M192">
        <f t="shared" si="4"/>
        <v>45.5</v>
      </c>
      <c r="N192">
        <f t="shared" si="5"/>
        <v>2</v>
      </c>
    </row>
    <row r="193" spans="1:14" hidden="1" x14ac:dyDescent="0.2">
      <c r="A193" t="s">
        <v>549</v>
      </c>
      <c r="B193" s="3" t="s">
        <v>344</v>
      </c>
      <c r="C193" s="3" t="s">
        <v>17</v>
      </c>
      <c r="D193" s="3" t="s">
        <v>25</v>
      </c>
      <c r="E193" s="3">
        <v>2017</v>
      </c>
      <c r="F193" s="3" t="s">
        <v>10</v>
      </c>
      <c r="G193" s="3" t="s">
        <v>11</v>
      </c>
      <c r="H193" s="3" t="s">
        <v>31</v>
      </c>
      <c r="M193">
        <f t="shared" si="4"/>
        <v>0</v>
      </c>
      <c r="N193">
        <f t="shared" si="5"/>
        <v>148</v>
      </c>
    </row>
    <row r="194" spans="1:14" hidden="1" x14ac:dyDescent="0.2">
      <c r="A194" t="s">
        <v>549</v>
      </c>
      <c r="B194" s="3" t="s">
        <v>380</v>
      </c>
      <c r="C194" s="3" t="s">
        <v>17</v>
      </c>
      <c r="D194" s="3" t="s">
        <v>25</v>
      </c>
      <c r="E194" s="3">
        <v>2021</v>
      </c>
      <c r="F194" s="3" t="s">
        <v>10</v>
      </c>
      <c r="G194" s="4" t="s">
        <v>11</v>
      </c>
      <c r="H194" s="3" t="s">
        <v>9</v>
      </c>
      <c r="I194">
        <v>73</v>
      </c>
      <c r="J194">
        <v>3</v>
      </c>
      <c r="K194">
        <f>I194*25%</f>
        <v>18.25</v>
      </c>
      <c r="L194">
        <f>J194*100%</f>
        <v>3</v>
      </c>
      <c r="M194">
        <f t="shared" ref="M194:M257" si="6">K194+L194</f>
        <v>21.25</v>
      </c>
      <c r="N194">
        <f t="shared" ref="N194:N257" si="7">RANK(M194,M194:M605)</f>
        <v>113</v>
      </c>
    </row>
    <row r="195" spans="1:14" hidden="1" x14ac:dyDescent="0.2">
      <c r="A195" t="s">
        <v>420</v>
      </c>
      <c r="B195" s="3" t="s">
        <v>141</v>
      </c>
      <c r="C195" s="3" t="s">
        <v>17</v>
      </c>
      <c r="D195" s="3" t="s">
        <v>25</v>
      </c>
      <c r="E195" s="3">
        <v>2020</v>
      </c>
      <c r="F195" s="3" t="s">
        <v>35</v>
      </c>
      <c r="G195" s="3" t="s">
        <v>11</v>
      </c>
      <c r="H195" s="3" t="s">
        <v>9</v>
      </c>
      <c r="I195">
        <v>63</v>
      </c>
      <c r="J195">
        <v>15</v>
      </c>
      <c r="K195">
        <f>I195*25%</f>
        <v>15.75</v>
      </c>
      <c r="L195">
        <f>J195*100%</f>
        <v>15</v>
      </c>
      <c r="M195">
        <f t="shared" si="6"/>
        <v>30.75</v>
      </c>
      <c r="N195">
        <f t="shared" si="7"/>
        <v>66</v>
      </c>
    </row>
    <row r="196" spans="1:14" hidden="1" x14ac:dyDescent="0.2">
      <c r="A196" t="s">
        <v>549</v>
      </c>
      <c r="B196" s="3" t="s">
        <v>14</v>
      </c>
      <c r="C196" s="3" t="s">
        <v>17</v>
      </c>
      <c r="D196" s="3" t="s">
        <v>25</v>
      </c>
      <c r="E196" s="3">
        <v>2020</v>
      </c>
      <c r="F196" s="3" t="s">
        <v>10</v>
      </c>
      <c r="G196" s="3" t="s">
        <v>11</v>
      </c>
      <c r="H196" s="3" t="s">
        <v>31</v>
      </c>
      <c r="M196">
        <f t="shared" si="6"/>
        <v>0</v>
      </c>
      <c r="N196">
        <f t="shared" si="7"/>
        <v>146</v>
      </c>
    </row>
    <row r="197" spans="1:14" hidden="1" x14ac:dyDescent="0.2">
      <c r="A197" t="s">
        <v>608</v>
      </c>
      <c r="B197" s="3" t="s">
        <v>14</v>
      </c>
      <c r="C197" s="3" t="s">
        <v>17</v>
      </c>
      <c r="D197" s="3" t="s">
        <v>25</v>
      </c>
      <c r="E197" s="3">
        <v>2021</v>
      </c>
      <c r="F197" s="3" t="s">
        <v>10</v>
      </c>
      <c r="G197" s="3" t="s">
        <v>11</v>
      </c>
      <c r="H197" s="3" t="s">
        <v>9</v>
      </c>
      <c r="I197">
        <v>56</v>
      </c>
      <c r="J197">
        <v>9</v>
      </c>
      <c r="K197">
        <f>I197*25%</f>
        <v>14</v>
      </c>
      <c r="L197">
        <f>J197*100%</f>
        <v>9</v>
      </c>
      <c r="M197">
        <f t="shared" si="6"/>
        <v>23</v>
      </c>
      <c r="N197">
        <f t="shared" si="7"/>
        <v>103</v>
      </c>
    </row>
    <row r="198" spans="1:14" hidden="1" x14ac:dyDescent="0.2">
      <c r="A198" t="s">
        <v>608</v>
      </c>
      <c r="B198" s="3" t="s">
        <v>14</v>
      </c>
      <c r="C198" s="3" t="s">
        <v>7</v>
      </c>
      <c r="D198" s="3" t="s">
        <v>25</v>
      </c>
      <c r="E198" s="3">
        <v>2020</v>
      </c>
      <c r="G198" s="3" t="s">
        <v>11</v>
      </c>
      <c r="H198" s="3" t="s">
        <v>9</v>
      </c>
      <c r="I198">
        <v>52</v>
      </c>
      <c r="J198">
        <v>13</v>
      </c>
      <c r="K198">
        <f>I198*25%</f>
        <v>13</v>
      </c>
      <c r="L198">
        <f>J198*100%</f>
        <v>13</v>
      </c>
      <c r="M198">
        <f t="shared" si="6"/>
        <v>26</v>
      </c>
      <c r="N198">
        <f t="shared" si="7"/>
        <v>87</v>
      </c>
    </row>
    <row r="199" spans="1:14" hidden="1" x14ac:dyDescent="0.2">
      <c r="A199" t="s">
        <v>689</v>
      </c>
      <c r="B199" s="3" t="s">
        <v>14</v>
      </c>
      <c r="C199" s="3" t="s">
        <v>17</v>
      </c>
      <c r="D199" s="3" t="s">
        <v>40</v>
      </c>
      <c r="E199" s="3">
        <v>2021</v>
      </c>
      <c r="F199" s="3" t="s">
        <v>10</v>
      </c>
      <c r="G199" s="3" t="s">
        <v>11</v>
      </c>
      <c r="H199" s="3" t="s">
        <v>31</v>
      </c>
      <c r="M199">
        <f t="shared" si="6"/>
        <v>0</v>
      </c>
      <c r="N199">
        <f t="shared" si="7"/>
        <v>144</v>
      </c>
    </row>
    <row r="200" spans="1:14" hidden="1" x14ac:dyDescent="0.2">
      <c r="A200" t="s">
        <v>688</v>
      </c>
      <c r="B200" s="3" t="s">
        <v>301</v>
      </c>
      <c r="C200" s="3" t="s">
        <v>17</v>
      </c>
      <c r="D200" s="3" t="s">
        <v>25</v>
      </c>
      <c r="E200" s="3">
        <v>2015</v>
      </c>
      <c r="F200" s="3" t="s">
        <v>10</v>
      </c>
      <c r="G200" s="3" t="s">
        <v>15</v>
      </c>
      <c r="H200" s="3" t="s">
        <v>9</v>
      </c>
      <c r="I200">
        <v>51</v>
      </c>
      <c r="J200">
        <v>23</v>
      </c>
      <c r="K200">
        <f>I200*25%</f>
        <v>12.75</v>
      </c>
      <c r="L200">
        <f>J200*100%</f>
        <v>23</v>
      </c>
      <c r="M200">
        <f t="shared" si="6"/>
        <v>35.75</v>
      </c>
      <c r="N200">
        <f t="shared" si="7"/>
        <v>45</v>
      </c>
    </row>
    <row r="201" spans="1:14" x14ac:dyDescent="0.2">
      <c r="A201" t="s">
        <v>539</v>
      </c>
      <c r="B201" s="3" t="s">
        <v>161</v>
      </c>
      <c r="C201" s="3" t="s">
        <v>7</v>
      </c>
      <c r="D201" s="3" t="s">
        <v>40</v>
      </c>
      <c r="E201" s="3">
        <v>2021</v>
      </c>
      <c r="F201" s="3" t="s">
        <v>10</v>
      </c>
      <c r="G201" s="3" t="s">
        <v>11</v>
      </c>
      <c r="H201" s="3" t="s">
        <v>9</v>
      </c>
      <c r="I201">
        <v>97</v>
      </c>
      <c r="J201">
        <v>21</v>
      </c>
      <c r="K201">
        <f>I201*25%</f>
        <v>24.25</v>
      </c>
      <c r="L201">
        <f>J201*100%</f>
        <v>21</v>
      </c>
      <c r="M201">
        <f t="shared" si="6"/>
        <v>45.25</v>
      </c>
      <c r="N201">
        <f t="shared" si="7"/>
        <v>2</v>
      </c>
    </row>
    <row r="202" spans="1:14" hidden="1" x14ac:dyDescent="0.2">
      <c r="A202" t="s">
        <v>702</v>
      </c>
      <c r="B202" s="3" t="s">
        <v>144</v>
      </c>
      <c r="C202" s="3" t="s">
        <v>17</v>
      </c>
      <c r="D202" s="3" t="s">
        <v>25</v>
      </c>
      <c r="E202" s="3">
        <v>2021</v>
      </c>
      <c r="F202" s="3" t="s">
        <v>10</v>
      </c>
      <c r="G202" s="3" t="s">
        <v>11</v>
      </c>
      <c r="H202" s="3" t="s">
        <v>31</v>
      </c>
      <c r="M202">
        <f t="shared" si="6"/>
        <v>0</v>
      </c>
      <c r="N202">
        <f t="shared" si="7"/>
        <v>142</v>
      </c>
    </row>
    <row r="203" spans="1:14" x14ac:dyDescent="0.2">
      <c r="A203" t="s">
        <v>665</v>
      </c>
      <c r="B203" s="3" t="s">
        <v>172</v>
      </c>
      <c r="C203" s="3" t="s">
        <v>17</v>
      </c>
      <c r="D203" s="3" t="s">
        <v>25</v>
      </c>
      <c r="E203" s="3">
        <v>2021</v>
      </c>
      <c r="F203" s="3" t="s">
        <v>10</v>
      </c>
      <c r="G203" s="3" t="s">
        <v>270</v>
      </c>
      <c r="H203" s="3" t="s">
        <v>9</v>
      </c>
      <c r="I203">
        <v>88</v>
      </c>
      <c r="J203">
        <v>18</v>
      </c>
      <c r="K203">
        <f>I203*25%</f>
        <v>22</v>
      </c>
      <c r="L203">
        <f>J203*100%</f>
        <v>18</v>
      </c>
      <c r="M203">
        <f t="shared" si="6"/>
        <v>40</v>
      </c>
      <c r="N203">
        <f t="shared" si="7"/>
        <v>26</v>
      </c>
    </row>
    <row r="204" spans="1:14" hidden="1" x14ac:dyDescent="0.2">
      <c r="A204" t="s">
        <v>430</v>
      </c>
      <c r="B204" s="3" t="s">
        <v>28</v>
      </c>
      <c r="C204" s="3" t="s">
        <v>17</v>
      </c>
      <c r="D204" s="3" t="s">
        <v>25</v>
      </c>
      <c r="E204" s="3">
        <v>2016</v>
      </c>
      <c r="F204" s="3" t="s">
        <v>10</v>
      </c>
      <c r="G204" s="4" t="s">
        <v>11</v>
      </c>
      <c r="H204" s="3" t="s">
        <v>9</v>
      </c>
      <c r="I204">
        <v>63</v>
      </c>
      <c r="J204">
        <v>14</v>
      </c>
      <c r="K204">
        <f>I204*25%</f>
        <v>15.75</v>
      </c>
      <c r="L204">
        <f>J204*100%</f>
        <v>14</v>
      </c>
      <c r="M204">
        <f t="shared" si="6"/>
        <v>29.75</v>
      </c>
      <c r="N204">
        <f t="shared" si="7"/>
        <v>68</v>
      </c>
    </row>
    <row r="205" spans="1:14" hidden="1" x14ac:dyDescent="0.2">
      <c r="A205" t="s">
        <v>703</v>
      </c>
      <c r="B205" s="3" t="s">
        <v>54</v>
      </c>
      <c r="C205" s="3" t="s">
        <v>17</v>
      </c>
      <c r="D205" s="3" t="s">
        <v>25</v>
      </c>
      <c r="E205" s="3">
        <v>2021</v>
      </c>
      <c r="F205" s="3" t="s">
        <v>10</v>
      </c>
      <c r="G205" s="3" t="s">
        <v>11</v>
      </c>
      <c r="H205" s="3" t="s">
        <v>31</v>
      </c>
      <c r="M205">
        <f t="shared" si="6"/>
        <v>0</v>
      </c>
      <c r="N205">
        <f t="shared" si="7"/>
        <v>140</v>
      </c>
    </row>
    <row r="206" spans="1:14" x14ac:dyDescent="0.2">
      <c r="A206" t="s">
        <v>441</v>
      </c>
      <c r="B206" s="3" t="s">
        <v>14</v>
      </c>
      <c r="C206" s="3" t="s">
        <v>17</v>
      </c>
      <c r="D206" s="3" t="s">
        <v>25</v>
      </c>
      <c r="E206" s="3">
        <v>2021</v>
      </c>
      <c r="F206" s="3" t="s">
        <v>10</v>
      </c>
      <c r="G206" s="3" t="s">
        <v>11</v>
      </c>
      <c r="H206" s="3" t="s">
        <v>9</v>
      </c>
      <c r="I206">
        <v>95</v>
      </c>
      <c r="J206">
        <v>22</v>
      </c>
      <c r="K206">
        <f>I206*25%</f>
        <v>23.75</v>
      </c>
      <c r="L206">
        <f>J206*100%</f>
        <v>22</v>
      </c>
      <c r="M206">
        <f t="shared" si="6"/>
        <v>45.75</v>
      </c>
      <c r="N206">
        <f t="shared" si="7"/>
        <v>1</v>
      </c>
    </row>
    <row r="207" spans="1:14" x14ac:dyDescent="0.2">
      <c r="A207" t="s">
        <v>612</v>
      </c>
      <c r="B207" s="3" t="s">
        <v>135</v>
      </c>
      <c r="C207" s="3" t="s">
        <v>7</v>
      </c>
      <c r="D207" s="3" t="s">
        <v>25</v>
      </c>
      <c r="E207" s="3">
        <v>2015</v>
      </c>
      <c r="F207" s="3" t="s">
        <v>10</v>
      </c>
      <c r="G207" s="3" t="s">
        <v>88</v>
      </c>
      <c r="H207" s="3" t="s">
        <v>9</v>
      </c>
      <c r="I207">
        <v>78</v>
      </c>
      <c r="J207">
        <v>24</v>
      </c>
      <c r="K207">
        <f>I207*25%</f>
        <v>19.5</v>
      </c>
      <c r="L207">
        <f>J207*100%</f>
        <v>24</v>
      </c>
      <c r="M207">
        <f t="shared" si="6"/>
        <v>43.5</v>
      </c>
      <c r="N207">
        <f t="shared" si="7"/>
        <v>7</v>
      </c>
    </row>
    <row r="208" spans="1:14" hidden="1" x14ac:dyDescent="0.2">
      <c r="A208" t="s">
        <v>560</v>
      </c>
      <c r="B208" s="3" t="s">
        <v>179</v>
      </c>
      <c r="C208" s="3" t="s">
        <v>17</v>
      </c>
      <c r="D208" s="3" t="s">
        <v>40</v>
      </c>
      <c r="E208" s="3">
        <v>2018</v>
      </c>
      <c r="F208" s="3" t="s">
        <v>10</v>
      </c>
      <c r="G208" s="3" t="s">
        <v>11</v>
      </c>
      <c r="H208" s="3" t="s">
        <v>31</v>
      </c>
      <c r="M208">
        <f t="shared" si="6"/>
        <v>0</v>
      </c>
      <c r="N208">
        <f t="shared" si="7"/>
        <v>138</v>
      </c>
    </row>
    <row r="209" spans="1:14" x14ac:dyDescent="0.2">
      <c r="A209" t="s">
        <v>266</v>
      </c>
      <c r="B209" s="3" t="s">
        <v>34</v>
      </c>
      <c r="C209" s="3" t="s">
        <v>7</v>
      </c>
      <c r="D209" s="3" t="s">
        <v>25</v>
      </c>
      <c r="E209" s="3">
        <v>2021</v>
      </c>
      <c r="F209" s="3" t="s">
        <v>10</v>
      </c>
      <c r="G209" s="4" t="s">
        <v>72</v>
      </c>
      <c r="H209" s="3" t="s">
        <v>9</v>
      </c>
      <c r="I209">
        <v>94</v>
      </c>
      <c r="J209">
        <v>20</v>
      </c>
      <c r="K209">
        <f>I209*25%</f>
        <v>23.5</v>
      </c>
      <c r="L209">
        <f>J209*100%</f>
        <v>20</v>
      </c>
      <c r="M209">
        <f t="shared" si="6"/>
        <v>43.5</v>
      </c>
      <c r="N209">
        <f t="shared" si="7"/>
        <v>7</v>
      </c>
    </row>
    <row r="210" spans="1:14" x14ac:dyDescent="0.2">
      <c r="A210" t="s">
        <v>445</v>
      </c>
      <c r="B210" s="3" t="s">
        <v>339</v>
      </c>
      <c r="C210" s="3" t="s">
        <v>17</v>
      </c>
      <c r="D210" s="3" t="s">
        <v>18</v>
      </c>
      <c r="E210" s="3">
        <v>2017</v>
      </c>
      <c r="F210" s="3" t="s">
        <v>10</v>
      </c>
      <c r="G210" s="3" t="s">
        <v>13</v>
      </c>
      <c r="H210" s="3" t="s">
        <v>9</v>
      </c>
      <c r="I210">
        <v>74</v>
      </c>
      <c r="J210">
        <v>25</v>
      </c>
      <c r="K210">
        <f>I210*25%</f>
        <v>18.5</v>
      </c>
      <c r="L210">
        <f>J210*100%</f>
        <v>25</v>
      </c>
      <c r="M210">
        <f t="shared" si="6"/>
        <v>43.5</v>
      </c>
      <c r="N210">
        <f t="shared" si="7"/>
        <v>7</v>
      </c>
    </row>
    <row r="211" spans="1:14" hidden="1" x14ac:dyDescent="0.2">
      <c r="A211" t="s">
        <v>683</v>
      </c>
      <c r="B211" s="3" t="s">
        <v>161</v>
      </c>
      <c r="C211" s="3" t="s">
        <v>17</v>
      </c>
      <c r="D211" s="3" t="s">
        <v>25</v>
      </c>
      <c r="E211" s="3">
        <v>2021</v>
      </c>
      <c r="F211" s="3" t="s">
        <v>10</v>
      </c>
      <c r="G211" s="3" t="s">
        <v>11</v>
      </c>
      <c r="H211" s="3" t="s">
        <v>31</v>
      </c>
      <c r="M211">
        <f t="shared" si="6"/>
        <v>0</v>
      </c>
      <c r="N211">
        <f t="shared" si="7"/>
        <v>136</v>
      </c>
    </row>
    <row r="212" spans="1:14" x14ac:dyDescent="0.2">
      <c r="A212" t="s">
        <v>514</v>
      </c>
      <c r="B212" s="3" t="s">
        <v>34</v>
      </c>
      <c r="C212" s="3" t="s">
        <v>17</v>
      </c>
      <c r="D212" s="3" t="s">
        <v>25</v>
      </c>
      <c r="E212" s="3">
        <v>2016</v>
      </c>
      <c r="F212" s="3" t="s">
        <v>10</v>
      </c>
      <c r="G212" s="3" t="s">
        <v>327</v>
      </c>
      <c r="H212" s="3" t="s">
        <v>9</v>
      </c>
      <c r="I212">
        <v>95</v>
      </c>
      <c r="J212">
        <v>18</v>
      </c>
      <c r="K212">
        <f>I212*25%</f>
        <v>23.75</v>
      </c>
      <c r="L212">
        <f>J212*100%</f>
        <v>18</v>
      </c>
      <c r="M212">
        <f t="shared" si="6"/>
        <v>41.75</v>
      </c>
      <c r="N212">
        <f t="shared" si="7"/>
        <v>10</v>
      </c>
    </row>
    <row r="213" spans="1:14" x14ac:dyDescent="0.2">
      <c r="A213" t="s">
        <v>440</v>
      </c>
      <c r="B213" s="3" t="s">
        <v>34</v>
      </c>
      <c r="C213" s="3" t="s">
        <v>7</v>
      </c>
      <c r="D213" s="3" t="s">
        <v>25</v>
      </c>
      <c r="E213" s="3">
        <v>2019</v>
      </c>
      <c r="F213" s="3" t="s">
        <v>10</v>
      </c>
      <c r="G213" s="3" t="s">
        <v>188</v>
      </c>
      <c r="H213" s="3" t="s">
        <v>9</v>
      </c>
      <c r="I213">
        <v>87</v>
      </c>
      <c r="J213">
        <v>23</v>
      </c>
      <c r="K213">
        <f>I213*25%</f>
        <v>21.75</v>
      </c>
      <c r="L213">
        <f>J213*100%</f>
        <v>23</v>
      </c>
      <c r="M213">
        <f t="shared" si="6"/>
        <v>44.75</v>
      </c>
      <c r="N213">
        <f t="shared" si="7"/>
        <v>1</v>
      </c>
    </row>
    <row r="214" spans="1:14" hidden="1" x14ac:dyDescent="0.2">
      <c r="A214" t="s">
        <v>429</v>
      </c>
      <c r="B214" s="3" t="s">
        <v>161</v>
      </c>
      <c r="C214" s="3" t="s">
        <v>7</v>
      </c>
      <c r="D214" s="3" t="s">
        <v>25</v>
      </c>
      <c r="E214" s="3">
        <v>2017</v>
      </c>
      <c r="F214" s="3" t="s">
        <v>10</v>
      </c>
      <c r="G214" s="3" t="s">
        <v>11</v>
      </c>
      <c r="H214" s="3" t="s">
        <v>31</v>
      </c>
      <c r="M214">
        <f t="shared" si="6"/>
        <v>0</v>
      </c>
      <c r="N214">
        <f t="shared" si="7"/>
        <v>134</v>
      </c>
    </row>
    <row r="215" spans="1:14" hidden="1" x14ac:dyDescent="0.2">
      <c r="A215" t="s">
        <v>429</v>
      </c>
      <c r="B215" s="3" t="s">
        <v>22</v>
      </c>
      <c r="C215" s="3" t="s">
        <v>17</v>
      </c>
      <c r="D215" s="3" t="s">
        <v>40</v>
      </c>
      <c r="E215" s="3">
        <v>2018</v>
      </c>
      <c r="F215" s="3" t="s">
        <v>10</v>
      </c>
      <c r="G215" s="3" t="s">
        <v>11</v>
      </c>
      <c r="H215" s="3" t="s">
        <v>9</v>
      </c>
      <c r="I215">
        <v>40</v>
      </c>
      <c r="J215">
        <v>4</v>
      </c>
      <c r="K215">
        <f>I215*25%</f>
        <v>10</v>
      </c>
      <c r="L215">
        <f>J215*100%</f>
        <v>4</v>
      </c>
      <c r="M215">
        <f t="shared" si="6"/>
        <v>14</v>
      </c>
      <c r="N215">
        <f t="shared" si="7"/>
        <v>119</v>
      </c>
    </row>
    <row r="216" spans="1:14" hidden="1" x14ac:dyDescent="0.2">
      <c r="A216" t="s">
        <v>423</v>
      </c>
      <c r="B216" s="3" t="s">
        <v>24</v>
      </c>
      <c r="C216" s="3" t="s">
        <v>7</v>
      </c>
      <c r="D216" s="3" t="s">
        <v>25</v>
      </c>
      <c r="E216" s="3">
        <v>2015</v>
      </c>
      <c r="F216" s="3" t="s">
        <v>10</v>
      </c>
      <c r="G216" s="3" t="s">
        <v>11</v>
      </c>
      <c r="H216" s="3" t="s">
        <v>9</v>
      </c>
      <c r="I216">
        <v>86</v>
      </c>
      <c r="J216">
        <v>15</v>
      </c>
      <c r="K216">
        <f>I216*25%</f>
        <v>21.5</v>
      </c>
      <c r="L216">
        <f>J216*100%</f>
        <v>15</v>
      </c>
      <c r="M216">
        <f t="shared" si="6"/>
        <v>36.5</v>
      </c>
      <c r="N216">
        <f t="shared" si="7"/>
        <v>33</v>
      </c>
    </row>
    <row r="217" spans="1:14" hidden="1" x14ac:dyDescent="0.2">
      <c r="A217" t="s">
        <v>423</v>
      </c>
      <c r="B217" s="3" t="s">
        <v>22</v>
      </c>
      <c r="C217" s="3" t="s">
        <v>7</v>
      </c>
      <c r="D217" s="3" t="s">
        <v>25</v>
      </c>
      <c r="E217" s="3">
        <v>2020</v>
      </c>
      <c r="F217" s="3" t="s">
        <v>10</v>
      </c>
      <c r="G217" s="3" t="s">
        <v>11</v>
      </c>
      <c r="H217" s="3" t="s">
        <v>31</v>
      </c>
      <c r="M217">
        <f t="shared" si="6"/>
        <v>0</v>
      </c>
      <c r="N217">
        <f t="shared" si="7"/>
        <v>132</v>
      </c>
    </row>
    <row r="218" spans="1:14" hidden="1" x14ac:dyDescent="0.2">
      <c r="A218" t="s">
        <v>429</v>
      </c>
      <c r="B218" s="3" t="s">
        <v>22</v>
      </c>
      <c r="C218" s="3" t="s">
        <v>7</v>
      </c>
      <c r="D218" s="3" t="s">
        <v>21</v>
      </c>
      <c r="E218" s="3">
        <v>2021</v>
      </c>
      <c r="F218" s="3" t="s">
        <v>10</v>
      </c>
      <c r="G218" s="3" t="s">
        <v>11</v>
      </c>
      <c r="H218" s="3" t="s">
        <v>9</v>
      </c>
      <c r="I218">
        <v>66</v>
      </c>
      <c r="J218">
        <v>6</v>
      </c>
      <c r="K218">
        <f>I218*25%</f>
        <v>16.5</v>
      </c>
      <c r="L218">
        <f>J218*100%</f>
        <v>6</v>
      </c>
      <c r="M218">
        <f t="shared" si="6"/>
        <v>22.5</v>
      </c>
      <c r="N218">
        <f t="shared" si="7"/>
        <v>92</v>
      </c>
    </row>
    <row r="219" spans="1:14" hidden="1" x14ac:dyDescent="0.2">
      <c r="A219" t="s">
        <v>429</v>
      </c>
      <c r="B219" s="3" t="s">
        <v>87</v>
      </c>
      <c r="C219" s="3" t="s">
        <v>7</v>
      </c>
      <c r="D219" s="3" t="s">
        <v>25</v>
      </c>
      <c r="E219" s="3">
        <v>2015</v>
      </c>
      <c r="F219" s="3" t="s">
        <v>10</v>
      </c>
      <c r="G219" s="3" t="s">
        <v>11</v>
      </c>
      <c r="H219" s="3" t="s">
        <v>9</v>
      </c>
      <c r="I219">
        <v>51</v>
      </c>
      <c r="J219">
        <v>21</v>
      </c>
      <c r="K219">
        <f>I219*25%</f>
        <v>12.75</v>
      </c>
      <c r="L219">
        <f>J219*100%</f>
        <v>21</v>
      </c>
      <c r="M219">
        <f t="shared" si="6"/>
        <v>33.75</v>
      </c>
      <c r="N219">
        <f t="shared" si="7"/>
        <v>47</v>
      </c>
    </row>
    <row r="220" spans="1:14" hidden="1" x14ac:dyDescent="0.2">
      <c r="A220" t="s">
        <v>682</v>
      </c>
      <c r="B220" s="3" t="s">
        <v>24</v>
      </c>
      <c r="C220" s="3" t="s">
        <v>17</v>
      </c>
      <c r="D220" s="3" t="s">
        <v>40</v>
      </c>
      <c r="E220" s="3">
        <v>2020</v>
      </c>
      <c r="F220" s="3" t="s">
        <v>10</v>
      </c>
      <c r="G220" s="3" t="s">
        <v>11</v>
      </c>
      <c r="H220" s="3" t="s">
        <v>31</v>
      </c>
      <c r="M220">
        <f t="shared" si="6"/>
        <v>0</v>
      </c>
      <c r="N220">
        <f t="shared" si="7"/>
        <v>130</v>
      </c>
    </row>
    <row r="221" spans="1:14" hidden="1" x14ac:dyDescent="0.2">
      <c r="A221" t="s">
        <v>682</v>
      </c>
      <c r="B221" s="3" t="s">
        <v>22</v>
      </c>
      <c r="C221" s="3" t="s">
        <v>17</v>
      </c>
      <c r="D221" s="3" t="s">
        <v>25</v>
      </c>
      <c r="E221" s="3">
        <v>2015</v>
      </c>
      <c r="F221" s="3" t="s">
        <v>10</v>
      </c>
      <c r="G221" s="3" t="s">
        <v>11</v>
      </c>
      <c r="H221" s="3" t="s">
        <v>9</v>
      </c>
      <c r="I221">
        <v>29</v>
      </c>
      <c r="J221">
        <v>4</v>
      </c>
      <c r="K221">
        <f>I221*25%</f>
        <v>7.25</v>
      </c>
      <c r="L221">
        <f>J221*100%</f>
        <v>4</v>
      </c>
      <c r="M221">
        <f t="shared" si="6"/>
        <v>11.25</v>
      </c>
      <c r="N221">
        <f t="shared" si="7"/>
        <v>123</v>
      </c>
    </row>
    <row r="222" spans="1:14" hidden="1" x14ac:dyDescent="0.2">
      <c r="A222" t="s">
        <v>467</v>
      </c>
      <c r="B222" s="3" t="s">
        <v>22</v>
      </c>
      <c r="C222" s="3" t="s">
        <v>17</v>
      </c>
      <c r="D222" s="3" t="s">
        <v>40</v>
      </c>
      <c r="E222" s="3">
        <v>2018</v>
      </c>
      <c r="F222" s="3" t="s">
        <v>10</v>
      </c>
      <c r="G222" s="4" t="s">
        <v>11</v>
      </c>
      <c r="H222" s="3" t="s">
        <v>9</v>
      </c>
      <c r="I222">
        <v>27</v>
      </c>
      <c r="J222">
        <v>9</v>
      </c>
      <c r="K222">
        <f>I222*25%</f>
        <v>6.75</v>
      </c>
      <c r="L222">
        <f>J222*100%</f>
        <v>9</v>
      </c>
      <c r="M222">
        <f t="shared" si="6"/>
        <v>15.75</v>
      </c>
      <c r="N222">
        <f t="shared" si="7"/>
        <v>114</v>
      </c>
    </row>
    <row r="223" spans="1:14" hidden="1" x14ac:dyDescent="0.2">
      <c r="A223" t="s">
        <v>513</v>
      </c>
      <c r="B223" s="3" t="s">
        <v>22</v>
      </c>
      <c r="C223" s="3" t="s">
        <v>17</v>
      </c>
      <c r="D223" s="3" t="s">
        <v>25</v>
      </c>
      <c r="E223" s="3">
        <v>2020</v>
      </c>
      <c r="F223" s="3" t="s">
        <v>10</v>
      </c>
      <c r="G223" s="3" t="s">
        <v>11</v>
      </c>
      <c r="H223" s="3" t="s">
        <v>31</v>
      </c>
      <c r="M223">
        <f t="shared" si="6"/>
        <v>0</v>
      </c>
      <c r="N223">
        <f t="shared" si="7"/>
        <v>128</v>
      </c>
    </row>
    <row r="224" spans="1:14" hidden="1" x14ac:dyDescent="0.2">
      <c r="A224" t="s">
        <v>513</v>
      </c>
      <c r="B224" s="3" t="s">
        <v>107</v>
      </c>
      <c r="C224" s="3" t="s">
        <v>17</v>
      </c>
      <c r="D224" s="3" t="s">
        <v>25</v>
      </c>
      <c r="E224" s="3">
        <v>2021</v>
      </c>
      <c r="F224" s="3" t="s">
        <v>10</v>
      </c>
      <c r="G224" s="4" t="s">
        <v>11</v>
      </c>
      <c r="H224" s="3" t="s">
        <v>9</v>
      </c>
      <c r="I224">
        <v>97</v>
      </c>
      <c r="J224">
        <v>11</v>
      </c>
      <c r="K224">
        <f>I224*25%</f>
        <v>24.25</v>
      </c>
      <c r="L224">
        <f>J224*100%</f>
        <v>11</v>
      </c>
      <c r="M224">
        <f t="shared" si="6"/>
        <v>35.25</v>
      </c>
      <c r="N224">
        <f t="shared" si="7"/>
        <v>39</v>
      </c>
    </row>
    <row r="225" spans="1:14" hidden="1" x14ac:dyDescent="0.2">
      <c r="A225" t="s">
        <v>575</v>
      </c>
      <c r="B225" s="3" t="s">
        <v>22</v>
      </c>
      <c r="C225" s="3" t="s">
        <v>7</v>
      </c>
      <c r="D225" s="3" t="s">
        <v>25</v>
      </c>
      <c r="E225" s="3">
        <v>2021</v>
      </c>
      <c r="F225" s="3" t="s">
        <v>10</v>
      </c>
      <c r="G225" s="4" t="s">
        <v>11</v>
      </c>
      <c r="H225" s="3" t="s">
        <v>9</v>
      </c>
      <c r="I225">
        <v>67</v>
      </c>
      <c r="J225">
        <v>3</v>
      </c>
      <c r="K225">
        <f>I225*25%</f>
        <v>16.75</v>
      </c>
      <c r="L225">
        <f>J225*100%</f>
        <v>3</v>
      </c>
      <c r="M225">
        <f t="shared" si="6"/>
        <v>19.75</v>
      </c>
      <c r="N225">
        <f t="shared" si="7"/>
        <v>101</v>
      </c>
    </row>
    <row r="226" spans="1:14" hidden="1" x14ac:dyDescent="0.2">
      <c r="A226" t="s">
        <v>513</v>
      </c>
      <c r="B226" s="3" t="s">
        <v>22</v>
      </c>
      <c r="C226" s="3" t="s">
        <v>17</v>
      </c>
      <c r="D226" s="3" t="s">
        <v>25</v>
      </c>
      <c r="E226" s="3">
        <v>2021</v>
      </c>
      <c r="F226" s="3" t="s">
        <v>10</v>
      </c>
      <c r="G226" s="4" t="s">
        <v>11</v>
      </c>
      <c r="H226" s="3" t="s">
        <v>31</v>
      </c>
      <c r="M226">
        <f t="shared" si="6"/>
        <v>0</v>
      </c>
      <c r="N226">
        <f t="shared" si="7"/>
        <v>126</v>
      </c>
    </row>
    <row r="227" spans="1:14" hidden="1" x14ac:dyDescent="0.2">
      <c r="A227" t="s">
        <v>513</v>
      </c>
      <c r="B227" s="3" t="s">
        <v>22</v>
      </c>
      <c r="C227" s="3" t="s">
        <v>17</v>
      </c>
      <c r="D227" s="3" t="s">
        <v>25</v>
      </c>
      <c r="E227" s="3">
        <v>2021</v>
      </c>
      <c r="F227" s="3" t="s">
        <v>10</v>
      </c>
      <c r="G227" s="3" t="s">
        <v>165</v>
      </c>
      <c r="H227" s="3" t="s">
        <v>9</v>
      </c>
      <c r="I227">
        <v>35</v>
      </c>
      <c r="J227">
        <v>16</v>
      </c>
      <c r="K227">
        <f>I227*25%</f>
        <v>8.75</v>
      </c>
      <c r="L227">
        <f>J227*100%</f>
        <v>16</v>
      </c>
      <c r="M227">
        <f t="shared" si="6"/>
        <v>24.75</v>
      </c>
      <c r="N227">
        <f t="shared" si="7"/>
        <v>77</v>
      </c>
    </row>
    <row r="228" spans="1:14" hidden="1" x14ac:dyDescent="0.2">
      <c r="A228" t="s">
        <v>678</v>
      </c>
      <c r="B228" s="3" t="s">
        <v>282</v>
      </c>
      <c r="C228" s="3" t="s">
        <v>7</v>
      </c>
      <c r="D228" s="3" t="s">
        <v>25</v>
      </c>
      <c r="E228" s="3">
        <v>2021</v>
      </c>
      <c r="F228" s="3" t="s">
        <v>10</v>
      </c>
      <c r="G228" s="3" t="s">
        <v>11</v>
      </c>
      <c r="H228" s="3" t="s">
        <v>9</v>
      </c>
      <c r="I228">
        <v>35</v>
      </c>
      <c r="J228">
        <v>24</v>
      </c>
      <c r="K228">
        <f>I228*25%</f>
        <v>8.75</v>
      </c>
      <c r="L228">
        <f>J228*100%</f>
        <v>24</v>
      </c>
      <c r="M228">
        <f t="shared" si="6"/>
        <v>32.75</v>
      </c>
      <c r="N228">
        <f t="shared" si="7"/>
        <v>49</v>
      </c>
    </row>
    <row r="229" spans="1:14" hidden="1" x14ac:dyDescent="0.2">
      <c r="A229" t="s">
        <v>595</v>
      </c>
      <c r="B229" s="3" t="s">
        <v>22</v>
      </c>
      <c r="C229" s="3" t="s">
        <v>7</v>
      </c>
      <c r="D229" s="3" t="s">
        <v>25</v>
      </c>
      <c r="E229" s="3">
        <v>2021</v>
      </c>
      <c r="F229" s="3" t="s">
        <v>10</v>
      </c>
      <c r="G229" s="4" t="s">
        <v>11</v>
      </c>
      <c r="H229" s="3" t="s">
        <v>31</v>
      </c>
      <c r="M229">
        <f t="shared" si="6"/>
        <v>0</v>
      </c>
      <c r="N229">
        <f t="shared" si="7"/>
        <v>124</v>
      </c>
    </row>
    <row r="230" spans="1:14" hidden="1" x14ac:dyDescent="0.2">
      <c r="A230" t="s">
        <v>409</v>
      </c>
      <c r="B230" s="3" t="s">
        <v>22</v>
      </c>
      <c r="C230" s="3" t="s">
        <v>7</v>
      </c>
      <c r="D230" s="3" t="s">
        <v>25</v>
      </c>
      <c r="E230" s="3">
        <v>2021</v>
      </c>
      <c r="F230" s="3" t="s">
        <v>10</v>
      </c>
      <c r="G230" s="4" t="s">
        <v>11</v>
      </c>
      <c r="H230" s="3" t="s">
        <v>9</v>
      </c>
      <c r="I230">
        <v>53</v>
      </c>
      <c r="J230">
        <v>13</v>
      </c>
      <c r="K230">
        <f>I230*25%</f>
        <v>13.25</v>
      </c>
      <c r="L230">
        <f>J230*100%</f>
        <v>13</v>
      </c>
      <c r="M230">
        <f t="shared" si="6"/>
        <v>26.25</v>
      </c>
      <c r="N230">
        <f t="shared" si="7"/>
        <v>72</v>
      </c>
    </row>
    <row r="231" spans="1:14" hidden="1" x14ac:dyDescent="0.2">
      <c r="A231" t="s">
        <v>582</v>
      </c>
      <c r="B231" s="3" t="s">
        <v>22</v>
      </c>
      <c r="C231" s="3" t="s">
        <v>7</v>
      </c>
      <c r="D231" s="3" t="s">
        <v>25</v>
      </c>
      <c r="E231" s="3">
        <v>2021</v>
      </c>
      <c r="F231" s="3" t="s">
        <v>10</v>
      </c>
      <c r="G231" s="4" t="s">
        <v>11</v>
      </c>
      <c r="H231" s="3" t="s">
        <v>9</v>
      </c>
      <c r="I231">
        <v>78</v>
      </c>
      <c r="J231">
        <v>10</v>
      </c>
      <c r="K231">
        <f>I231*25%</f>
        <v>19.5</v>
      </c>
      <c r="L231">
        <f>J231*100%</f>
        <v>10</v>
      </c>
      <c r="M231">
        <f t="shared" si="6"/>
        <v>29.5</v>
      </c>
      <c r="N231">
        <f t="shared" si="7"/>
        <v>58</v>
      </c>
    </row>
    <row r="232" spans="1:14" hidden="1" x14ac:dyDescent="0.2">
      <c r="A232" t="s">
        <v>458</v>
      </c>
      <c r="B232" s="3" t="s">
        <v>117</v>
      </c>
      <c r="C232" s="3" t="s">
        <v>7</v>
      </c>
      <c r="D232" s="3" t="s">
        <v>25</v>
      </c>
      <c r="E232" s="3">
        <v>2017</v>
      </c>
      <c r="F232" s="3" t="s">
        <v>35</v>
      </c>
      <c r="G232" s="4" t="s">
        <v>11</v>
      </c>
      <c r="H232" s="3" t="s">
        <v>31</v>
      </c>
      <c r="M232">
        <f t="shared" si="6"/>
        <v>0</v>
      </c>
      <c r="N232">
        <f t="shared" si="7"/>
        <v>122</v>
      </c>
    </row>
    <row r="233" spans="1:14" hidden="1" x14ac:dyDescent="0.2">
      <c r="A233" t="s">
        <v>642</v>
      </c>
      <c r="B233" s="3" t="s">
        <v>29</v>
      </c>
      <c r="C233" s="3" t="s">
        <v>7</v>
      </c>
      <c r="D233" s="3" t="s">
        <v>25</v>
      </c>
      <c r="E233" s="3">
        <v>2021</v>
      </c>
      <c r="F233" s="3" t="s">
        <v>10</v>
      </c>
      <c r="G233" s="4" t="s">
        <v>11</v>
      </c>
      <c r="H233" s="3" t="s">
        <v>9</v>
      </c>
      <c r="I233">
        <v>53</v>
      </c>
      <c r="J233">
        <v>18</v>
      </c>
      <c r="K233">
        <f>I233*25%</f>
        <v>13.25</v>
      </c>
      <c r="L233">
        <f>J233*100%</f>
        <v>18</v>
      </c>
      <c r="M233">
        <f t="shared" si="6"/>
        <v>31.25</v>
      </c>
      <c r="N233">
        <f t="shared" si="7"/>
        <v>52</v>
      </c>
    </row>
    <row r="234" spans="1:14" x14ac:dyDescent="0.2">
      <c r="A234" t="s">
        <v>621</v>
      </c>
      <c r="B234" s="3" t="s">
        <v>34</v>
      </c>
      <c r="C234" s="3" t="s">
        <v>7</v>
      </c>
      <c r="D234" s="3" t="s">
        <v>25</v>
      </c>
      <c r="E234" s="3">
        <v>2021</v>
      </c>
      <c r="F234" s="3" t="s">
        <v>10</v>
      </c>
      <c r="G234" s="3" t="s">
        <v>258</v>
      </c>
      <c r="H234" s="3" t="s">
        <v>9</v>
      </c>
      <c r="I234">
        <v>92</v>
      </c>
      <c r="J234">
        <v>17</v>
      </c>
      <c r="K234">
        <f>I234*25%</f>
        <v>23</v>
      </c>
      <c r="L234">
        <f>J234*100%</f>
        <v>17</v>
      </c>
      <c r="M234">
        <f t="shared" si="6"/>
        <v>40</v>
      </c>
      <c r="N234">
        <f t="shared" si="7"/>
        <v>20</v>
      </c>
    </row>
    <row r="235" spans="1:14" hidden="1" x14ac:dyDescent="0.2">
      <c r="A235" t="s">
        <v>458</v>
      </c>
      <c r="B235" s="3" t="s">
        <v>250</v>
      </c>
      <c r="C235" s="3" t="s">
        <v>7</v>
      </c>
      <c r="D235" s="3" t="s">
        <v>25</v>
      </c>
      <c r="E235" s="3">
        <v>2021</v>
      </c>
      <c r="F235" s="3" t="s">
        <v>10</v>
      </c>
      <c r="G235" s="3" t="s">
        <v>165</v>
      </c>
      <c r="H235" s="3" t="s">
        <v>31</v>
      </c>
      <c r="M235">
        <f t="shared" si="6"/>
        <v>0</v>
      </c>
      <c r="N235">
        <f t="shared" si="7"/>
        <v>120</v>
      </c>
    </row>
    <row r="236" spans="1:14" hidden="1" x14ac:dyDescent="0.2">
      <c r="A236" t="s">
        <v>690</v>
      </c>
      <c r="B236" s="3" t="s">
        <v>292</v>
      </c>
      <c r="C236" s="3" t="s">
        <v>17</v>
      </c>
      <c r="D236" s="3" t="s">
        <v>25</v>
      </c>
      <c r="E236" s="3">
        <v>2021</v>
      </c>
      <c r="F236" s="3" t="s">
        <v>10</v>
      </c>
      <c r="G236" s="3" t="s">
        <v>213</v>
      </c>
      <c r="H236" s="3" t="s">
        <v>9</v>
      </c>
      <c r="I236">
        <v>34</v>
      </c>
      <c r="J236">
        <v>10</v>
      </c>
      <c r="K236">
        <f>I236*25%</f>
        <v>8.5</v>
      </c>
      <c r="L236">
        <f>J236*100%</f>
        <v>10</v>
      </c>
      <c r="M236">
        <f t="shared" si="6"/>
        <v>18.5</v>
      </c>
      <c r="N236">
        <f t="shared" si="7"/>
        <v>99</v>
      </c>
    </row>
    <row r="237" spans="1:14" hidden="1" x14ac:dyDescent="0.2">
      <c r="A237" t="s">
        <v>560</v>
      </c>
      <c r="B237" s="3" t="s">
        <v>161</v>
      </c>
      <c r="C237" s="3" t="s">
        <v>17</v>
      </c>
      <c r="D237" s="3" t="s">
        <v>21</v>
      </c>
      <c r="E237" s="3">
        <v>2021</v>
      </c>
      <c r="F237" s="3" t="s">
        <v>10</v>
      </c>
      <c r="G237" s="3" t="s">
        <v>11</v>
      </c>
      <c r="H237" s="3" t="s">
        <v>9</v>
      </c>
      <c r="I237">
        <v>22</v>
      </c>
      <c r="J237">
        <v>24</v>
      </c>
      <c r="K237">
        <f>I237*25%</f>
        <v>5.5</v>
      </c>
      <c r="L237">
        <f>J237*100%</f>
        <v>24</v>
      </c>
      <c r="M237">
        <f t="shared" si="6"/>
        <v>29.5</v>
      </c>
      <c r="N237">
        <f t="shared" si="7"/>
        <v>56</v>
      </c>
    </row>
    <row r="238" spans="1:14" hidden="1" x14ac:dyDescent="0.2">
      <c r="A238" t="s">
        <v>471</v>
      </c>
      <c r="B238" s="3" t="s">
        <v>235</v>
      </c>
      <c r="C238" s="3" t="s">
        <v>17</v>
      </c>
      <c r="D238" s="3" t="s">
        <v>18</v>
      </c>
      <c r="E238" s="3">
        <v>2020</v>
      </c>
      <c r="F238" s="3" t="s">
        <v>10</v>
      </c>
      <c r="G238" s="3" t="s">
        <v>11</v>
      </c>
      <c r="H238" s="3" t="s">
        <v>31</v>
      </c>
      <c r="M238">
        <f t="shared" si="6"/>
        <v>0</v>
      </c>
      <c r="N238">
        <f t="shared" si="7"/>
        <v>118</v>
      </c>
    </row>
    <row r="239" spans="1:14" x14ac:dyDescent="0.2">
      <c r="A239" t="s">
        <v>420</v>
      </c>
      <c r="B239" s="3" t="s">
        <v>272</v>
      </c>
      <c r="C239" s="3" t="s">
        <v>7</v>
      </c>
      <c r="D239" s="3" t="s">
        <v>21</v>
      </c>
      <c r="E239" s="3">
        <v>2021</v>
      </c>
      <c r="F239" s="3" t="s">
        <v>10</v>
      </c>
      <c r="G239" s="3" t="s">
        <v>11</v>
      </c>
      <c r="H239" s="3" t="s">
        <v>9</v>
      </c>
      <c r="I239">
        <v>94</v>
      </c>
      <c r="J239">
        <v>21</v>
      </c>
      <c r="K239">
        <f>I239*25%</f>
        <v>23.5</v>
      </c>
      <c r="L239">
        <f>J239*100%</f>
        <v>21</v>
      </c>
      <c r="M239">
        <f t="shared" si="6"/>
        <v>44.5</v>
      </c>
      <c r="N239">
        <f t="shared" si="7"/>
        <v>1</v>
      </c>
    </row>
    <row r="240" spans="1:14" hidden="1" x14ac:dyDescent="0.2">
      <c r="A240" t="s">
        <v>471</v>
      </c>
      <c r="B240" s="3" t="s">
        <v>235</v>
      </c>
      <c r="C240" s="3" t="s">
        <v>7</v>
      </c>
      <c r="D240" s="3" t="s">
        <v>21</v>
      </c>
      <c r="E240" s="3">
        <v>2020</v>
      </c>
      <c r="F240" s="3" t="s">
        <v>10</v>
      </c>
      <c r="G240" s="3" t="s">
        <v>11</v>
      </c>
      <c r="H240" s="3" t="s">
        <v>9</v>
      </c>
      <c r="I240">
        <v>46</v>
      </c>
      <c r="J240">
        <v>24</v>
      </c>
      <c r="K240">
        <f>I240*25%</f>
        <v>11.5</v>
      </c>
      <c r="L240">
        <f>J240*100%</f>
        <v>24</v>
      </c>
      <c r="M240">
        <f t="shared" si="6"/>
        <v>35.5</v>
      </c>
      <c r="N240">
        <f t="shared" si="7"/>
        <v>35</v>
      </c>
    </row>
    <row r="241" spans="1:14" hidden="1" x14ac:dyDescent="0.2">
      <c r="A241" t="s">
        <v>471</v>
      </c>
      <c r="B241" s="3" t="s">
        <v>181</v>
      </c>
      <c r="C241" s="3" t="s">
        <v>17</v>
      </c>
      <c r="D241" s="3" t="s">
        <v>25</v>
      </c>
      <c r="E241" s="3">
        <v>2021</v>
      </c>
      <c r="F241" s="3" t="s">
        <v>10</v>
      </c>
      <c r="G241" s="3" t="s">
        <v>165</v>
      </c>
      <c r="H241" s="3" t="s">
        <v>31</v>
      </c>
      <c r="M241">
        <f t="shared" si="6"/>
        <v>0</v>
      </c>
      <c r="N241">
        <f t="shared" si="7"/>
        <v>116</v>
      </c>
    </row>
    <row r="242" spans="1:14" hidden="1" x14ac:dyDescent="0.2">
      <c r="A242" t="s">
        <v>471</v>
      </c>
      <c r="B242" s="3" t="s">
        <v>207</v>
      </c>
      <c r="C242" s="3" t="s">
        <v>7</v>
      </c>
      <c r="D242" s="3" t="s">
        <v>25</v>
      </c>
      <c r="E242" s="3">
        <v>2021</v>
      </c>
      <c r="F242" s="3" t="s">
        <v>10</v>
      </c>
      <c r="G242" s="3" t="s">
        <v>11</v>
      </c>
      <c r="H242" s="3" t="s">
        <v>9</v>
      </c>
      <c r="I242">
        <v>69</v>
      </c>
      <c r="J242">
        <v>7</v>
      </c>
      <c r="K242">
        <f>I242*25%</f>
        <v>17.25</v>
      </c>
      <c r="L242">
        <f>J242*100%</f>
        <v>7</v>
      </c>
      <c r="M242">
        <f t="shared" si="6"/>
        <v>24.25</v>
      </c>
      <c r="N242">
        <f t="shared" si="7"/>
        <v>72</v>
      </c>
    </row>
    <row r="243" spans="1:14" hidden="1" x14ac:dyDescent="0.2">
      <c r="A243" t="s">
        <v>647</v>
      </c>
      <c r="B243" s="3" t="s">
        <v>205</v>
      </c>
      <c r="C243" s="3" t="s">
        <v>17</v>
      </c>
      <c r="D243" s="3" t="s">
        <v>25</v>
      </c>
      <c r="E243" s="3">
        <v>2021</v>
      </c>
      <c r="F243" s="3" t="s">
        <v>10</v>
      </c>
      <c r="G243" s="3" t="s">
        <v>165</v>
      </c>
      <c r="H243" s="3" t="s">
        <v>9</v>
      </c>
      <c r="I243">
        <v>69</v>
      </c>
      <c r="J243">
        <v>3</v>
      </c>
      <c r="K243">
        <f>I243*25%</f>
        <v>17.25</v>
      </c>
      <c r="L243">
        <f>J243*100%</f>
        <v>3</v>
      </c>
      <c r="M243">
        <f t="shared" si="6"/>
        <v>20.25</v>
      </c>
      <c r="N243">
        <f t="shared" si="7"/>
        <v>88</v>
      </c>
    </row>
    <row r="244" spans="1:14" hidden="1" x14ac:dyDescent="0.2">
      <c r="A244" t="s">
        <v>669</v>
      </c>
      <c r="B244" s="3" t="s">
        <v>226</v>
      </c>
      <c r="C244" s="3" t="s">
        <v>7</v>
      </c>
      <c r="D244" s="3" t="s">
        <v>18</v>
      </c>
      <c r="E244" s="3">
        <v>2019</v>
      </c>
      <c r="F244" s="3" t="s">
        <v>10</v>
      </c>
      <c r="G244" s="3" t="s">
        <v>165</v>
      </c>
      <c r="H244" s="3" t="s">
        <v>31</v>
      </c>
      <c r="M244">
        <f t="shared" si="6"/>
        <v>0</v>
      </c>
      <c r="N244">
        <f t="shared" si="7"/>
        <v>114</v>
      </c>
    </row>
    <row r="245" spans="1:14" hidden="1" x14ac:dyDescent="0.2">
      <c r="A245" t="s">
        <v>712</v>
      </c>
      <c r="B245" s="3" t="s">
        <v>261</v>
      </c>
      <c r="C245" s="3" t="s">
        <v>7</v>
      </c>
      <c r="D245" s="3" t="s">
        <v>25</v>
      </c>
      <c r="E245" s="3">
        <v>2017</v>
      </c>
      <c r="F245" s="3" t="s">
        <v>10</v>
      </c>
      <c r="G245" s="3" t="s">
        <v>165</v>
      </c>
      <c r="H245" s="3" t="s">
        <v>9</v>
      </c>
      <c r="I245">
        <v>67</v>
      </c>
      <c r="J245">
        <v>19</v>
      </c>
      <c r="K245">
        <f>I245*25%</f>
        <v>16.75</v>
      </c>
      <c r="L245">
        <f>J245*100%</f>
        <v>19</v>
      </c>
      <c r="M245">
        <f t="shared" si="6"/>
        <v>35.75</v>
      </c>
      <c r="N245">
        <f t="shared" si="7"/>
        <v>34</v>
      </c>
    </row>
    <row r="246" spans="1:14" x14ac:dyDescent="0.2">
      <c r="A246" t="s">
        <v>432</v>
      </c>
      <c r="B246" s="3" t="s">
        <v>202</v>
      </c>
      <c r="C246" s="3" t="s">
        <v>7</v>
      </c>
      <c r="D246" s="3" t="s">
        <v>25</v>
      </c>
      <c r="E246" s="3">
        <v>2021</v>
      </c>
      <c r="F246" s="3" t="s">
        <v>10</v>
      </c>
      <c r="G246" s="3" t="s">
        <v>11</v>
      </c>
      <c r="H246" s="3" t="s">
        <v>9</v>
      </c>
      <c r="I246">
        <v>58</v>
      </c>
      <c r="J246">
        <v>25</v>
      </c>
      <c r="K246">
        <f>I246*25%</f>
        <v>14.5</v>
      </c>
      <c r="L246">
        <f>J246*100%</f>
        <v>25</v>
      </c>
      <c r="M246">
        <f t="shared" si="6"/>
        <v>39.5</v>
      </c>
      <c r="N246">
        <f t="shared" si="7"/>
        <v>22</v>
      </c>
    </row>
    <row r="247" spans="1:14" hidden="1" x14ac:dyDescent="0.2">
      <c r="A247" t="s">
        <v>558</v>
      </c>
      <c r="B247" s="3" t="s">
        <v>168</v>
      </c>
      <c r="C247" s="3" t="s">
        <v>17</v>
      </c>
      <c r="D247" s="3" t="s">
        <v>25</v>
      </c>
      <c r="E247" s="3">
        <v>2021</v>
      </c>
      <c r="F247" s="3" t="s">
        <v>35</v>
      </c>
      <c r="G247" s="3" t="s">
        <v>218</v>
      </c>
      <c r="H247" s="3" t="s">
        <v>31</v>
      </c>
      <c r="M247">
        <f t="shared" si="6"/>
        <v>0</v>
      </c>
      <c r="N247">
        <f t="shared" si="7"/>
        <v>112</v>
      </c>
    </row>
    <row r="248" spans="1:14" hidden="1" x14ac:dyDescent="0.2">
      <c r="A248" t="s">
        <v>534</v>
      </c>
      <c r="B248" s="3" t="s">
        <v>391</v>
      </c>
      <c r="C248" s="3" t="s">
        <v>7</v>
      </c>
      <c r="D248" s="3" t="s">
        <v>25</v>
      </c>
      <c r="E248" s="3">
        <v>2020</v>
      </c>
      <c r="F248" s="3" t="s">
        <v>10</v>
      </c>
      <c r="G248" s="3" t="s">
        <v>218</v>
      </c>
      <c r="H248" s="3" t="s">
        <v>9</v>
      </c>
      <c r="I248">
        <v>69</v>
      </c>
      <c r="J248">
        <v>6</v>
      </c>
      <c r="K248">
        <f>I248*25%</f>
        <v>17.25</v>
      </c>
      <c r="L248">
        <f>J248*100%</f>
        <v>6</v>
      </c>
      <c r="M248">
        <f t="shared" si="6"/>
        <v>23.25</v>
      </c>
      <c r="N248">
        <f t="shared" si="7"/>
        <v>75</v>
      </c>
    </row>
    <row r="249" spans="1:14" hidden="1" x14ac:dyDescent="0.2">
      <c r="A249" t="s">
        <v>602</v>
      </c>
      <c r="B249" s="3" t="s">
        <v>348</v>
      </c>
      <c r="C249" s="3" t="s">
        <v>17</v>
      </c>
      <c r="D249" s="3" t="s">
        <v>25</v>
      </c>
      <c r="E249" s="3">
        <v>2021</v>
      </c>
      <c r="F249" s="3" t="s">
        <v>10</v>
      </c>
      <c r="G249" s="3" t="s">
        <v>218</v>
      </c>
      <c r="H249" s="3" t="s">
        <v>9</v>
      </c>
      <c r="I249">
        <v>24</v>
      </c>
      <c r="J249">
        <v>4</v>
      </c>
      <c r="K249">
        <f>I249*25%</f>
        <v>6</v>
      </c>
      <c r="L249">
        <f>J249*100%</f>
        <v>4</v>
      </c>
      <c r="M249">
        <f t="shared" si="6"/>
        <v>10</v>
      </c>
      <c r="N249">
        <f t="shared" si="7"/>
        <v>107</v>
      </c>
    </row>
    <row r="250" spans="1:14" hidden="1" x14ac:dyDescent="0.2">
      <c r="A250" t="s">
        <v>454</v>
      </c>
      <c r="B250" s="3" t="s">
        <v>224</v>
      </c>
      <c r="C250" s="3" t="s">
        <v>17</v>
      </c>
      <c r="D250" s="3" t="s">
        <v>25</v>
      </c>
      <c r="E250" s="3">
        <v>2018</v>
      </c>
      <c r="F250" s="3" t="s">
        <v>10</v>
      </c>
      <c r="G250" s="3" t="s">
        <v>218</v>
      </c>
      <c r="H250" s="3" t="s">
        <v>31</v>
      </c>
      <c r="M250">
        <f t="shared" si="6"/>
        <v>0</v>
      </c>
      <c r="N250">
        <f t="shared" si="7"/>
        <v>110</v>
      </c>
    </row>
    <row r="251" spans="1:14" hidden="1" x14ac:dyDescent="0.2">
      <c r="A251" t="s">
        <v>557</v>
      </c>
      <c r="B251" s="3" t="s">
        <v>146</v>
      </c>
      <c r="C251" s="3" t="s">
        <v>17</v>
      </c>
      <c r="D251" s="3" t="s">
        <v>40</v>
      </c>
      <c r="E251" s="3">
        <v>2021</v>
      </c>
      <c r="F251" s="3" t="s">
        <v>10</v>
      </c>
      <c r="G251" s="3" t="s">
        <v>218</v>
      </c>
      <c r="H251" s="3" t="s">
        <v>9</v>
      </c>
      <c r="I251">
        <v>81</v>
      </c>
      <c r="J251">
        <v>9</v>
      </c>
      <c r="K251">
        <f>I251*25%</f>
        <v>20.25</v>
      </c>
      <c r="L251">
        <f>J251*100%</f>
        <v>9</v>
      </c>
      <c r="M251">
        <f t="shared" si="6"/>
        <v>29.25</v>
      </c>
      <c r="N251">
        <f t="shared" si="7"/>
        <v>53</v>
      </c>
    </row>
    <row r="252" spans="1:14" hidden="1" x14ac:dyDescent="0.2">
      <c r="A252" t="s">
        <v>431</v>
      </c>
      <c r="B252" s="3" t="s">
        <v>146</v>
      </c>
      <c r="C252" s="3" t="s">
        <v>7</v>
      </c>
      <c r="D252" s="3" t="s">
        <v>25</v>
      </c>
      <c r="E252" s="3">
        <v>2021</v>
      </c>
      <c r="F252" s="3" t="s">
        <v>10</v>
      </c>
      <c r="G252" s="3" t="s">
        <v>227</v>
      </c>
      <c r="H252" s="3" t="s">
        <v>9</v>
      </c>
      <c r="I252">
        <v>38</v>
      </c>
      <c r="J252">
        <v>17</v>
      </c>
      <c r="K252">
        <f>I252*25%</f>
        <v>9.5</v>
      </c>
      <c r="L252">
        <f>J252*100%</f>
        <v>17</v>
      </c>
      <c r="M252">
        <f t="shared" si="6"/>
        <v>26.5</v>
      </c>
      <c r="N252">
        <f t="shared" si="7"/>
        <v>61</v>
      </c>
    </row>
    <row r="253" spans="1:14" hidden="1" x14ac:dyDescent="0.2">
      <c r="A253" t="s">
        <v>431</v>
      </c>
      <c r="B253" s="3" t="s">
        <v>171</v>
      </c>
      <c r="C253" s="3" t="s">
        <v>7</v>
      </c>
      <c r="D253" s="3" t="s">
        <v>21</v>
      </c>
      <c r="E253" s="3">
        <v>2019</v>
      </c>
      <c r="F253" s="3" t="s">
        <v>35</v>
      </c>
      <c r="G253" s="3" t="s">
        <v>232</v>
      </c>
      <c r="H253" s="3" t="s">
        <v>31</v>
      </c>
      <c r="M253">
        <f t="shared" si="6"/>
        <v>0</v>
      </c>
      <c r="N253">
        <f t="shared" si="7"/>
        <v>108</v>
      </c>
    </row>
    <row r="254" spans="1:14" hidden="1" x14ac:dyDescent="0.2">
      <c r="A254" t="s">
        <v>485</v>
      </c>
      <c r="B254" s="3" t="s">
        <v>171</v>
      </c>
      <c r="C254" s="3" t="s">
        <v>17</v>
      </c>
      <c r="D254" s="3" t="s">
        <v>25</v>
      </c>
      <c r="E254" s="3">
        <v>2021</v>
      </c>
      <c r="F254" s="3" t="s">
        <v>10</v>
      </c>
      <c r="G254" s="3" t="s">
        <v>232</v>
      </c>
      <c r="H254" s="3" t="s">
        <v>9</v>
      </c>
      <c r="I254">
        <v>37</v>
      </c>
      <c r="J254">
        <v>7</v>
      </c>
      <c r="K254">
        <f>I254*25%</f>
        <v>9.25</v>
      </c>
      <c r="L254">
        <f>J254*100%</f>
        <v>7</v>
      </c>
      <c r="M254">
        <f t="shared" si="6"/>
        <v>16.25</v>
      </c>
      <c r="N254">
        <f t="shared" si="7"/>
        <v>92</v>
      </c>
    </row>
    <row r="255" spans="1:14" hidden="1" x14ac:dyDescent="0.2">
      <c r="A255" t="s">
        <v>477</v>
      </c>
      <c r="B255" s="3" t="s">
        <v>171</v>
      </c>
      <c r="C255" s="3" t="s">
        <v>17</v>
      </c>
      <c r="D255" s="3" t="s">
        <v>18</v>
      </c>
      <c r="E255" s="3">
        <v>2016</v>
      </c>
      <c r="F255" s="3" t="s">
        <v>10</v>
      </c>
      <c r="G255" s="3" t="s">
        <v>321</v>
      </c>
      <c r="H255" s="3" t="s">
        <v>9</v>
      </c>
      <c r="I255">
        <v>60</v>
      </c>
      <c r="J255">
        <v>18</v>
      </c>
      <c r="K255">
        <f>I255*25%</f>
        <v>15</v>
      </c>
      <c r="L255">
        <f>J255*100%</f>
        <v>18</v>
      </c>
      <c r="M255">
        <f t="shared" si="6"/>
        <v>33</v>
      </c>
      <c r="N255">
        <f t="shared" si="7"/>
        <v>42</v>
      </c>
    </row>
    <row r="256" spans="1:14" hidden="1" x14ac:dyDescent="0.2">
      <c r="A256" t="s">
        <v>480</v>
      </c>
      <c r="B256" s="3" t="s">
        <v>171</v>
      </c>
      <c r="C256" s="3" t="s">
        <v>17</v>
      </c>
      <c r="D256" s="3" t="s">
        <v>25</v>
      </c>
      <c r="E256" s="3">
        <v>2021</v>
      </c>
      <c r="F256" s="3" t="s">
        <v>10</v>
      </c>
      <c r="G256" s="3" t="s">
        <v>232</v>
      </c>
      <c r="H256" s="3" t="s">
        <v>31</v>
      </c>
      <c r="M256">
        <f t="shared" si="6"/>
        <v>0</v>
      </c>
      <c r="N256">
        <f t="shared" si="7"/>
        <v>106</v>
      </c>
    </row>
    <row r="257" spans="1:14" hidden="1" x14ac:dyDescent="0.2">
      <c r="A257" t="s">
        <v>714</v>
      </c>
      <c r="B257" s="3" t="s">
        <v>171</v>
      </c>
      <c r="C257" s="3" t="s">
        <v>7</v>
      </c>
      <c r="D257" s="3" t="s">
        <v>25</v>
      </c>
      <c r="E257" s="3">
        <v>2021</v>
      </c>
      <c r="F257" s="3" t="s">
        <v>10</v>
      </c>
      <c r="G257" s="3" t="s">
        <v>232</v>
      </c>
      <c r="H257" s="3" t="s">
        <v>9</v>
      </c>
      <c r="I257">
        <v>37</v>
      </c>
      <c r="J257">
        <v>1</v>
      </c>
      <c r="K257">
        <f>I257*25%</f>
        <v>9.25</v>
      </c>
      <c r="L257">
        <f>J257*100%</f>
        <v>1</v>
      </c>
      <c r="M257">
        <f t="shared" si="6"/>
        <v>10.25</v>
      </c>
      <c r="N257">
        <f t="shared" si="7"/>
        <v>101</v>
      </c>
    </row>
    <row r="258" spans="1:14" hidden="1" x14ac:dyDescent="0.2">
      <c r="A258" t="s">
        <v>505</v>
      </c>
      <c r="B258" s="3" t="s">
        <v>171</v>
      </c>
      <c r="C258" s="3" t="s">
        <v>7</v>
      </c>
      <c r="D258" s="3" t="s">
        <v>25</v>
      </c>
      <c r="E258" s="3">
        <v>2021</v>
      </c>
      <c r="F258" s="3" t="s">
        <v>10</v>
      </c>
      <c r="G258" s="3" t="s">
        <v>232</v>
      </c>
      <c r="H258" s="3" t="s">
        <v>9</v>
      </c>
      <c r="I258">
        <v>90</v>
      </c>
      <c r="J258">
        <v>2</v>
      </c>
      <c r="K258">
        <f>I258*25%</f>
        <v>22.5</v>
      </c>
      <c r="L258">
        <f>J258*100%</f>
        <v>2</v>
      </c>
      <c r="M258">
        <f t="shared" ref="M258:M321" si="8">K258+L258</f>
        <v>24.5</v>
      </c>
      <c r="N258">
        <f t="shared" ref="N258:N321" si="9">RANK(M258,M258:M669)</f>
        <v>64</v>
      </c>
    </row>
    <row r="259" spans="1:14" hidden="1" x14ac:dyDescent="0.2">
      <c r="A259" t="s">
        <v>505</v>
      </c>
      <c r="B259" s="3" t="s">
        <v>171</v>
      </c>
      <c r="C259" s="3" t="s">
        <v>7</v>
      </c>
      <c r="D259" s="3" t="s">
        <v>25</v>
      </c>
      <c r="E259" s="3">
        <v>2021</v>
      </c>
      <c r="F259" s="3" t="s">
        <v>10</v>
      </c>
      <c r="G259" s="3" t="s">
        <v>232</v>
      </c>
      <c r="H259" s="3" t="s">
        <v>31</v>
      </c>
      <c r="M259">
        <f t="shared" si="8"/>
        <v>0</v>
      </c>
      <c r="N259">
        <f t="shared" si="9"/>
        <v>104</v>
      </c>
    </row>
    <row r="260" spans="1:14" x14ac:dyDescent="0.2">
      <c r="A260" t="s">
        <v>607</v>
      </c>
      <c r="B260" s="3" t="s">
        <v>26</v>
      </c>
      <c r="C260" s="3" t="s">
        <v>7</v>
      </c>
      <c r="D260" s="3" t="s">
        <v>25</v>
      </c>
      <c r="E260" s="3">
        <v>2020</v>
      </c>
      <c r="F260" s="3" t="s">
        <v>10</v>
      </c>
      <c r="G260" s="3" t="s">
        <v>157</v>
      </c>
      <c r="H260" s="3" t="s">
        <v>9</v>
      </c>
      <c r="I260">
        <v>94</v>
      </c>
      <c r="J260">
        <v>21</v>
      </c>
      <c r="K260">
        <f>I260*25%</f>
        <v>23.5</v>
      </c>
      <c r="L260">
        <f>J260*100%</f>
        <v>21</v>
      </c>
      <c r="M260">
        <f t="shared" si="8"/>
        <v>44.5</v>
      </c>
      <c r="N260">
        <f t="shared" si="9"/>
        <v>1</v>
      </c>
    </row>
    <row r="261" spans="1:14" hidden="1" x14ac:dyDescent="0.2">
      <c r="A261" t="s">
        <v>652</v>
      </c>
      <c r="B261" s="3" t="s">
        <v>171</v>
      </c>
      <c r="C261" s="3" t="s">
        <v>7</v>
      </c>
      <c r="D261" s="3" t="s">
        <v>25</v>
      </c>
      <c r="E261" s="3">
        <v>2021</v>
      </c>
      <c r="F261" s="3" t="s">
        <v>10</v>
      </c>
      <c r="G261" s="3" t="s">
        <v>232</v>
      </c>
      <c r="H261" s="3" t="s">
        <v>9</v>
      </c>
      <c r="I261">
        <v>35</v>
      </c>
      <c r="J261">
        <v>13</v>
      </c>
      <c r="K261">
        <f>I261*25%</f>
        <v>8.75</v>
      </c>
      <c r="L261">
        <f>J261*100%</f>
        <v>13</v>
      </c>
      <c r="M261">
        <f t="shared" si="8"/>
        <v>21.75</v>
      </c>
      <c r="N261">
        <f t="shared" si="9"/>
        <v>76</v>
      </c>
    </row>
    <row r="262" spans="1:14" hidden="1" x14ac:dyDescent="0.2">
      <c r="A262" t="s">
        <v>676</v>
      </c>
      <c r="B262" s="3" t="s">
        <v>34</v>
      </c>
      <c r="C262" s="3" t="s">
        <v>7</v>
      </c>
      <c r="D262" s="3" t="s">
        <v>25</v>
      </c>
      <c r="E262" s="3">
        <v>2020</v>
      </c>
      <c r="F262" s="3" t="s">
        <v>10</v>
      </c>
      <c r="G262" s="3" t="s">
        <v>227</v>
      </c>
      <c r="H262" s="3" t="s">
        <v>31</v>
      </c>
      <c r="M262">
        <f t="shared" si="8"/>
        <v>0</v>
      </c>
      <c r="N262">
        <f t="shared" si="9"/>
        <v>102</v>
      </c>
    </row>
    <row r="263" spans="1:14" x14ac:dyDescent="0.2">
      <c r="A263" t="s">
        <v>448</v>
      </c>
      <c r="B263" s="3" t="s">
        <v>284</v>
      </c>
      <c r="C263" s="3" t="s">
        <v>7</v>
      </c>
      <c r="D263" s="3" t="s">
        <v>25</v>
      </c>
      <c r="E263" s="3">
        <v>2021</v>
      </c>
      <c r="F263" s="3" t="s">
        <v>10</v>
      </c>
      <c r="G263" s="3" t="s">
        <v>212</v>
      </c>
      <c r="H263" s="3" t="s">
        <v>9</v>
      </c>
      <c r="I263">
        <v>94</v>
      </c>
      <c r="J263">
        <v>21</v>
      </c>
      <c r="K263">
        <f>I263*25%</f>
        <v>23.5</v>
      </c>
      <c r="L263">
        <f>J263*100%</f>
        <v>21</v>
      </c>
      <c r="M263">
        <f t="shared" si="8"/>
        <v>44.5</v>
      </c>
      <c r="N263">
        <f t="shared" si="9"/>
        <v>1</v>
      </c>
    </row>
    <row r="264" spans="1:14" x14ac:dyDescent="0.2">
      <c r="A264" t="s">
        <v>563</v>
      </c>
      <c r="B264" s="3" t="s">
        <v>169</v>
      </c>
      <c r="C264" s="3" t="s">
        <v>7</v>
      </c>
      <c r="D264" s="3" t="s">
        <v>25</v>
      </c>
      <c r="E264" s="3">
        <v>2016</v>
      </c>
      <c r="F264" s="3" t="s">
        <v>10</v>
      </c>
      <c r="G264" s="3" t="s">
        <v>349</v>
      </c>
      <c r="H264" s="3" t="s">
        <v>9</v>
      </c>
      <c r="I264">
        <v>72</v>
      </c>
      <c r="J264">
        <v>24</v>
      </c>
      <c r="K264">
        <f>I264*25%</f>
        <v>18</v>
      </c>
      <c r="L264">
        <f>J264*100%</f>
        <v>24</v>
      </c>
      <c r="M264">
        <f t="shared" si="8"/>
        <v>42</v>
      </c>
      <c r="N264">
        <f t="shared" si="9"/>
        <v>5</v>
      </c>
    </row>
    <row r="265" spans="1:14" hidden="1" x14ac:dyDescent="0.2">
      <c r="A265" t="s">
        <v>266</v>
      </c>
      <c r="B265" s="3" t="s">
        <v>34</v>
      </c>
      <c r="C265" s="3" t="s">
        <v>7</v>
      </c>
      <c r="D265" s="3" t="s">
        <v>25</v>
      </c>
      <c r="E265" s="3">
        <v>2021</v>
      </c>
      <c r="F265" s="3" t="s">
        <v>10</v>
      </c>
      <c r="G265" s="3" t="s">
        <v>41</v>
      </c>
      <c r="H265" s="3" t="s">
        <v>31</v>
      </c>
      <c r="M265">
        <f t="shared" si="8"/>
        <v>0</v>
      </c>
      <c r="N265">
        <f t="shared" si="9"/>
        <v>100</v>
      </c>
    </row>
    <row r="266" spans="1:14" hidden="1" x14ac:dyDescent="0.2">
      <c r="A266" t="s">
        <v>530</v>
      </c>
      <c r="B266" s="3" t="s">
        <v>6</v>
      </c>
      <c r="C266" s="3" t="s">
        <v>7</v>
      </c>
      <c r="D266" s="3" t="s">
        <v>8</v>
      </c>
      <c r="E266" s="3">
        <v>2021</v>
      </c>
      <c r="F266" s="3" t="s">
        <v>10</v>
      </c>
      <c r="G266" s="3" t="s">
        <v>11</v>
      </c>
      <c r="H266" s="3" t="s">
        <v>9</v>
      </c>
      <c r="I266">
        <v>53</v>
      </c>
      <c r="J266">
        <v>25</v>
      </c>
      <c r="K266">
        <f>I266*25%</f>
        <v>13.25</v>
      </c>
      <c r="L266">
        <f>J266*100%</f>
        <v>25</v>
      </c>
      <c r="M266">
        <f t="shared" si="8"/>
        <v>38.25</v>
      </c>
      <c r="N266">
        <f t="shared" si="9"/>
        <v>22</v>
      </c>
    </row>
    <row r="267" spans="1:14" hidden="1" x14ac:dyDescent="0.2">
      <c r="A267" t="s">
        <v>456</v>
      </c>
      <c r="B267" s="3" t="s">
        <v>34</v>
      </c>
      <c r="C267" s="3" t="s">
        <v>17</v>
      </c>
      <c r="D267" s="3" t="s">
        <v>25</v>
      </c>
      <c r="E267" s="3">
        <v>2021</v>
      </c>
      <c r="F267" s="3" t="s">
        <v>10</v>
      </c>
      <c r="G267" s="3" t="s">
        <v>406</v>
      </c>
      <c r="H267" s="3" t="s">
        <v>9</v>
      </c>
      <c r="I267">
        <v>48</v>
      </c>
      <c r="J267">
        <v>8</v>
      </c>
      <c r="K267">
        <f>I267*25%</f>
        <v>12</v>
      </c>
      <c r="L267">
        <f>J267*100%</f>
        <v>8</v>
      </c>
      <c r="M267">
        <f t="shared" si="8"/>
        <v>20</v>
      </c>
      <c r="N267">
        <f t="shared" si="9"/>
        <v>77</v>
      </c>
    </row>
    <row r="268" spans="1:14" hidden="1" x14ac:dyDescent="0.2">
      <c r="A268" t="s">
        <v>456</v>
      </c>
      <c r="B268" s="3" t="s">
        <v>34</v>
      </c>
      <c r="C268" s="3" t="s">
        <v>7</v>
      </c>
      <c r="D268" s="3" t="s">
        <v>25</v>
      </c>
      <c r="E268" s="3">
        <v>2021</v>
      </c>
      <c r="F268" s="3" t="s">
        <v>10</v>
      </c>
      <c r="G268" s="3" t="s">
        <v>72</v>
      </c>
      <c r="H268" s="3" t="s">
        <v>31</v>
      </c>
      <c r="M268">
        <f t="shared" si="8"/>
        <v>0</v>
      </c>
      <c r="N268">
        <f t="shared" si="9"/>
        <v>98</v>
      </c>
    </row>
    <row r="269" spans="1:14" hidden="1" x14ac:dyDescent="0.2">
      <c r="A269" t="s">
        <v>456</v>
      </c>
      <c r="B269" s="3" t="s">
        <v>34</v>
      </c>
      <c r="C269" s="3" t="s">
        <v>7</v>
      </c>
      <c r="D269" s="3" t="s">
        <v>25</v>
      </c>
      <c r="E269" s="3">
        <v>2020</v>
      </c>
      <c r="F269" s="3" t="s">
        <v>10</v>
      </c>
      <c r="G269" s="3" t="s">
        <v>72</v>
      </c>
      <c r="H269" s="3" t="s">
        <v>9</v>
      </c>
      <c r="I269">
        <v>55</v>
      </c>
      <c r="J269">
        <v>10</v>
      </c>
      <c r="K269">
        <f>I269*25%</f>
        <v>13.75</v>
      </c>
      <c r="L269">
        <f>J269*100%</f>
        <v>10</v>
      </c>
      <c r="M269">
        <f t="shared" si="8"/>
        <v>23.75</v>
      </c>
      <c r="N269">
        <f t="shared" si="9"/>
        <v>63</v>
      </c>
    </row>
    <row r="270" spans="1:14" hidden="1" x14ac:dyDescent="0.2">
      <c r="A270" t="s">
        <v>599</v>
      </c>
      <c r="B270" s="3" t="s">
        <v>34</v>
      </c>
      <c r="C270" s="3" t="s">
        <v>7</v>
      </c>
      <c r="D270" s="3" t="s">
        <v>25</v>
      </c>
      <c r="E270" s="3">
        <v>2020</v>
      </c>
      <c r="F270" s="3" t="s">
        <v>10</v>
      </c>
      <c r="G270" s="3" t="s">
        <v>72</v>
      </c>
      <c r="H270" s="3" t="s">
        <v>9</v>
      </c>
      <c r="I270">
        <v>72</v>
      </c>
      <c r="J270">
        <v>5</v>
      </c>
      <c r="K270">
        <f>I270*25%</f>
        <v>18</v>
      </c>
      <c r="L270">
        <f>J270*100%</f>
        <v>5</v>
      </c>
      <c r="M270">
        <f t="shared" si="8"/>
        <v>23</v>
      </c>
      <c r="N270">
        <f t="shared" si="9"/>
        <v>67</v>
      </c>
    </row>
    <row r="271" spans="1:14" hidden="1" x14ac:dyDescent="0.2">
      <c r="A271" t="s">
        <v>266</v>
      </c>
      <c r="B271" s="3" t="s">
        <v>34</v>
      </c>
      <c r="C271" s="3" t="s">
        <v>7</v>
      </c>
      <c r="D271" s="3" t="s">
        <v>25</v>
      </c>
      <c r="E271" s="3">
        <v>2021</v>
      </c>
      <c r="F271" s="3" t="s">
        <v>10</v>
      </c>
      <c r="G271" s="4" t="s">
        <v>72</v>
      </c>
      <c r="H271" s="3" t="s">
        <v>31</v>
      </c>
      <c r="M271">
        <f t="shared" si="8"/>
        <v>0</v>
      </c>
      <c r="N271">
        <f t="shared" si="9"/>
        <v>96</v>
      </c>
    </row>
    <row r="272" spans="1:14" x14ac:dyDescent="0.2">
      <c r="A272" t="s">
        <v>642</v>
      </c>
      <c r="B272" s="3" t="s">
        <v>249</v>
      </c>
      <c r="C272" s="3" t="s">
        <v>17</v>
      </c>
      <c r="D272" s="3" t="s">
        <v>21</v>
      </c>
      <c r="E272" s="3">
        <v>2019</v>
      </c>
      <c r="F272" s="3" t="s">
        <v>10</v>
      </c>
      <c r="G272" s="4" t="s">
        <v>11</v>
      </c>
      <c r="H272" s="3" t="s">
        <v>9</v>
      </c>
      <c r="I272">
        <v>93</v>
      </c>
      <c r="J272">
        <v>20</v>
      </c>
      <c r="K272">
        <f>I272*25%</f>
        <v>23.25</v>
      </c>
      <c r="L272">
        <f>J272*100%</f>
        <v>20</v>
      </c>
      <c r="M272">
        <f t="shared" si="8"/>
        <v>43.25</v>
      </c>
      <c r="N272">
        <f t="shared" si="9"/>
        <v>3</v>
      </c>
    </row>
    <row r="273" spans="1:14" x14ac:dyDescent="0.2">
      <c r="A273" t="s">
        <v>420</v>
      </c>
      <c r="B273" s="3" t="s">
        <v>145</v>
      </c>
      <c r="C273" s="3" t="s">
        <v>17</v>
      </c>
      <c r="D273" s="3" t="s">
        <v>25</v>
      </c>
      <c r="E273" s="3">
        <v>2021</v>
      </c>
      <c r="F273" s="3" t="s">
        <v>10</v>
      </c>
      <c r="G273" s="3" t="s">
        <v>11</v>
      </c>
      <c r="H273" s="3" t="s">
        <v>9</v>
      </c>
      <c r="I273">
        <v>83</v>
      </c>
      <c r="J273">
        <v>23</v>
      </c>
      <c r="K273">
        <f>I273*25%</f>
        <v>20.75</v>
      </c>
      <c r="L273">
        <f>J273*100%</f>
        <v>23</v>
      </c>
      <c r="M273">
        <f t="shared" si="8"/>
        <v>43.75</v>
      </c>
      <c r="N273">
        <f t="shared" si="9"/>
        <v>2</v>
      </c>
    </row>
    <row r="274" spans="1:14" hidden="1" x14ac:dyDescent="0.2">
      <c r="A274" t="s">
        <v>672</v>
      </c>
      <c r="B274" s="3" t="s">
        <v>34</v>
      </c>
      <c r="C274" s="3" t="s">
        <v>17</v>
      </c>
      <c r="D274" s="3" t="s">
        <v>40</v>
      </c>
      <c r="E274" s="3">
        <v>2020</v>
      </c>
      <c r="F274" s="3" t="s">
        <v>10</v>
      </c>
      <c r="G274" s="3" t="s">
        <v>72</v>
      </c>
      <c r="H274" s="3" t="s">
        <v>31</v>
      </c>
      <c r="M274">
        <f t="shared" si="8"/>
        <v>0</v>
      </c>
      <c r="N274">
        <f t="shared" si="9"/>
        <v>94</v>
      </c>
    </row>
    <row r="275" spans="1:14" hidden="1" x14ac:dyDescent="0.2">
      <c r="A275" t="s">
        <v>675</v>
      </c>
      <c r="B275" s="3" t="s">
        <v>34</v>
      </c>
      <c r="C275" s="3" t="s">
        <v>7</v>
      </c>
      <c r="D275" s="3" t="s">
        <v>25</v>
      </c>
      <c r="E275" s="3">
        <v>2021</v>
      </c>
      <c r="F275" s="3" t="s">
        <v>10</v>
      </c>
      <c r="G275" s="3" t="s">
        <v>72</v>
      </c>
      <c r="H275" s="3" t="s">
        <v>9</v>
      </c>
      <c r="I275">
        <v>29</v>
      </c>
      <c r="J275">
        <v>20</v>
      </c>
      <c r="K275">
        <f>I275*25%</f>
        <v>7.25</v>
      </c>
      <c r="L275">
        <f>J275*100%</f>
        <v>20</v>
      </c>
      <c r="M275">
        <f t="shared" si="8"/>
        <v>27.25</v>
      </c>
      <c r="N275">
        <f t="shared" si="9"/>
        <v>53</v>
      </c>
    </row>
    <row r="276" spans="1:14" hidden="1" x14ac:dyDescent="0.2">
      <c r="A276" t="s">
        <v>489</v>
      </c>
      <c r="B276" s="3" t="s">
        <v>34</v>
      </c>
      <c r="C276" s="3" t="s">
        <v>7</v>
      </c>
      <c r="D276" s="3" t="s">
        <v>25</v>
      </c>
      <c r="E276" s="3">
        <v>2020</v>
      </c>
      <c r="F276" s="3" t="s">
        <v>10</v>
      </c>
      <c r="G276" s="4" t="s">
        <v>72</v>
      </c>
      <c r="H276" s="3" t="s">
        <v>9</v>
      </c>
      <c r="I276">
        <v>87</v>
      </c>
      <c r="J276">
        <v>17</v>
      </c>
      <c r="K276">
        <f>I276*25%</f>
        <v>21.75</v>
      </c>
      <c r="L276">
        <f>J276*100%</f>
        <v>17</v>
      </c>
      <c r="M276">
        <f t="shared" si="8"/>
        <v>38.75</v>
      </c>
      <c r="N276">
        <f t="shared" si="9"/>
        <v>18</v>
      </c>
    </row>
    <row r="277" spans="1:14" hidden="1" x14ac:dyDescent="0.2">
      <c r="A277" t="s">
        <v>459</v>
      </c>
      <c r="B277" s="3" t="s">
        <v>34</v>
      </c>
      <c r="C277" s="3" t="s">
        <v>7</v>
      </c>
      <c r="D277" s="3" t="s">
        <v>25</v>
      </c>
      <c r="E277" s="3">
        <v>2021</v>
      </c>
      <c r="F277" s="3" t="s">
        <v>10</v>
      </c>
      <c r="G277" s="3" t="s">
        <v>72</v>
      </c>
      <c r="H277" s="3" t="s">
        <v>31</v>
      </c>
      <c r="M277">
        <f t="shared" si="8"/>
        <v>0</v>
      </c>
      <c r="N277">
        <f t="shared" si="9"/>
        <v>92</v>
      </c>
    </row>
    <row r="278" spans="1:14" hidden="1" x14ac:dyDescent="0.2">
      <c r="A278" t="s">
        <v>535</v>
      </c>
      <c r="B278" s="3" t="s">
        <v>34</v>
      </c>
      <c r="C278" s="3" t="s">
        <v>17</v>
      </c>
      <c r="D278" s="3" t="s">
        <v>25</v>
      </c>
      <c r="E278" s="3">
        <v>2021</v>
      </c>
      <c r="F278" s="3" t="s">
        <v>10</v>
      </c>
      <c r="G278" s="3" t="s">
        <v>258</v>
      </c>
      <c r="H278" s="3" t="s">
        <v>9</v>
      </c>
      <c r="I278">
        <v>68</v>
      </c>
      <c r="J278">
        <v>15</v>
      </c>
      <c r="K278">
        <f>I278*25%</f>
        <v>17</v>
      </c>
      <c r="L278">
        <f>J278*100%</f>
        <v>15</v>
      </c>
      <c r="M278">
        <f t="shared" si="8"/>
        <v>32</v>
      </c>
      <c r="N278">
        <f t="shared" si="9"/>
        <v>36</v>
      </c>
    </row>
    <row r="279" spans="1:14" x14ac:dyDescent="0.2">
      <c r="A279" t="s">
        <v>435</v>
      </c>
      <c r="B279" s="3" t="s">
        <v>351</v>
      </c>
      <c r="C279" s="3" t="s">
        <v>7</v>
      </c>
      <c r="D279" s="3" t="s">
        <v>25</v>
      </c>
      <c r="E279" s="3">
        <v>2020</v>
      </c>
      <c r="F279" s="3" t="s">
        <v>10</v>
      </c>
      <c r="G279" s="4" t="s">
        <v>83</v>
      </c>
      <c r="H279" s="3" t="s">
        <v>9</v>
      </c>
      <c r="I279">
        <v>89</v>
      </c>
      <c r="J279">
        <v>22</v>
      </c>
      <c r="K279">
        <f>I279*25%</f>
        <v>22.25</v>
      </c>
      <c r="L279">
        <f>J279*100%</f>
        <v>22</v>
      </c>
      <c r="M279">
        <f t="shared" si="8"/>
        <v>44.25</v>
      </c>
      <c r="N279">
        <f t="shared" si="9"/>
        <v>1</v>
      </c>
    </row>
    <row r="280" spans="1:14" hidden="1" x14ac:dyDescent="0.2">
      <c r="A280" t="s">
        <v>621</v>
      </c>
      <c r="B280" s="3" t="s">
        <v>34</v>
      </c>
      <c r="C280" s="3" t="s">
        <v>17</v>
      </c>
      <c r="D280" s="3" t="s">
        <v>21</v>
      </c>
      <c r="E280" s="3">
        <v>2019</v>
      </c>
      <c r="F280" s="3" t="s">
        <v>10</v>
      </c>
      <c r="G280" s="3" t="s">
        <v>305</v>
      </c>
      <c r="H280" s="3" t="s">
        <v>31</v>
      </c>
      <c r="M280">
        <f t="shared" si="8"/>
        <v>0</v>
      </c>
      <c r="N280">
        <f t="shared" si="9"/>
        <v>90</v>
      </c>
    </row>
    <row r="281" spans="1:14" x14ac:dyDescent="0.2">
      <c r="A281" t="s">
        <v>529</v>
      </c>
      <c r="B281" s="3" t="s">
        <v>108</v>
      </c>
      <c r="C281" s="3" t="s">
        <v>17</v>
      </c>
      <c r="D281" s="3" t="s">
        <v>25</v>
      </c>
      <c r="E281" s="3">
        <v>2017</v>
      </c>
      <c r="F281" s="3" t="s">
        <v>10</v>
      </c>
      <c r="G281" s="3" t="s">
        <v>11</v>
      </c>
      <c r="H281" s="3" t="s">
        <v>9</v>
      </c>
      <c r="I281">
        <v>79</v>
      </c>
      <c r="J281">
        <v>23</v>
      </c>
      <c r="K281">
        <f>I281*25%</f>
        <v>19.75</v>
      </c>
      <c r="L281">
        <f>J281*100%</f>
        <v>23</v>
      </c>
      <c r="M281">
        <f t="shared" si="8"/>
        <v>42.75</v>
      </c>
      <c r="N281">
        <f t="shared" si="9"/>
        <v>1</v>
      </c>
    </row>
    <row r="282" spans="1:14" x14ac:dyDescent="0.2">
      <c r="A282" t="s">
        <v>606</v>
      </c>
      <c r="B282" s="3" t="s">
        <v>100</v>
      </c>
      <c r="C282" s="3" t="s">
        <v>7</v>
      </c>
      <c r="D282" s="3" t="s">
        <v>18</v>
      </c>
      <c r="E282" s="3">
        <v>2020</v>
      </c>
      <c r="F282" s="3" t="s">
        <v>10</v>
      </c>
      <c r="G282" s="3" t="s">
        <v>332</v>
      </c>
      <c r="H282" s="3" t="s">
        <v>9</v>
      </c>
      <c r="I282">
        <v>68</v>
      </c>
      <c r="J282">
        <v>24</v>
      </c>
      <c r="K282">
        <f>I282*25%</f>
        <v>17</v>
      </c>
      <c r="L282">
        <f>J282*100%</f>
        <v>24</v>
      </c>
      <c r="M282">
        <f t="shared" si="8"/>
        <v>41</v>
      </c>
      <c r="N282">
        <f t="shared" si="9"/>
        <v>4</v>
      </c>
    </row>
    <row r="283" spans="1:14" hidden="1" x14ac:dyDescent="0.2">
      <c r="A283" t="s">
        <v>627</v>
      </c>
      <c r="B283" s="3" t="s">
        <v>34</v>
      </c>
      <c r="C283" s="3" t="s">
        <v>7</v>
      </c>
      <c r="D283" s="3" t="s">
        <v>21</v>
      </c>
      <c r="E283" s="3">
        <v>2020</v>
      </c>
      <c r="F283" s="3" t="s">
        <v>10</v>
      </c>
      <c r="G283" s="3" t="s">
        <v>262</v>
      </c>
      <c r="H283" s="3" t="s">
        <v>31</v>
      </c>
      <c r="M283">
        <f t="shared" si="8"/>
        <v>0</v>
      </c>
      <c r="N283">
        <f t="shared" si="9"/>
        <v>88</v>
      </c>
    </row>
    <row r="284" spans="1:14" x14ac:dyDescent="0.2">
      <c r="A284" t="s">
        <v>516</v>
      </c>
      <c r="B284" s="3" t="s">
        <v>123</v>
      </c>
      <c r="C284" s="3" t="s">
        <v>17</v>
      </c>
      <c r="D284" s="3" t="s">
        <v>40</v>
      </c>
      <c r="E284" s="3">
        <v>2018</v>
      </c>
      <c r="F284" s="3" t="s">
        <v>10</v>
      </c>
      <c r="G284" s="4" t="s">
        <v>11</v>
      </c>
      <c r="H284" s="3" t="s">
        <v>9</v>
      </c>
      <c r="I284">
        <v>92</v>
      </c>
      <c r="J284">
        <v>18</v>
      </c>
      <c r="K284">
        <f>I284*25%</f>
        <v>23</v>
      </c>
      <c r="L284">
        <f>J284*100%</f>
        <v>18</v>
      </c>
      <c r="M284">
        <f t="shared" si="8"/>
        <v>41</v>
      </c>
      <c r="N284">
        <f t="shared" si="9"/>
        <v>4</v>
      </c>
    </row>
    <row r="285" spans="1:14" x14ac:dyDescent="0.2">
      <c r="A285" t="s">
        <v>667</v>
      </c>
      <c r="B285" s="3" t="s">
        <v>14</v>
      </c>
      <c r="C285" s="3" t="s">
        <v>7</v>
      </c>
      <c r="D285" s="3" t="s">
        <v>25</v>
      </c>
      <c r="E285" s="3">
        <v>2021</v>
      </c>
      <c r="F285" s="3" t="s">
        <v>10</v>
      </c>
      <c r="G285" s="4" t="s">
        <v>11</v>
      </c>
      <c r="H285" s="3" t="s">
        <v>9</v>
      </c>
      <c r="I285">
        <v>85</v>
      </c>
      <c r="J285">
        <v>19</v>
      </c>
      <c r="K285">
        <f>I285*25%</f>
        <v>21.25</v>
      </c>
      <c r="L285">
        <f>J285*100%</f>
        <v>19</v>
      </c>
      <c r="M285">
        <f t="shared" si="8"/>
        <v>40.25</v>
      </c>
      <c r="N285">
        <f t="shared" si="9"/>
        <v>8</v>
      </c>
    </row>
    <row r="286" spans="1:14" hidden="1" x14ac:dyDescent="0.2">
      <c r="A286" t="s">
        <v>568</v>
      </c>
      <c r="B286" s="3" t="s">
        <v>34</v>
      </c>
      <c r="C286" s="3" t="s">
        <v>17</v>
      </c>
      <c r="D286" s="3" t="s">
        <v>25</v>
      </c>
      <c r="E286" s="3">
        <v>2021</v>
      </c>
      <c r="F286" s="3" t="s">
        <v>10</v>
      </c>
      <c r="G286" s="3" t="s">
        <v>95</v>
      </c>
      <c r="H286" s="3" t="s">
        <v>31</v>
      </c>
      <c r="M286">
        <f t="shared" si="8"/>
        <v>0</v>
      </c>
      <c r="N286">
        <f t="shared" si="9"/>
        <v>86</v>
      </c>
    </row>
    <row r="287" spans="1:14" hidden="1" x14ac:dyDescent="0.2">
      <c r="A287" t="s">
        <v>651</v>
      </c>
      <c r="B287" s="3" t="s">
        <v>34</v>
      </c>
      <c r="C287" s="3" t="s">
        <v>7</v>
      </c>
      <c r="D287" s="3" t="s">
        <v>25</v>
      </c>
      <c r="E287" s="3">
        <v>2021</v>
      </c>
      <c r="F287" s="3" t="s">
        <v>10</v>
      </c>
      <c r="G287" s="3" t="s">
        <v>99</v>
      </c>
      <c r="H287" s="3" t="s">
        <v>9</v>
      </c>
      <c r="I287">
        <v>82</v>
      </c>
      <c r="J287">
        <v>14</v>
      </c>
      <c r="K287">
        <f>I287*25%</f>
        <v>20.5</v>
      </c>
      <c r="L287">
        <f>J287*100%</f>
        <v>14</v>
      </c>
      <c r="M287">
        <f t="shared" si="8"/>
        <v>34.5</v>
      </c>
      <c r="N287">
        <f t="shared" si="9"/>
        <v>24</v>
      </c>
    </row>
    <row r="288" spans="1:14" hidden="1" x14ac:dyDescent="0.2">
      <c r="A288" t="s">
        <v>433</v>
      </c>
      <c r="B288" s="3" t="s">
        <v>34</v>
      </c>
      <c r="C288" s="3" t="s">
        <v>7</v>
      </c>
      <c r="D288" s="3" t="s">
        <v>25</v>
      </c>
      <c r="E288" s="3">
        <v>2021</v>
      </c>
      <c r="F288" s="3" t="s">
        <v>115</v>
      </c>
      <c r="G288" s="3" t="s">
        <v>99</v>
      </c>
      <c r="H288" s="3" t="s">
        <v>9</v>
      </c>
      <c r="I288">
        <v>81</v>
      </c>
      <c r="J288">
        <v>8</v>
      </c>
      <c r="K288">
        <f>I288*25%</f>
        <v>20.25</v>
      </c>
      <c r="L288">
        <f>J288*100%</f>
        <v>8</v>
      </c>
      <c r="M288">
        <f t="shared" si="8"/>
        <v>28.25</v>
      </c>
      <c r="N288">
        <f t="shared" si="9"/>
        <v>42</v>
      </c>
    </row>
    <row r="289" spans="1:14" hidden="1" x14ac:dyDescent="0.2">
      <c r="A289" t="s">
        <v>691</v>
      </c>
      <c r="B289" s="3" t="s">
        <v>381</v>
      </c>
      <c r="C289" s="3" t="s">
        <v>7</v>
      </c>
      <c r="D289" s="3" t="s">
        <v>25</v>
      </c>
      <c r="E289" s="3">
        <v>2019</v>
      </c>
      <c r="F289" s="3" t="s">
        <v>10</v>
      </c>
      <c r="G289" s="3" t="s">
        <v>283</v>
      </c>
      <c r="H289" s="3" t="s">
        <v>31</v>
      </c>
      <c r="M289">
        <f t="shared" si="8"/>
        <v>0</v>
      </c>
      <c r="N289">
        <f t="shared" si="9"/>
        <v>84</v>
      </c>
    </row>
    <row r="290" spans="1:14" x14ac:dyDescent="0.2">
      <c r="A290" t="s">
        <v>571</v>
      </c>
      <c r="B290" s="3" t="s">
        <v>12</v>
      </c>
      <c r="C290" s="3" t="s">
        <v>17</v>
      </c>
      <c r="D290" s="3" t="s">
        <v>40</v>
      </c>
      <c r="E290" s="3">
        <v>2018</v>
      </c>
      <c r="F290" s="3" t="s">
        <v>10</v>
      </c>
      <c r="G290" s="3" t="s">
        <v>190</v>
      </c>
      <c r="H290" s="3" t="s">
        <v>9</v>
      </c>
      <c r="I290">
        <v>99</v>
      </c>
      <c r="J290">
        <v>17</v>
      </c>
      <c r="K290">
        <f>I290*25%</f>
        <v>24.75</v>
      </c>
      <c r="L290">
        <f>J290*100%</f>
        <v>17</v>
      </c>
      <c r="M290">
        <f t="shared" si="8"/>
        <v>41.75</v>
      </c>
      <c r="N290">
        <f t="shared" si="9"/>
        <v>1</v>
      </c>
    </row>
    <row r="291" spans="1:14" hidden="1" x14ac:dyDescent="0.2">
      <c r="A291" t="s">
        <v>426</v>
      </c>
      <c r="B291" s="3" t="s">
        <v>392</v>
      </c>
      <c r="C291" s="3" t="s">
        <v>7</v>
      </c>
      <c r="D291" s="3" t="s">
        <v>25</v>
      </c>
      <c r="E291" s="3">
        <v>2021</v>
      </c>
      <c r="F291" s="3" t="s">
        <v>10</v>
      </c>
      <c r="G291" s="3" t="s">
        <v>281</v>
      </c>
      <c r="H291" s="3" t="s">
        <v>9</v>
      </c>
      <c r="I291">
        <v>74</v>
      </c>
      <c r="J291">
        <v>17</v>
      </c>
      <c r="K291">
        <f>I291*25%</f>
        <v>18.5</v>
      </c>
      <c r="L291">
        <f>J291*100%</f>
        <v>17</v>
      </c>
      <c r="M291">
        <f t="shared" si="8"/>
        <v>35.5</v>
      </c>
      <c r="N291">
        <f t="shared" si="9"/>
        <v>20</v>
      </c>
    </row>
    <row r="292" spans="1:14" hidden="1" x14ac:dyDescent="0.2">
      <c r="A292" t="s">
        <v>426</v>
      </c>
      <c r="B292" s="3" t="s">
        <v>34</v>
      </c>
      <c r="C292" s="3" t="s">
        <v>7</v>
      </c>
      <c r="D292" s="3" t="s">
        <v>18</v>
      </c>
      <c r="E292" s="3">
        <v>2021</v>
      </c>
      <c r="F292" s="3" t="s">
        <v>10</v>
      </c>
      <c r="G292" s="3" t="s">
        <v>62</v>
      </c>
      <c r="H292" s="3" t="s">
        <v>31</v>
      </c>
      <c r="M292">
        <f t="shared" si="8"/>
        <v>0</v>
      </c>
      <c r="N292">
        <f t="shared" si="9"/>
        <v>82</v>
      </c>
    </row>
    <row r="293" spans="1:14" hidden="1" x14ac:dyDescent="0.2">
      <c r="A293" t="s">
        <v>426</v>
      </c>
      <c r="B293" s="3" t="s">
        <v>34</v>
      </c>
      <c r="C293" s="3" t="s">
        <v>17</v>
      </c>
      <c r="D293" s="3" t="s">
        <v>18</v>
      </c>
      <c r="E293" s="3">
        <v>2021</v>
      </c>
      <c r="F293" s="3" t="s">
        <v>10</v>
      </c>
      <c r="G293" s="3" t="s">
        <v>394</v>
      </c>
      <c r="H293" s="3" t="s">
        <v>9</v>
      </c>
      <c r="I293">
        <v>21</v>
      </c>
      <c r="J293">
        <v>18</v>
      </c>
      <c r="K293">
        <f>I293*25%</f>
        <v>5.25</v>
      </c>
      <c r="L293">
        <f>J293*100%</f>
        <v>18</v>
      </c>
      <c r="M293">
        <f t="shared" si="8"/>
        <v>23.25</v>
      </c>
      <c r="N293">
        <f t="shared" si="9"/>
        <v>52</v>
      </c>
    </row>
    <row r="294" spans="1:14" x14ac:dyDescent="0.2">
      <c r="A294" t="s">
        <v>438</v>
      </c>
      <c r="B294" s="3" t="s">
        <v>63</v>
      </c>
      <c r="C294" s="3" t="s">
        <v>17</v>
      </c>
      <c r="D294" s="3" t="s">
        <v>25</v>
      </c>
      <c r="E294" s="3">
        <v>2018</v>
      </c>
      <c r="F294" s="3" t="s">
        <v>10</v>
      </c>
      <c r="G294" s="4" t="s">
        <v>11</v>
      </c>
      <c r="H294" s="3" t="s">
        <v>9</v>
      </c>
      <c r="I294">
        <v>73</v>
      </c>
      <c r="J294">
        <v>23</v>
      </c>
      <c r="K294">
        <f>I294*25%</f>
        <v>18.25</v>
      </c>
      <c r="L294">
        <f>J294*100%</f>
        <v>23</v>
      </c>
      <c r="M294">
        <f t="shared" si="8"/>
        <v>41.25</v>
      </c>
      <c r="N294">
        <f t="shared" si="9"/>
        <v>1</v>
      </c>
    </row>
    <row r="295" spans="1:14" hidden="1" x14ac:dyDescent="0.2">
      <c r="A295" t="s">
        <v>620</v>
      </c>
      <c r="B295" s="3" t="s">
        <v>354</v>
      </c>
      <c r="C295" s="3" t="s">
        <v>7</v>
      </c>
      <c r="D295" s="3" t="s">
        <v>25</v>
      </c>
      <c r="E295" s="3">
        <v>2021</v>
      </c>
      <c r="F295" s="3" t="s">
        <v>10</v>
      </c>
      <c r="G295" s="3" t="s">
        <v>48</v>
      </c>
      <c r="H295" s="3" t="s">
        <v>31</v>
      </c>
      <c r="M295">
        <f t="shared" si="8"/>
        <v>0</v>
      </c>
      <c r="N295">
        <f t="shared" si="9"/>
        <v>80</v>
      </c>
    </row>
    <row r="296" spans="1:14" hidden="1" x14ac:dyDescent="0.2">
      <c r="A296" t="s">
        <v>488</v>
      </c>
      <c r="B296" s="3" t="s">
        <v>133</v>
      </c>
      <c r="C296" s="3" t="s">
        <v>7</v>
      </c>
      <c r="D296" s="3" t="s">
        <v>25</v>
      </c>
      <c r="E296" s="3">
        <v>2020</v>
      </c>
      <c r="F296" s="3" t="s">
        <v>10</v>
      </c>
      <c r="G296" s="3" t="s">
        <v>295</v>
      </c>
      <c r="H296" s="3" t="s">
        <v>9</v>
      </c>
      <c r="I296">
        <v>78</v>
      </c>
      <c r="J296">
        <v>2</v>
      </c>
      <c r="K296">
        <f>I296*25%</f>
        <v>19.5</v>
      </c>
      <c r="L296">
        <f>J296*100%</f>
        <v>2</v>
      </c>
      <c r="M296">
        <f t="shared" si="8"/>
        <v>21.5</v>
      </c>
      <c r="N296">
        <f t="shared" si="9"/>
        <v>55</v>
      </c>
    </row>
    <row r="297" spans="1:14" hidden="1" x14ac:dyDescent="0.2">
      <c r="A297" t="s">
        <v>488</v>
      </c>
      <c r="B297" s="3" t="s">
        <v>329</v>
      </c>
      <c r="C297" s="3" t="s">
        <v>7</v>
      </c>
      <c r="D297" s="3" t="s">
        <v>25</v>
      </c>
      <c r="E297" s="3">
        <v>2021</v>
      </c>
      <c r="F297" s="3" t="s">
        <v>10</v>
      </c>
      <c r="G297" s="3" t="s">
        <v>295</v>
      </c>
      <c r="H297" s="3" t="s">
        <v>9</v>
      </c>
      <c r="I297">
        <v>97</v>
      </c>
      <c r="J297">
        <v>10</v>
      </c>
      <c r="K297">
        <f>I297*25%</f>
        <v>24.25</v>
      </c>
      <c r="L297">
        <f>J297*100%</f>
        <v>10</v>
      </c>
      <c r="M297">
        <f t="shared" si="8"/>
        <v>34.25</v>
      </c>
      <c r="N297">
        <f t="shared" si="9"/>
        <v>22</v>
      </c>
    </row>
    <row r="298" spans="1:14" hidden="1" x14ac:dyDescent="0.2">
      <c r="A298" t="s">
        <v>696</v>
      </c>
      <c r="B298" s="3" t="s">
        <v>174</v>
      </c>
      <c r="C298" s="3" t="s">
        <v>17</v>
      </c>
      <c r="D298" s="3" t="s">
        <v>25</v>
      </c>
      <c r="E298" s="3">
        <v>2021</v>
      </c>
      <c r="F298" s="3" t="s">
        <v>10</v>
      </c>
      <c r="G298" s="3" t="s">
        <v>399</v>
      </c>
      <c r="H298" s="3" t="s">
        <v>31</v>
      </c>
      <c r="M298">
        <f t="shared" si="8"/>
        <v>0</v>
      </c>
      <c r="N298">
        <f t="shared" si="9"/>
        <v>78</v>
      </c>
    </row>
    <row r="299" spans="1:14" hidden="1" x14ac:dyDescent="0.2">
      <c r="A299" t="s">
        <v>537</v>
      </c>
      <c r="B299" s="3" t="s">
        <v>96</v>
      </c>
      <c r="C299" s="3" t="s">
        <v>7</v>
      </c>
      <c r="D299" s="3" t="s">
        <v>25</v>
      </c>
      <c r="E299" s="3">
        <v>2021</v>
      </c>
      <c r="F299" s="3" t="s">
        <v>10</v>
      </c>
      <c r="G299" s="3" t="s">
        <v>383</v>
      </c>
      <c r="H299" s="3" t="s">
        <v>9</v>
      </c>
      <c r="I299">
        <v>78</v>
      </c>
      <c r="J299">
        <v>11</v>
      </c>
      <c r="K299">
        <f>I299*25%</f>
        <v>19.5</v>
      </c>
      <c r="L299">
        <f>J299*100%</f>
        <v>11</v>
      </c>
      <c r="M299">
        <f t="shared" si="8"/>
        <v>30.5</v>
      </c>
      <c r="N299">
        <f t="shared" si="9"/>
        <v>28</v>
      </c>
    </row>
    <row r="300" spans="1:14" hidden="1" x14ac:dyDescent="0.2">
      <c r="A300" t="s">
        <v>584</v>
      </c>
      <c r="B300" s="3" t="s">
        <v>52</v>
      </c>
      <c r="C300" s="3" t="s">
        <v>17</v>
      </c>
      <c r="D300" s="3" t="s">
        <v>40</v>
      </c>
      <c r="E300" s="3">
        <v>2018</v>
      </c>
      <c r="F300" s="3" t="s">
        <v>10</v>
      </c>
      <c r="G300" s="3" t="s">
        <v>143</v>
      </c>
      <c r="H300" s="3" t="s">
        <v>9</v>
      </c>
      <c r="I300">
        <v>40</v>
      </c>
      <c r="J300">
        <v>19</v>
      </c>
      <c r="K300">
        <f>I300*25%</f>
        <v>10</v>
      </c>
      <c r="L300">
        <f>J300*100%</f>
        <v>19</v>
      </c>
      <c r="M300">
        <f t="shared" si="8"/>
        <v>29</v>
      </c>
      <c r="N300">
        <f t="shared" si="9"/>
        <v>36</v>
      </c>
    </row>
    <row r="301" spans="1:14" hidden="1" x14ac:dyDescent="0.2">
      <c r="A301" t="s">
        <v>709</v>
      </c>
      <c r="B301" s="3" t="s">
        <v>52</v>
      </c>
      <c r="C301" s="3" t="s">
        <v>7</v>
      </c>
      <c r="D301" s="3" t="s">
        <v>25</v>
      </c>
      <c r="E301" s="3">
        <v>2018</v>
      </c>
      <c r="F301" s="3" t="s">
        <v>35</v>
      </c>
      <c r="G301" s="3" t="s">
        <v>330</v>
      </c>
      <c r="H301" s="3" t="s">
        <v>31</v>
      </c>
      <c r="M301">
        <f t="shared" si="8"/>
        <v>0</v>
      </c>
      <c r="N301">
        <f t="shared" si="9"/>
        <v>76</v>
      </c>
    </row>
    <row r="302" spans="1:14" hidden="1" x14ac:dyDescent="0.2">
      <c r="A302" t="s">
        <v>553</v>
      </c>
      <c r="B302" s="3" t="s">
        <v>98</v>
      </c>
      <c r="C302" s="3" t="s">
        <v>7</v>
      </c>
      <c r="D302" s="3" t="s">
        <v>25</v>
      </c>
      <c r="E302" s="3">
        <v>2021</v>
      </c>
      <c r="F302" s="3" t="s">
        <v>10</v>
      </c>
      <c r="G302" s="3" t="s">
        <v>101</v>
      </c>
      <c r="H302" s="3" t="s">
        <v>9</v>
      </c>
      <c r="I302">
        <v>52</v>
      </c>
      <c r="J302">
        <v>21</v>
      </c>
      <c r="K302">
        <f>I302*25%</f>
        <v>13</v>
      </c>
      <c r="L302">
        <f>J302*100%</f>
        <v>21</v>
      </c>
      <c r="M302">
        <f t="shared" si="8"/>
        <v>34</v>
      </c>
      <c r="N302">
        <f t="shared" si="9"/>
        <v>23</v>
      </c>
    </row>
    <row r="303" spans="1:14" hidden="1" x14ac:dyDescent="0.2">
      <c r="A303" t="s">
        <v>593</v>
      </c>
      <c r="B303" s="3" t="s">
        <v>98</v>
      </c>
      <c r="C303" s="3" t="s">
        <v>7</v>
      </c>
      <c r="D303" s="3" t="s">
        <v>25</v>
      </c>
      <c r="E303" s="3">
        <v>2022</v>
      </c>
      <c r="F303" s="3" t="s">
        <v>10</v>
      </c>
      <c r="G303" s="4" t="s">
        <v>101</v>
      </c>
      <c r="H303" s="3" t="s">
        <v>9</v>
      </c>
      <c r="I303">
        <v>36</v>
      </c>
      <c r="J303">
        <v>21</v>
      </c>
      <c r="K303">
        <f>I303*25%</f>
        <v>9</v>
      </c>
      <c r="L303">
        <f>J303*100%</f>
        <v>21</v>
      </c>
      <c r="M303">
        <f t="shared" si="8"/>
        <v>30</v>
      </c>
      <c r="N303">
        <f t="shared" si="9"/>
        <v>28</v>
      </c>
    </row>
    <row r="304" spans="1:14" hidden="1" x14ac:dyDescent="0.2">
      <c r="A304" t="s">
        <v>496</v>
      </c>
      <c r="B304" s="3" t="s">
        <v>390</v>
      </c>
      <c r="C304" s="3" t="s">
        <v>17</v>
      </c>
      <c r="D304" s="3" t="s">
        <v>25</v>
      </c>
      <c r="E304" s="3">
        <v>2022</v>
      </c>
      <c r="F304" s="3" t="s">
        <v>10</v>
      </c>
      <c r="G304" s="4" t="s">
        <v>101</v>
      </c>
      <c r="H304" s="3" t="s">
        <v>31</v>
      </c>
      <c r="M304">
        <f t="shared" si="8"/>
        <v>0</v>
      </c>
      <c r="N304">
        <f t="shared" si="9"/>
        <v>74</v>
      </c>
    </row>
    <row r="305" spans="1:14" hidden="1" x14ac:dyDescent="0.2">
      <c r="A305" t="s">
        <v>639</v>
      </c>
      <c r="B305" s="3" t="s">
        <v>390</v>
      </c>
      <c r="C305" s="3" t="s">
        <v>7</v>
      </c>
      <c r="D305" s="3" t="s">
        <v>25</v>
      </c>
      <c r="E305" s="3">
        <v>2022</v>
      </c>
      <c r="F305" s="3" t="s">
        <v>10</v>
      </c>
      <c r="G305" s="4" t="s">
        <v>101</v>
      </c>
      <c r="H305" s="3" t="s">
        <v>9</v>
      </c>
      <c r="I305">
        <v>82</v>
      </c>
      <c r="J305">
        <v>3</v>
      </c>
      <c r="K305">
        <f>I305*25%</f>
        <v>20.5</v>
      </c>
      <c r="L305">
        <f>J305*100%</f>
        <v>3</v>
      </c>
      <c r="M305">
        <f t="shared" si="8"/>
        <v>23.5</v>
      </c>
      <c r="N305">
        <f t="shared" si="9"/>
        <v>43</v>
      </c>
    </row>
    <row r="306" spans="1:14" hidden="1" x14ac:dyDescent="0.2">
      <c r="A306" t="s">
        <v>601</v>
      </c>
      <c r="B306" s="3" t="s">
        <v>137</v>
      </c>
      <c r="C306" s="3" t="s">
        <v>7</v>
      </c>
      <c r="D306" s="3" t="s">
        <v>25</v>
      </c>
      <c r="E306" s="3">
        <v>2022</v>
      </c>
      <c r="F306" s="3" t="s">
        <v>10</v>
      </c>
      <c r="G306" s="4" t="s">
        <v>101</v>
      </c>
      <c r="H306" s="3" t="s">
        <v>9</v>
      </c>
      <c r="I306">
        <v>95</v>
      </c>
      <c r="J306">
        <v>14</v>
      </c>
      <c r="K306">
        <f>I306*25%</f>
        <v>23.75</v>
      </c>
      <c r="L306">
        <f>J306*100%</f>
        <v>14</v>
      </c>
      <c r="M306">
        <f t="shared" si="8"/>
        <v>37.75</v>
      </c>
      <c r="N306">
        <f t="shared" si="9"/>
        <v>13</v>
      </c>
    </row>
    <row r="307" spans="1:14" hidden="1" x14ac:dyDescent="0.2">
      <c r="A307" t="s">
        <v>613</v>
      </c>
      <c r="B307" s="3" t="s">
        <v>6</v>
      </c>
      <c r="C307" s="3" t="s">
        <v>7</v>
      </c>
      <c r="D307" s="3" t="s">
        <v>25</v>
      </c>
      <c r="E307" s="3">
        <v>2020</v>
      </c>
      <c r="F307" s="3" t="s">
        <v>10</v>
      </c>
      <c r="G307" s="4" t="s">
        <v>101</v>
      </c>
      <c r="H307" s="3" t="s">
        <v>31</v>
      </c>
      <c r="M307">
        <f t="shared" si="8"/>
        <v>0</v>
      </c>
      <c r="N307">
        <f t="shared" si="9"/>
        <v>72</v>
      </c>
    </row>
    <row r="308" spans="1:14" x14ac:dyDescent="0.2">
      <c r="A308" t="s">
        <v>634</v>
      </c>
      <c r="B308" s="3" t="s">
        <v>58</v>
      </c>
      <c r="C308" s="3" t="s">
        <v>7</v>
      </c>
      <c r="D308" s="3" t="s">
        <v>25</v>
      </c>
      <c r="E308" s="3">
        <v>2021</v>
      </c>
      <c r="F308" s="3" t="s">
        <v>10</v>
      </c>
      <c r="G308" s="3" t="s">
        <v>11</v>
      </c>
      <c r="H308" s="3" t="s">
        <v>9</v>
      </c>
      <c r="I308">
        <v>73</v>
      </c>
      <c r="J308">
        <v>23</v>
      </c>
      <c r="K308">
        <f>I308*25%</f>
        <v>18.25</v>
      </c>
      <c r="L308">
        <f>J308*100%</f>
        <v>23</v>
      </c>
      <c r="M308">
        <f t="shared" si="8"/>
        <v>41.25</v>
      </c>
      <c r="N308">
        <f t="shared" si="9"/>
        <v>1</v>
      </c>
    </row>
    <row r="309" spans="1:14" hidden="1" x14ac:dyDescent="0.2">
      <c r="A309" t="s">
        <v>594</v>
      </c>
      <c r="B309" s="3" t="s">
        <v>50</v>
      </c>
      <c r="C309" s="3" t="s">
        <v>7</v>
      </c>
      <c r="D309" s="3" t="s">
        <v>25</v>
      </c>
      <c r="E309" s="3">
        <v>2020</v>
      </c>
      <c r="F309" s="3" t="s">
        <v>10</v>
      </c>
      <c r="G309" s="4" t="s">
        <v>101</v>
      </c>
      <c r="H309" s="3" t="s">
        <v>9</v>
      </c>
      <c r="I309">
        <v>96</v>
      </c>
      <c r="J309">
        <v>11</v>
      </c>
      <c r="K309">
        <f>I309*25%</f>
        <v>24</v>
      </c>
      <c r="L309">
        <f>J309*100%</f>
        <v>11</v>
      </c>
      <c r="M309">
        <f t="shared" si="8"/>
        <v>35</v>
      </c>
      <c r="N309">
        <f t="shared" si="9"/>
        <v>17</v>
      </c>
    </row>
    <row r="310" spans="1:14" hidden="1" x14ac:dyDescent="0.2">
      <c r="A310" t="s">
        <v>644</v>
      </c>
      <c r="B310" s="3" t="s">
        <v>50</v>
      </c>
      <c r="C310" s="3" t="s">
        <v>7</v>
      </c>
      <c r="D310" s="3" t="s">
        <v>25</v>
      </c>
      <c r="E310" s="3">
        <v>2021</v>
      </c>
      <c r="F310" s="3" t="s">
        <v>10</v>
      </c>
      <c r="G310" s="3" t="s">
        <v>101</v>
      </c>
      <c r="H310" s="3" t="s">
        <v>31</v>
      </c>
      <c r="M310">
        <f t="shared" si="8"/>
        <v>0</v>
      </c>
      <c r="N310">
        <f t="shared" si="9"/>
        <v>70</v>
      </c>
    </row>
    <row r="311" spans="1:14" hidden="1" x14ac:dyDescent="0.2">
      <c r="A311" t="s">
        <v>644</v>
      </c>
      <c r="B311" s="3" t="s">
        <v>50</v>
      </c>
      <c r="C311" s="3" t="s">
        <v>7</v>
      </c>
      <c r="D311" s="3" t="s">
        <v>25</v>
      </c>
      <c r="E311" s="3">
        <v>2021</v>
      </c>
      <c r="F311" s="3" t="s">
        <v>10</v>
      </c>
      <c r="G311" s="3" t="s">
        <v>244</v>
      </c>
      <c r="H311" s="3" t="s">
        <v>9</v>
      </c>
      <c r="I311">
        <v>32</v>
      </c>
      <c r="J311">
        <v>5</v>
      </c>
      <c r="K311">
        <f>I311*25%</f>
        <v>8</v>
      </c>
      <c r="L311">
        <f>J311*100%</f>
        <v>5</v>
      </c>
      <c r="M311">
        <f t="shared" si="8"/>
        <v>13</v>
      </c>
      <c r="N311">
        <f t="shared" si="9"/>
        <v>62</v>
      </c>
    </row>
    <row r="312" spans="1:14" hidden="1" x14ac:dyDescent="0.2">
      <c r="A312" t="s">
        <v>649</v>
      </c>
      <c r="B312" s="3" t="s">
        <v>50</v>
      </c>
      <c r="C312" s="3" t="s">
        <v>7</v>
      </c>
      <c r="D312" s="3" t="s">
        <v>25</v>
      </c>
      <c r="E312" s="3">
        <v>2021</v>
      </c>
      <c r="F312" s="3" t="s">
        <v>10</v>
      </c>
      <c r="G312" s="3" t="s">
        <v>101</v>
      </c>
      <c r="H312" s="3" t="s">
        <v>9</v>
      </c>
      <c r="I312">
        <v>61</v>
      </c>
      <c r="J312">
        <v>1</v>
      </c>
      <c r="K312">
        <f>I312*25%</f>
        <v>15.25</v>
      </c>
      <c r="L312">
        <f>J312*100%</f>
        <v>1</v>
      </c>
      <c r="M312">
        <f t="shared" si="8"/>
        <v>16.25</v>
      </c>
      <c r="N312">
        <f t="shared" si="9"/>
        <v>56</v>
      </c>
    </row>
    <row r="313" spans="1:14" hidden="1" x14ac:dyDescent="0.2">
      <c r="A313" t="s">
        <v>644</v>
      </c>
      <c r="B313" s="3" t="s">
        <v>276</v>
      </c>
      <c r="C313" s="3" t="s">
        <v>17</v>
      </c>
      <c r="D313" s="3" t="s">
        <v>18</v>
      </c>
      <c r="E313" s="3">
        <v>2015</v>
      </c>
      <c r="F313" s="3" t="s">
        <v>10</v>
      </c>
      <c r="G313" s="3" t="s">
        <v>338</v>
      </c>
      <c r="H313" s="3" t="s">
        <v>31</v>
      </c>
      <c r="M313">
        <f t="shared" si="8"/>
        <v>0</v>
      </c>
      <c r="N313">
        <f t="shared" si="9"/>
        <v>68</v>
      </c>
    </row>
    <row r="314" spans="1:14" hidden="1" x14ac:dyDescent="0.2">
      <c r="A314" t="s">
        <v>654</v>
      </c>
      <c r="B314" s="3" t="s">
        <v>276</v>
      </c>
      <c r="C314" s="3" t="s">
        <v>17</v>
      </c>
      <c r="D314" s="3" t="s">
        <v>40</v>
      </c>
      <c r="E314" s="3">
        <v>2018</v>
      </c>
      <c r="F314" s="3" t="s">
        <v>35</v>
      </c>
      <c r="G314" s="3" t="s">
        <v>278</v>
      </c>
      <c r="H314" s="3" t="s">
        <v>9</v>
      </c>
      <c r="I314">
        <v>80</v>
      </c>
      <c r="J314">
        <v>5</v>
      </c>
      <c r="K314">
        <f>I314*25%</f>
        <v>20</v>
      </c>
      <c r="L314">
        <f>J314*100%</f>
        <v>5</v>
      </c>
      <c r="M314">
        <f t="shared" si="8"/>
        <v>25</v>
      </c>
      <c r="N314">
        <f t="shared" si="9"/>
        <v>35</v>
      </c>
    </row>
    <row r="315" spans="1:14" hidden="1" x14ac:dyDescent="0.2">
      <c r="A315" t="s">
        <v>587</v>
      </c>
      <c r="B315" s="3" t="s">
        <v>353</v>
      </c>
      <c r="C315" s="3" t="s">
        <v>7</v>
      </c>
      <c r="D315" s="3" t="s">
        <v>25</v>
      </c>
      <c r="E315" s="3">
        <v>2017</v>
      </c>
      <c r="F315" s="3" t="s">
        <v>10</v>
      </c>
      <c r="G315" s="3" t="s">
        <v>278</v>
      </c>
      <c r="H315" s="3" t="s">
        <v>9</v>
      </c>
      <c r="I315">
        <v>60</v>
      </c>
      <c r="J315">
        <v>1</v>
      </c>
      <c r="K315">
        <f>I315*25%</f>
        <v>15</v>
      </c>
      <c r="L315">
        <f>J315*100%</f>
        <v>1</v>
      </c>
      <c r="M315">
        <f t="shared" si="8"/>
        <v>16</v>
      </c>
      <c r="N315">
        <f t="shared" si="9"/>
        <v>55</v>
      </c>
    </row>
    <row r="316" spans="1:14" hidden="1" x14ac:dyDescent="0.2">
      <c r="A316" t="s">
        <v>624</v>
      </c>
      <c r="B316" s="3" t="s">
        <v>331</v>
      </c>
      <c r="C316" s="3" t="s">
        <v>17</v>
      </c>
      <c r="D316" s="3" t="s">
        <v>21</v>
      </c>
      <c r="E316" s="3">
        <v>2015</v>
      </c>
      <c r="F316" s="3" t="s">
        <v>10</v>
      </c>
      <c r="G316" s="3" t="s">
        <v>278</v>
      </c>
      <c r="H316" s="3" t="s">
        <v>31</v>
      </c>
      <c r="M316">
        <f t="shared" si="8"/>
        <v>0</v>
      </c>
      <c r="N316">
        <f t="shared" si="9"/>
        <v>66</v>
      </c>
    </row>
    <row r="317" spans="1:14" hidden="1" x14ac:dyDescent="0.2">
      <c r="A317" t="s">
        <v>624</v>
      </c>
      <c r="B317" s="3" t="s">
        <v>265</v>
      </c>
      <c r="C317" s="3" t="s">
        <v>7</v>
      </c>
      <c r="D317" s="3" t="s">
        <v>25</v>
      </c>
      <c r="E317" s="3">
        <v>2022</v>
      </c>
      <c r="F317" s="3" t="s">
        <v>10</v>
      </c>
      <c r="G317" s="3" t="s">
        <v>387</v>
      </c>
      <c r="H317" s="3" t="s">
        <v>9</v>
      </c>
      <c r="I317">
        <v>69</v>
      </c>
      <c r="J317">
        <v>12</v>
      </c>
      <c r="K317">
        <f>I317*25%</f>
        <v>17.25</v>
      </c>
      <c r="L317">
        <f>J317*100%</f>
        <v>12</v>
      </c>
      <c r="M317">
        <f t="shared" si="8"/>
        <v>29.25</v>
      </c>
      <c r="N317">
        <f t="shared" si="9"/>
        <v>28</v>
      </c>
    </row>
    <row r="318" spans="1:14" x14ac:dyDescent="0.2">
      <c r="A318" t="s">
        <v>637</v>
      </c>
      <c r="B318" s="3" t="s">
        <v>125</v>
      </c>
      <c r="C318" s="3" t="s">
        <v>7</v>
      </c>
      <c r="D318" s="3" t="s">
        <v>25</v>
      </c>
      <c r="E318" s="3">
        <v>2016</v>
      </c>
      <c r="F318" s="3" t="s">
        <v>10</v>
      </c>
      <c r="G318" s="3" t="s">
        <v>11</v>
      </c>
      <c r="H318" s="3" t="s">
        <v>9</v>
      </c>
      <c r="I318">
        <v>85</v>
      </c>
      <c r="J318">
        <v>19</v>
      </c>
      <c r="K318">
        <f>I318*25%</f>
        <v>21.25</v>
      </c>
      <c r="L318">
        <f>J318*100%</f>
        <v>19</v>
      </c>
      <c r="M318">
        <f t="shared" si="8"/>
        <v>40.25</v>
      </c>
      <c r="N318">
        <f t="shared" si="9"/>
        <v>5</v>
      </c>
    </row>
    <row r="319" spans="1:14" hidden="1" x14ac:dyDescent="0.2">
      <c r="A319" t="s">
        <v>447</v>
      </c>
      <c r="B319" s="3" t="s">
        <v>253</v>
      </c>
      <c r="C319" s="3" t="s">
        <v>17</v>
      </c>
      <c r="D319" s="3" t="s">
        <v>40</v>
      </c>
      <c r="E319" s="3">
        <v>2017</v>
      </c>
      <c r="F319" s="3" t="s">
        <v>10</v>
      </c>
      <c r="G319" s="3" t="s">
        <v>186</v>
      </c>
      <c r="H319" s="3" t="s">
        <v>31</v>
      </c>
      <c r="M319">
        <f t="shared" si="8"/>
        <v>0</v>
      </c>
      <c r="N319">
        <f t="shared" si="9"/>
        <v>64</v>
      </c>
    </row>
    <row r="320" spans="1:14" hidden="1" x14ac:dyDescent="0.2">
      <c r="A320" t="s">
        <v>666</v>
      </c>
      <c r="B320" s="3" t="s">
        <v>93</v>
      </c>
      <c r="C320" s="3" t="s">
        <v>17</v>
      </c>
      <c r="D320" s="3" t="s">
        <v>25</v>
      </c>
      <c r="E320" s="3">
        <v>2021</v>
      </c>
      <c r="F320" s="3" t="s">
        <v>10</v>
      </c>
      <c r="G320" s="3" t="s">
        <v>186</v>
      </c>
      <c r="H320" s="3" t="s">
        <v>9</v>
      </c>
      <c r="I320">
        <v>66</v>
      </c>
      <c r="J320">
        <v>21</v>
      </c>
      <c r="K320">
        <f>I320*25%</f>
        <v>16.5</v>
      </c>
      <c r="L320">
        <f>J320*100%</f>
        <v>21</v>
      </c>
      <c r="M320">
        <f t="shared" si="8"/>
        <v>37.5</v>
      </c>
      <c r="N320">
        <f t="shared" si="9"/>
        <v>11</v>
      </c>
    </row>
    <row r="321" spans="1:14" x14ac:dyDescent="0.2">
      <c r="A321" t="s">
        <v>266</v>
      </c>
      <c r="B321" s="3" t="s">
        <v>34</v>
      </c>
      <c r="C321" s="3" t="s">
        <v>7</v>
      </c>
      <c r="D321" s="3" t="s">
        <v>25</v>
      </c>
      <c r="E321" s="3">
        <v>2020</v>
      </c>
      <c r="F321" s="3" t="s">
        <v>10</v>
      </c>
      <c r="G321" s="3" t="s">
        <v>132</v>
      </c>
      <c r="H321" s="3" t="s">
        <v>9</v>
      </c>
      <c r="I321">
        <v>71</v>
      </c>
      <c r="J321">
        <v>23</v>
      </c>
      <c r="K321">
        <f>I321*25%</f>
        <v>17.75</v>
      </c>
      <c r="L321">
        <f>J321*100%</f>
        <v>23</v>
      </c>
      <c r="M321">
        <f t="shared" si="8"/>
        <v>40.75</v>
      </c>
      <c r="N321">
        <f t="shared" si="9"/>
        <v>2</v>
      </c>
    </row>
    <row r="322" spans="1:14" hidden="1" x14ac:dyDescent="0.2">
      <c r="A322" t="s">
        <v>600</v>
      </c>
      <c r="B322" s="3" t="s">
        <v>30</v>
      </c>
      <c r="C322" s="3" t="s">
        <v>7</v>
      </c>
      <c r="D322" s="3" t="s">
        <v>25</v>
      </c>
      <c r="E322" s="3">
        <v>2020</v>
      </c>
      <c r="F322" s="3" t="s">
        <v>10</v>
      </c>
      <c r="G322" s="3" t="s">
        <v>240</v>
      </c>
      <c r="H322" s="3" t="s">
        <v>31</v>
      </c>
      <c r="M322">
        <f t="shared" ref="M322:M385" si="10">K322+L322</f>
        <v>0</v>
      </c>
      <c r="N322">
        <f t="shared" ref="N322:N385" si="11">RANK(M322,M322:M733)</f>
        <v>62</v>
      </c>
    </row>
    <row r="323" spans="1:14" hidden="1" x14ac:dyDescent="0.2">
      <c r="A323" t="s">
        <v>532</v>
      </c>
      <c r="B323" s="3" t="s">
        <v>44</v>
      </c>
      <c r="C323" s="3" t="s">
        <v>7</v>
      </c>
      <c r="D323" s="3" t="s">
        <v>21</v>
      </c>
      <c r="E323" s="3">
        <v>2019</v>
      </c>
      <c r="F323" s="3" t="s">
        <v>10</v>
      </c>
      <c r="G323" s="3" t="s">
        <v>89</v>
      </c>
      <c r="H323" s="3" t="s">
        <v>9</v>
      </c>
      <c r="I323">
        <v>94</v>
      </c>
      <c r="J323">
        <v>11</v>
      </c>
      <c r="K323">
        <f>I323*25%</f>
        <v>23.5</v>
      </c>
      <c r="L323">
        <f>J323*100%</f>
        <v>11</v>
      </c>
      <c r="M323">
        <f t="shared" si="10"/>
        <v>34.5</v>
      </c>
      <c r="N323">
        <f t="shared" si="11"/>
        <v>15</v>
      </c>
    </row>
    <row r="324" spans="1:14" x14ac:dyDescent="0.2">
      <c r="A324" t="s">
        <v>427</v>
      </c>
      <c r="B324" s="3" t="s">
        <v>26</v>
      </c>
      <c r="C324" s="3" t="s">
        <v>17</v>
      </c>
      <c r="D324" s="3" t="s">
        <v>25</v>
      </c>
      <c r="E324" s="3">
        <v>2019</v>
      </c>
      <c r="F324" s="3" t="s">
        <v>35</v>
      </c>
      <c r="G324" s="3" t="s">
        <v>91</v>
      </c>
      <c r="H324" s="3" t="s">
        <v>9</v>
      </c>
      <c r="I324">
        <v>63</v>
      </c>
      <c r="J324">
        <v>24</v>
      </c>
      <c r="K324">
        <f>I324*25%</f>
        <v>15.75</v>
      </c>
      <c r="L324">
        <f>J324*100%</f>
        <v>24</v>
      </c>
      <c r="M324">
        <f t="shared" si="10"/>
        <v>39.75</v>
      </c>
      <c r="N324">
        <f t="shared" si="11"/>
        <v>4</v>
      </c>
    </row>
    <row r="325" spans="1:14" hidden="1" x14ac:dyDescent="0.2">
      <c r="A325" t="s">
        <v>436</v>
      </c>
      <c r="B325" s="3" t="s">
        <v>69</v>
      </c>
      <c r="C325" s="3" t="s">
        <v>7</v>
      </c>
      <c r="D325" s="3" t="s">
        <v>25</v>
      </c>
      <c r="E325" s="3">
        <v>2021</v>
      </c>
      <c r="F325" s="3" t="s">
        <v>10</v>
      </c>
      <c r="G325" s="3" t="s">
        <v>385</v>
      </c>
      <c r="H325" s="3" t="s">
        <v>31</v>
      </c>
      <c r="M325">
        <f t="shared" si="10"/>
        <v>0</v>
      </c>
      <c r="N325">
        <f t="shared" si="11"/>
        <v>60</v>
      </c>
    </row>
    <row r="326" spans="1:14" hidden="1" x14ac:dyDescent="0.2">
      <c r="A326" t="s">
        <v>501</v>
      </c>
      <c r="B326" s="3" t="s">
        <v>136</v>
      </c>
      <c r="C326" s="3" t="s">
        <v>7</v>
      </c>
      <c r="D326" s="3" t="s">
        <v>25</v>
      </c>
      <c r="E326" s="3">
        <v>2021</v>
      </c>
      <c r="F326" s="3" t="s">
        <v>10</v>
      </c>
      <c r="G326" s="3" t="s">
        <v>11</v>
      </c>
      <c r="H326" s="3" t="s">
        <v>9</v>
      </c>
      <c r="I326">
        <v>37</v>
      </c>
      <c r="J326">
        <v>25</v>
      </c>
      <c r="K326">
        <f>I326*25%</f>
        <v>9.25</v>
      </c>
      <c r="L326">
        <f>J326*100%</f>
        <v>25</v>
      </c>
      <c r="M326">
        <f t="shared" si="10"/>
        <v>34.25</v>
      </c>
      <c r="N326">
        <f t="shared" si="11"/>
        <v>14</v>
      </c>
    </row>
    <row r="327" spans="1:14" x14ac:dyDescent="0.2">
      <c r="A327" t="s">
        <v>533</v>
      </c>
      <c r="B327" s="3" t="s">
        <v>341</v>
      </c>
      <c r="C327" s="3" t="s">
        <v>17</v>
      </c>
      <c r="D327" s="3" t="s">
        <v>25</v>
      </c>
      <c r="E327" s="3">
        <v>2018</v>
      </c>
      <c r="F327" s="3" t="s">
        <v>10</v>
      </c>
      <c r="G327" s="3" t="s">
        <v>104</v>
      </c>
      <c r="H327" s="3" t="s">
        <v>9</v>
      </c>
      <c r="I327">
        <v>76</v>
      </c>
      <c r="J327">
        <v>22</v>
      </c>
      <c r="K327">
        <f>I327*25%</f>
        <v>19</v>
      </c>
      <c r="L327">
        <f>J327*100%</f>
        <v>22</v>
      </c>
      <c r="M327">
        <f t="shared" si="10"/>
        <v>41</v>
      </c>
      <c r="N327">
        <f t="shared" si="11"/>
        <v>1</v>
      </c>
    </row>
    <row r="328" spans="1:14" hidden="1" x14ac:dyDescent="0.2">
      <c r="A328" t="s">
        <v>452</v>
      </c>
      <c r="B328" s="3" t="s">
        <v>251</v>
      </c>
      <c r="C328" s="3" t="s">
        <v>17</v>
      </c>
      <c r="D328" s="3" t="s">
        <v>25</v>
      </c>
      <c r="E328" s="3">
        <v>2022</v>
      </c>
      <c r="F328" s="3" t="s">
        <v>10</v>
      </c>
      <c r="G328" s="3" t="s">
        <v>15</v>
      </c>
      <c r="H328" s="3" t="s">
        <v>31</v>
      </c>
      <c r="M328">
        <f t="shared" si="10"/>
        <v>0</v>
      </c>
      <c r="N328">
        <f t="shared" si="11"/>
        <v>58</v>
      </c>
    </row>
    <row r="329" spans="1:14" hidden="1" x14ac:dyDescent="0.2">
      <c r="A329" t="s">
        <v>544</v>
      </c>
      <c r="B329" s="3" t="s">
        <v>54</v>
      </c>
      <c r="C329" s="3" t="s">
        <v>17</v>
      </c>
      <c r="D329" s="3" t="s">
        <v>25</v>
      </c>
      <c r="E329" s="3">
        <v>2015</v>
      </c>
      <c r="F329" s="3" t="s">
        <v>10</v>
      </c>
      <c r="G329" s="3" t="s">
        <v>11</v>
      </c>
      <c r="H329" s="3" t="s">
        <v>9</v>
      </c>
      <c r="I329">
        <v>22</v>
      </c>
      <c r="J329">
        <v>25</v>
      </c>
      <c r="K329">
        <f>I329*25%</f>
        <v>5.5</v>
      </c>
      <c r="L329">
        <f>J329*100%</f>
        <v>25</v>
      </c>
      <c r="M329">
        <f t="shared" si="10"/>
        <v>30.5</v>
      </c>
      <c r="N329">
        <f t="shared" si="11"/>
        <v>17</v>
      </c>
    </row>
    <row r="330" spans="1:14" hidden="1" x14ac:dyDescent="0.2">
      <c r="A330" t="s">
        <v>452</v>
      </c>
      <c r="B330" s="3" t="s">
        <v>328</v>
      </c>
      <c r="C330" s="3" t="s">
        <v>7</v>
      </c>
      <c r="D330" s="3" t="s">
        <v>21</v>
      </c>
      <c r="E330" s="3">
        <v>2021</v>
      </c>
      <c r="F330" s="3" t="s">
        <v>10</v>
      </c>
      <c r="G330" s="4" t="s">
        <v>15</v>
      </c>
      <c r="H330" s="3" t="s">
        <v>9</v>
      </c>
      <c r="I330">
        <v>34</v>
      </c>
      <c r="J330">
        <v>21</v>
      </c>
      <c r="K330">
        <f>I330*25%</f>
        <v>8.5</v>
      </c>
      <c r="L330">
        <f>J330*100%</f>
        <v>21</v>
      </c>
      <c r="M330">
        <f t="shared" si="10"/>
        <v>29.5</v>
      </c>
      <c r="N330">
        <f t="shared" si="11"/>
        <v>19</v>
      </c>
    </row>
    <row r="331" spans="1:14" hidden="1" x14ac:dyDescent="0.2">
      <c r="A331" t="s">
        <v>470</v>
      </c>
      <c r="B331" s="3" t="s">
        <v>279</v>
      </c>
      <c r="C331" s="3" t="s">
        <v>17</v>
      </c>
      <c r="D331" s="3" t="s">
        <v>25</v>
      </c>
      <c r="E331" s="3">
        <v>2021</v>
      </c>
      <c r="F331" s="3" t="s">
        <v>10</v>
      </c>
      <c r="G331" s="3" t="s">
        <v>15</v>
      </c>
      <c r="H331" s="3" t="s">
        <v>31</v>
      </c>
      <c r="M331">
        <f t="shared" si="10"/>
        <v>0</v>
      </c>
      <c r="N331">
        <f t="shared" si="11"/>
        <v>56</v>
      </c>
    </row>
    <row r="332" spans="1:14" hidden="1" x14ac:dyDescent="0.2">
      <c r="A332" t="s">
        <v>470</v>
      </c>
      <c r="B332" s="3" t="s">
        <v>337</v>
      </c>
      <c r="C332" s="3" t="s">
        <v>17</v>
      </c>
      <c r="D332" s="3" t="s">
        <v>25</v>
      </c>
      <c r="E332" s="3">
        <v>2021</v>
      </c>
      <c r="F332" s="3" t="s">
        <v>10</v>
      </c>
      <c r="G332" s="3" t="s">
        <v>15</v>
      </c>
      <c r="H332" s="3" t="s">
        <v>9</v>
      </c>
      <c r="I332">
        <v>62</v>
      </c>
      <c r="J332">
        <v>9</v>
      </c>
      <c r="K332">
        <f>I332*25%</f>
        <v>15.5</v>
      </c>
      <c r="L332">
        <f>J332*100%</f>
        <v>9</v>
      </c>
      <c r="M332">
        <f t="shared" si="10"/>
        <v>24.5</v>
      </c>
      <c r="N332">
        <f t="shared" si="11"/>
        <v>26</v>
      </c>
    </row>
    <row r="333" spans="1:14" hidden="1" x14ac:dyDescent="0.2">
      <c r="A333" t="s">
        <v>476</v>
      </c>
      <c r="B333" s="3" t="s">
        <v>85</v>
      </c>
      <c r="C333" s="3" t="s">
        <v>17</v>
      </c>
      <c r="D333" s="3" t="s">
        <v>25</v>
      </c>
      <c r="E333" s="3">
        <v>2017</v>
      </c>
      <c r="F333" s="3" t="s">
        <v>10</v>
      </c>
      <c r="G333" s="3" t="s">
        <v>15</v>
      </c>
      <c r="H333" s="3" t="s">
        <v>9</v>
      </c>
      <c r="I333">
        <v>31</v>
      </c>
      <c r="J333">
        <v>11</v>
      </c>
      <c r="K333">
        <f>I333*25%</f>
        <v>7.75</v>
      </c>
      <c r="L333">
        <f>J333*100%</f>
        <v>11</v>
      </c>
      <c r="M333">
        <f t="shared" si="10"/>
        <v>18.75</v>
      </c>
      <c r="N333">
        <f t="shared" si="11"/>
        <v>39</v>
      </c>
    </row>
    <row r="334" spans="1:14" hidden="1" x14ac:dyDescent="0.2">
      <c r="A334" t="s">
        <v>450</v>
      </c>
      <c r="B334" s="3" t="s">
        <v>81</v>
      </c>
      <c r="C334" s="3" t="s">
        <v>7</v>
      </c>
      <c r="D334" s="3" t="s">
        <v>25</v>
      </c>
      <c r="E334" s="3">
        <v>2022</v>
      </c>
      <c r="F334" s="3" t="s">
        <v>10</v>
      </c>
      <c r="G334" s="3" t="s">
        <v>15</v>
      </c>
      <c r="H334" s="3" t="s">
        <v>31</v>
      </c>
      <c r="M334">
        <f t="shared" si="10"/>
        <v>0</v>
      </c>
      <c r="N334">
        <f t="shared" si="11"/>
        <v>54</v>
      </c>
    </row>
    <row r="335" spans="1:14" hidden="1" x14ac:dyDescent="0.2">
      <c r="A335" t="s">
        <v>450</v>
      </c>
      <c r="B335" s="3" t="s">
        <v>200</v>
      </c>
      <c r="C335" s="3" t="s">
        <v>7</v>
      </c>
      <c r="D335" s="3" t="s">
        <v>21</v>
      </c>
      <c r="E335" s="3">
        <v>2022</v>
      </c>
      <c r="F335" s="3" t="s">
        <v>10</v>
      </c>
      <c r="G335" s="3" t="s">
        <v>15</v>
      </c>
      <c r="H335" s="3" t="s">
        <v>9</v>
      </c>
      <c r="I335">
        <v>90</v>
      </c>
      <c r="J335">
        <v>14</v>
      </c>
      <c r="K335">
        <f>I335*25%</f>
        <v>22.5</v>
      </c>
      <c r="L335">
        <f>J335*100%</f>
        <v>14</v>
      </c>
      <c r="M335">
        <f t="shared" si="10"/>
        <v>36.5</v>
      </c>
      <c r="N335">
        <f t="shared" si="11"/>
        <v>9</v>
      </c>
    </row>
    <row r="336" spans="1:14" hidden="1" x14ac:dyDescent="0.2">
      <c r="A336" t="s">
        <v>509</v>
      </c>
      <c r="B336" s="3" t="s">
        <v>155</v>
      </c>
      <c r="C336" s="3" t="s">
        <v>7</v>
      </c>
      <c r="D336" s="3" t="s">
        <v>25</v>
      </c>
      <c r="E336" s="3">
        <v>2016</v>
      </c>
      <c r="F336" s="3" t="s">
        <v>10</v>
      </c>
      <c r="G336" s="3" t="s">
        <v>77</v>
      </c>
      <c r="H336" s="3" t="s">
        <v>9</v>
      </c>
      <c r="I336">
        <v>80</v>
      </c>
      <c r="J336">
        <v>1</v>
      </c>
      <c r="K336">
        <f>I336*25%</f>
        <v>20</v>
      </c>
      <c r="L336">
        <f>J336*100%</f>
        <v>1</v>
      </c>
      <c r="M336">
        <f t="shared" si="10"/>
        <v>21</v>
      </c>
      <c r="N336">
        <f t="shared" si="11"/>
        <v>33</v>
      </c>
    </row>
    <row r="337" spans="1:14" hidden="1" x14ac:dyDescent="0.2">
      <c r="A337" t="s">
        <v>540</v>
      </c>
      <c r="B337" s="3" t="s">
        <v>301</v>
      </c>
      <c r="C337" s="3" t="s">
        <v>17</v>
      </c>
      <c r="D337" s="3" t="s">
        <v>25</v>
      </c>
      <c r="E337" s="3">
        <v>2022</v>
      </c>
      <c r="F337" s="3" t="s">
        <v>10</v>
      </c>
      <c r="G337" s="3" t="s">
        <v>15</v>
      </c>
      <c r="H337" s="3" t="s">
        <v>31</v>
      </c>
      <c r="M337">
        <f t="shared" si="10"/>
        <v>0</v>
      </c>
      <c r="N337">
        <f t="shared" si="11"/>
        <v>52</v>
      </c>
    </row>
    <row r="338" spans="1:14" x14ac:dyDescent="0.2">
      <c r="A338" t="s">
        <v>423</v>
      </c>
      <c r="B338" s="3" t="s">
        <v>161</v>
      </c>
      <c r="C338" s="3" t="s">
        <v>17</v>
      </c>
      <c r="D338" s="3" t="s">
        <v>18</v>
      </c>
      <c r="E338" s="3">
        <v>2019</v>
      </c>
      <c r="F338" s="3" t="s">
        <v>10</v>
      </c>
      <c r="G338" s="3" t="s">
        <v>11</v>
      </c>
      <c r="H338" s="3" t="s">
        <v>9</v>
      </c>
      <c r="I338">
        <v>74</v>
      </c>
      <c r="J338">
        <v>22</v>
      </c>
      <c r="K338">
        <f>I338*25%</f>
        <v>18.5</v>
      </c>
      <c r="L338">
        <f>J338*100%</f>
        <v>22</v>
      </c>
      <c r="M338">
        <f t="shared" si="10"/>
        <v>40.5</v>
      </c>
      <c r="N338">
        <f t="shared" si="11"/>
        <v>2</v>
      </c>
    </row>
    <row r="339" spans="1:14" hidden="1" x14ac:dyDescent="0.2">
      <c r="A339" t="s">
        <v>474</v>
      </c>
      <c r="B339" s="3" t="s">
        <v>301</v>
      </c>
      <c r="C339" s="3" t="s">
        <v>7</v>
      </c>
      <c r="D339" s="3" t="s">
        <v>25</v>
      </c>
      <c r="E339" s="3">
        <v>2022</v>
      </c>
      <c r="F339" s="3" t="s">
        <v>10</v>
      </c>
      <c r="G339" s="3" t="s">
        <v>15</v>
      </c>
      <c r="H339" s="3" t="s">
        <v>9</v>
      </c>
      <c r="I339">
        <v>34</v>
      </c>
      <c r="J339">
        <v>16</v>
      </c>
      <c r="K339">
        <f>I339*25%</f>
        <v>8.5</v>
      </c>
      <c r="L339">
        <f>J339*100%</f>
        <v>16</v>
      </c>
      <c r="M339">
        <f t="shared" si="10"/>
        <v>24.5</v>
      </c>
      <c r="N339">
        <f t="shared" si="11"/>
        <v>24</v>
      </c>
    </row>
    <row r="340" spans="1:14" hidden="1" x14ac:dyDescent="0.2">
      <c r="A340" t="s">
        <v>474</v>
      </c>
      <c r="B340" s="3" t="s">
        <v>402</v>
      </c>
      <c r="C340" s="3" t="s">
        <v>7</v>
      </c>
      <c r="D340" s="3" t="s">
        <v>25</v>
      </c>
      <c r="E340" s="3">
        <v>2022</v>
      </c>
      <c r="F340" s="3" t="s">
        <v>10</v>
      </c>
      <c r="G340" s="3" t="s">
        <v>15</v>
      </c>
      <c r="H340" s="3" t="s">
        <v>31</v>
      </c>
      <c r="M340">
        <f t="shared" si="10"/>
        <v>0</v>
      </c>
      <c r="N340">
        <f t="shared" si="11"/>
        <v>50</v>
      </c>
    </row>
    <row r="341" spans="1:14" x14ac:dyDescent="0.2">
      <c r="A341" t="s">
        <v>523</v>
      </c>
      <c r="B341" s="3" t="s">
        <v>243</v>
      </c>
      <c r="C341" s="3" t="s">
        <v>7</v>
      </c>
      <c r="D341" s="3" t="s">
        <v>18</v>
      </c>
      <c r="E341" s="3">
        <v>2019</v>
      </c>
      <c r="F341" s="3" t="s">
        <v>10</v>
      </c>
      <c r="G341" s="3" t="s">
        <v>212</v>
      </c>
      <c r="H341" s="3" t="s">
        <v>9</v>
      </c>
      <c r="I341">
        <v>75</v>
      </c>
      <c r="J341">
        <v>22</v>
      </c>
      <c r="K341">
        <f>I341*25%</f>
        <v>18.75</v>
      </c>
      <c r="L341">
        <f>J341*100%</f>
        <v>22</v>
      </c>
      <c r="M341">
        <f t="shared" si="10"/>
        <v>40.75</v>
      </c>
      <c r="N341">
        <f t="shared" si="11"/>
        <v>1</v>
      </c>
    </row>
    <row r="342" spans="1:14" hidden="1" x14ac:dyDescent="0.2">
      <c r="A342" t="s">
        <v>524</v>
      </c>
      <c r="B342" s="3" t="s">
        <v>198</v>
      </c>
      <c r="C342" s="3" t="s">
        <v>7</v>
      </c>
      <c r="D342" s="3" t="s">
        <v>18</v>
      </c>
      <c r="E342" s="3">
        <v>2022</v>
      </c>
      <c r="F342" s="3" t="s">
        <v>10</v>
      </c>
      <c r="G342" s="3" t="s">
        <v>15</v>
      </c>
      <c r="H342" s="3" t="s">
        <v>9</v>
      </c>
      <c r="I342">
        <v>74</v>
      </c>
      <c r="J342">
        <v>1</v>
      </c>
      <c r="K342">
        <f>I342*25%</f>
        <v>18.5</v>
      </c>
      <c r="L342">
        <f>J342*100%</f>
        <v>1</v>
      </c>
      <c r="M342">
        <f t="shared" si="10"/>
        <v>19.5</v>
      </c>
      <c r="N342">
        <f t="shared" si="11"/>
        <v>32</v>
      </c>
    </row>
    <row r="343" spans="1:14" hidden="1" x14ac:dyDescent="0.2">
      <c r="A343" t="s">
        <v>684</v>
      </c>
      <c r="B343" s="3" t="s">
        <v>147</v>
      </c>
      <c r="C343" s="3" t="s">
        <v>7</v>
      </c>
      <c r="D343" s="3" t="s">
        <v>25</v>
      </c>
      <c r="E343" s="3">
        <v>2020</v>
      </c>
      <c r="F343" s="3" t="s">
        <v>10</v>
      </c>
      <c r="G343" s="3" t="s">
        <v>77</v>
      </c>
      <c r="H343" s="3" t="s">
        <v>31</v>
      </c>
      <c r="M343">
        <f t="shared" si="10"/>
        <v>0</v>
      </c>
      <c r="N343">
        <f t="shared" si="11"/>
        <v>48</v>
      </c>
    </row>
    <row r="344" spans="1:14" hidden="1" x14ac:dyDescent="0.2">
      <c r="A344" t="s">
        <v>512</v>
      </c>
      <c r="B344" s="3" t="s">
        <v>147</v>
      </c>
      <c r="C344" s="3" t="s">
        <v>17</v>
      </c>
      <c r="D344" s="3" t="s">
        <v>21</v>
      </c>
      <c r="E344" s="3">
        <v>2016</v>
      </c>
      <c r="F344" s="3" t="s">
        <v>10</v>
      </c>
      <c r="G344" s="3" t="s">
        <v>15</v>
      </c>
      <c r="H344" s="3" t="s">
        <v>9</v>
      </c>
      <c r="I344">
        <v>67</v>
      </c>
      <c r="J344">
        <v>18</v>
      </c>
      <c r="K344">
        <f>I344*25%</f>
        <v>16.75</v>
      </c>
      <c r="L344">
        <f>J344*100%</f>
        <v>18</v>
      </c>
      <c r="M344">
        <f t="shared" si="10"/>
        <v>34.75</v>
      </c>
      <c r="N344">
        <f t="shared" si="11"/>
        <v>9</v>
      </c>
    </row>
    <row r="345" spans="1:14" hidden="1" x14ac:dyDescent="0.2">
      <c r="A345" t="s">
        <v>527</v>
      </c>
      <c r="B345" s="3" t="s">
        <v>147</v>
      </c>
      <c r="C345" s="3" t="s">
        <v>17</v>
      </c>
      <c r="D345" s="3" t="s">
        <v>25</v>
      </c>
      <c r="E345" s="3">
        <v>2019</v>
      </c>
      <c r="F345" s="3" t="s">
        <v>10</v>
      </c>
      <c r="G345" s="4" t="s">
        <v>15</v>
      </c>
      <c r="H345" s="3" t="s">
        <v>9</v>
      </c>
      <c r="I345">
        <v>29</v>
      </c>
      <c r="J345">
        <v>18</v>
      </c>
      <c r="K345">
        <f>I345*25%</f>
        <v>7.25</v>
      </c>
      <c r="L345">
        <f>J345*100%</f>
        <v>18</v>
      </c>
      <c r="M345">
        <f t="shared" si="10"/>
        <v>25.25</v>
      </c>
      <c r="N345">
        <f t="shared" si="11"/>
        <v>20</v>
      </c>
    </row>
    <row r="346" spans="1:14" hidden="1" x14ac:dyDescent="0.2">
      <c r="A346" t="s">
        <v>521</v>
      </c>
      <c r="B346" s="3" t="s">
        <v>147</v>
      </c>
      <c r="C346" s="3" t="s">
        <v>17</v>
      </c>
      <c r="D346" s="3" t="s">
        <v>40</v>
      </c>
      <c r="E346" s="3">
        <v>2020</v>
      </c>
      <c r="F346" s="3" t="s">
        <v>10</v>
      </c>
      <c r="G346" s="3" t="s">
        <v>77</v>
      </c>
      <c r="H346" s="3" t="s">
        <v>31</v>
      </c>
      <c r="M346">
        <f t="shared" si="10"/>
        <v>0</v>
      </c>
      <c r="N346">
        <f t="shared" si="11"/>
        <v>46</v>
      </c>
    </row>
    <row r="347" spans="1:14" hidden="1" x14ac:dyDescent="0.2">
      <c r="A347" t="s">
        <v>659</v>
      </c>
      <c r="B347" s="3" t="s">
        <v>147</v>
      </c>
      <c r="C347" s="3" t="s">
        <v>17</v>
      </c>
      <c r="D347" s="3" t="s">
        <v>25</v>
      </c>
      <c r="E347" s="3">
        <v>2018</v>
      </c>
      <c r="F347" s="3" t="s">
        <v>10</v>
      </c>
      <c r="G347" s="3" t="s">
        <v>15</v>
      </c>
      <c r="H347" s="3" t="s">
        <v>9</v>
      </c>
      <c r="I347">
        <v>66</v>
      </c>
      <c r="J347">
        <v>7</v>
      </c>
      <c r="K347">
        <f>I347*25%</f>
        <v>16.5</v>
      </c>
      <c r="L347">
        <f>J347*100%</f>
        <v>7</v>
      </c>
      <c r="M347">
        <f t="shared" si="10"/>
        <v>23.5</v>
      </c>
      <c r="N347">
        <f t="shared" si="11"/>
        <v>22</v>
      </c>
    </row>
    <row r="348" spans="1:14" hidden="1" x14ac:dyDescent="0.2">
      <c r="A348" t="s">
        <v>526</v>
      </c>
      <c r="B348" s="3" t="s">
        <v>147</v>
      </c>
      <c r="C348" s="3" t="s">
        <v>7</v>
      </c>
      <c r="D348" s="3" t="s">
        <v>25</v>
      </c>
      <c r="E348" s="3">
        <v>2022</v>
      </c>
      <c r="F348" s="3" t="s">
        <v>10</v>
      </c>
      <c r="G348" s="3" t="s">
        <v>77</v>
      </c>
      <c r="H348" s="3" t="s">
        <v>9</v>
      </c>
      <c r="I348">
        <v>52</v>
      </c>
      <c r="J348">
        <v>6</v>
      </c>
      <c r="K348">
        <f>I348*25%</f>
        <v>13</v>
      </c>
      <c r="L348">
        <f>J348*100%</f>
        <v>6</v>
      </c>
      <c r="M348">
        <f t="shared" si="10"/>
        <v>19</v>
      </c>
      <c r="N348">
        <f t="shared" si="11"/>
        <v>29</v>
      </c>
    </row>
    <row r="349" spans="1:14" hidden="1" x14ac:dyDescent="0.2">
      <c r="A349" t="s">
        <v>425</v>
      </c>
      <c r="B349" s="3" t="s">
        <v>149</v>
      </c>
      <c r="C349" s="3" t="s">
        <v>17</v>
      </c>
      <c r="D349" s="3" t="s">
        <v>40</v>
      </c>
      <c r="E349" s="3">
        <v>2019</v>
      </c>
      <c r="F349" s="3" t="s">
        <v>10</v>
      </c>
      <c r="G349" s="4" t="s">
        <v>15</v>
      </c>
      <c r="H349" s="3" t="s">
        <v>31</v>
      </c>
      <c r="M349">
        <f t="shared" si="10"/>
        <v>0</v>
      </c>
      <c r="N349">
        <f t="shared" si="11"/>
        <v>44</v>
      </c>
    </row>
    <row r="350" spans="1:14" hidden="1" x14ac:dyDescent="0.2">
      <c r="A350" t="s">
        <v>511</v>
      </c>
      <c r="B350" s="3" t="s">
        <v>264</v>
      </c>
      <c r="C350" s="3" t="s">
        <v>17</v>
      </c>
      <c r="D350" s="3" t="s">
        <v>25</v>
      </c>
      <c r="E350" s="3">
        <v>2021</v>
      </c>
      <c r="F350" s="3" t="s">
        <v>10</v>
      </c>
      <c r="G350" s="3" t="s">
        <v>77</v>
      </c>
      <c r="H350" s="3" t="s">
        <v>9</v>
      </c>
      <c r="I350">
        <v>22</v>
      </c>
      <c r="J350">
        <v>1</v>
      </c>
      <c r="K350">
        <f>I350*25%</f>
        <v>5.5</v>
      </c>
      <c r="L350">
        <f>J350*100%</f>
        <v>1</v>
      </c>
      <c r="M350">
        <f t="shared" si="10"/>
        <v>6.5</v>
      </c>
      <c r="N350">
        <f t="shared" si="11"/>
        <v>43</v>
      </c>
    </row>
    <row r="351" spans="1:14" hidden="1" x14ac:dyDescent="0.2">
      <c r="A351" t="s">
        <v>425</v>
      </c>
      <c r="B351" s="3" t="s">
        <v>156</v>
      </c>
      <c r="C351" s="3" t="s">
        <v>7</v>
      </c>
      <c r="D351" s="3" t="s">
        <v>25</v>
      </c>
      <c r="E351" s="3">
        <v>2022</v>
      </c>
      <c r="F351" s="3" t="s">
        <v>10</v>
      </c>
      <c r="G351" s="3" t="s">
        <v>15</v>
      </c>
      <c r="H351" s="3" t="s">
        <v>9</v>
      </c>
      <c r="I351">
        <v>70</v>
      </c>
      <c r="J351">
        <v>9</v>
      </c>
      <c r="K351">
        <f>I351*25%</f>
        <v>17.5</v>
      </c>
      <c r="L351">
        <f>J351*100%</f>
        <v>9</v>
      </c>
      <c r="M351">
        <f t="shared" si="10"/>
        <v>26.5</v>
      </c>
      <c r="N351">
        <f t="shared" si="11"/>
        <v>19</v>
      </c>
    </row>
    <row r="352" spans="1:14" hidden="1" x14ac:dyDescent="0.2">
      <c r="A352" t="s">
        <v>511</v>
      </c>
      <c r="B352" s="3" t="s">
        <v>298</v>
      </c>
      <c r="C352" s="3" t="s">
        <v>7</v>
      </c>
      <c r="D352" s="3" t="s">
        <v>25</v>
      </c>
      <c r="E352" s="3">
        <v>2022</v>
      </c>
      <c r="F352" s="3" t="s">
        <v>10</v>
      </c>
      <c r="G352" s="3" t="s">
        <v>15</v>
      </c>
      <c r="H352" s="3" t="s">
        <v>31</v>
      </c>
      <c r="M352">
        <f t="shared" si="10"/>
        <v>0</v>
      </c>
      <c r="N352">
        <f t="shared" si="11"/>
        <v>42</v>
      </c>
    </row>
    <row r="353" spans="1:14" hidden="1" x14ac:dyDescent="0.2">
      <c r="A353" t="s">
        <v>511</v>
      </c>
      <c r="B353" s="3" t="s">
        <v>257</v>
      </c>
      <c r="C353" s="3" t="s">
        <v>7</v>
      </c>
      <c r="D353" s="3" t="s">
        <v>40</v>
      </c>
      <c r="E353" s="3">
        <v>2022</v>
      </c>
      <c r="F353" s="3" t="s">
        <v>10</v>
      </c>
      <c r="G353" s="3" t="s">
        <v>15</v>
      </c>
      <c r="H353" s="3" t="s">
        <v>9</v>
      </c>
      <c r="I353">
        <v>43</v>
      </c>
      <c r="J353">
        <v>21</v>
      </c>
      <c r="K353">
        <f>I353*25%</f>
        <v>10.75</v>
      </c>
      <c r="L353">
        <f>J353*100%</f>
        <v>21</v>
      </c>
      <c r="M353">
        <f t="shared" si="10"/>
        <v>31.75</v>
      </c>
      <c r="N353">
        <f t="shared" si="11"/>
        <v>11</v>
      </c>
    </row>
    <row r="354" spans="1:14" hidden="1" x14ac:dyDescent="0.2">
      <c r="A354" t="s">
        <v>511</v>
      </c>
      <c r="B354" s="3" t="s">
        <v>273</v>
      </c>
      <c r="C354" s="3" t="s">
        <v>17</v>
      </c>
      <c r="D354" s="3" t="s">
        <v>25</v>
      </c>
      <c r="E354" s="3">
        <v>2021</v>
      </c>
      <c r="F354" s="3" t="s">
        <v>10</v>
      </c>
      <c r="G354" s="3" t="s">
        <v>77</v>
      </c>
      <c r="H354" s="3" t="s">
        <v>9</v>
      </c>
      <c r="I354">
        <v>35</v>
      </c>
      <c r="J354">
        <v>9</v>
      </c>
      <c r="K354">
        <f>I354*25%</f>
        <v>8.75</v>
      </c>
      <c r="L354">
        <f>J354*100%</f>
        <v>9</v>
      </c>
      <c r="M354">
        <f t="shared" si="10"/>
        <v>17.75</v>
      </c>
      <c r="N354">
        <f t="shared" si="11"/>
        <v>29</v>
      </c>
    </row>
    <row r="355" spans="1:14" hidden="1" x14ac:dyDescent="0.2">
      <c r="A355" t="s">
        <v>511</v>
      </c>
      <c r="B355" s="3" t="s">
        <v>318</v>
      </c>
      <c r="C355" s="3" t="s">
        <v>7</v>
      </c>
      <c r="D355" s="3" t="s">
        <v>25</v>
      </c>
      <c r="E355" s="3">
        <v>2021</v>
      </c>
      <c r="F355" s="3" t="s">
        <v>10</v>
      </c>
      <c r="G355" s="3" t="s">
        <v>77</v>
      </c>
      <c r="H355" s="3" t="s">
        <v>31</v>
      </c>
      <c r="M355">
        <f t="shared" si="10"/>
        <v>0</v>
      </c>
      <c r="N355">
        <f t="shared" si="11"/>
        <v>40</v>
      </c>
    </row>
    <row r="356" spans="1:14" hidden="1" x14ac:dyDescent="0.2">
      <c r="A356" t="s">
        <v>425</v>
      </c>
      <c r="B356" s="3" t="s">
        <v>373</v>
      </c>
      <c r="C356" s="3" t="s">
        <v>7</v>
      </c>
      <c r="D356" s="3" t="s">
        <v>25</v>
      </c>
      <c r="E356" s="3">
        <v>2022</v>
      </c>
      <c r="F356" s="3" t="s">
        <v>10</v>
      </c>
      <c r="G356" s="3" t="s">
        <v>15</v>
      </c>
      <c r="H356" s="3" t="s">
        <v>9</v>
      </c>
      <c r="I356">
        <v>81</v>
      </c>
      <c r="J356">
        <v>9</v>
      </c>
      <c r="K356">
        <f>I356*25%</f>
        <v>20.25</v>
      </c>
      <c r="L356">
        <f>J356*100%</f>
        <v>9</v>
      </c>
      <c r="M356">
        <f t="shared" si="10"/>
        <v>29.25</v>
      </c>
      <c r="N356">
        <f t="shared" si="11"/>
        <v>14</v>
      </c>
    </row>
    <row r="357" spans="1:14" hidden="1" x14ac:dyDescent="0.2">
      <c r="A357" t="s">
        <v>511</v>
      </c>
      <c r="B357" s="3" t="s">
        <v>92</v>
      </c>
      <c r="C357" s="3" t="s">
        <v>7</v>
      </c>
      <c r="D357" s="3" t="s">
        <v>25</v>
      </c>
      <c r="E357" s="3">
        <v>2022</v>
      </c>
      <c r="F357" s="3" t="s">
        <v>10</v>
      </c>
      <c r="G357" s="3" t="s">
        <v>15</v>
      </c>
      <c r="H357" s="3" t="s">
        <v>9</v>
      </c>
      <c r="I357">
        <v>47</v>
      </c>
      <c r="J357">
        <v>20</v>
      </c>
      <c r="K357">
        <f>I357*25%</f>
        <v>11.75</v>
      </c>
      <c r="L357">
        <f>J357*100%</f>
        <v>20</v>
      </c>
      <c r="M357">
        <f t="shared" si="10"/>
        <v>31.75</v>
      </c>
      <c r="N357">
        <f t="shared" si="11"/>
        <v>11</v>
      </c>
    </row>
    <row r="358" spans="1:14" hidden="1" x14ac:dyDescent="0.2">
      <c r="A358" t="s">
        <v>541</v>
      </c>
      <c r="B358" s="3" t="s">
        <v>160</v>
      </c>
      <c r="C358" s="3" t="s">
        <v>17</v>
      </c>
      <c r="D358" s="3" t="s">
        <v>25</v>
      </c>
      <c r="E358" s="3">
        <v>2021</v>
      </c>
      <c r="F358" s="3" t="s">
        <v>10</v>
      </c>
      <c r="G358" s="3" t="s">
        <v>77</v>
      </c>
      <c r="H358" s="3" t="s">
        <v>31</v>
      </c>
      <c r="M358">
        <f t="shared" si="10"/>
        <v>0</v>
      </c>
      <c r="N358">
        <f t="shared" si="11"/>
        <v>38</v>
      </c>
    </row>
    <row r="359" spans="1:14" hidden="1" x14ac:dyDescent="0.2">
      <c r="A359" t="s">
        <v>475</v>
      </c>
      <c r="B359" s="3" t="s">
        <v>92</v>
      </c>
      <c r="C359" s="3" t="s">
        <v>7</v>
      </c>
      <c r="D359" s="3" t="s">
        <v>25</v>
      </c>
      <c r="E359" s="3">
        <v>2021</v>
      </c>
      <c r="F359" s="3" t="s">
        <v>10</v>
      </c>
      <c r="G359" s="3" t="s">
        <v>15</v>
      </c>
      <c r="H359" s="3" t="s">
        <v>9</v>
      </c>
      <c r="I359">
        <v>24</v>
      </c>
      <c r="J359">
        <v>7</v>
      </c>
      <c r="K359">
        <f>I359*25%</f>
        <v>6</v>
      </c>
      <c r="L359">
        <f>J359*100%</f>
        <v>7</v>
      </c>
      <c r="M359">
        <f t="shared" si="10"/>
        <v>13</v>
      </c>
      <c r="N359">
        <f t="shared" si="11"/>
        <v>32</v>
      </c>
    </row>
    <row r="360" spans="1:14" hidden="1" x14ac:dyDescent="0.2">
      <c r="A360" t="s">
        <v>407</v>
      </c>
      <c r="B360" s="3" t="s">
        <v>92</v>
      </c>
      <c r="C360" s="3" t="s">
        <v>7</v>
      </c>
      <c r="D360" s="3" t="s">
        <v>25</v>
      </c>
      <c r="E360" s="3">
        <v>2022</v>
      </c>
      <c r="F360" s="3" t="s">
        <v>10</v>
      </c>
      <c r="G360" s="3" t="s">
        <v>15</v>
      </c>
      <c r="H360" s="3" t="s">
        <v>9</v>
      </c>
      <c r="I360">
        <v>34</v>
      </c>
      <c r="J360">
        <v>14</v>
      </c>
      <c r="K360">
        <f>I360*25%</f>
        <v>8.5</v>
      </c>
      <c r="L360">
        <f>J360*100%</f>
        <v>14</v>
      </c>
      <c r="M360">
        <f t="shared" si="10"/>
        <v>22.5</v>
      </c>
      <c r="N360">
        <f t="shared" si="11"/>
        <v>19</v>
      </c>
    </row>
    <row r="361" spans="1:14" hidden="1" x14ac:dyDescent="0.2">
      <c r="A361" t="s">
        <v>638</v>
      </c>
      <c r="B361" s="3" t="s">
        <v>333</v>
      </c>
      <c r="C361" s="3" t="s">
        <v>7</v>
      </c>
      <c r="D361" s="3" t="s">
        <v>25</v>
      </c>
      <c r="E361" s="3">
        <v>2022</v>
      </c>
      <c r="F361" s="3" t="s">
        <v>10</v>
      </c>
      <c r="G361" s="3" t="s">
        <v>77</v>
      </c>
      <c r="H361" s="3" t="s">
        <v>31</v>
      </c>
      <c r="M361">
        <f t="shared" si="10"/>
        <v>0</v>
      </c>
      <c r="N361">
        <f t="shared" si="11"/>
        <v>36</v>
      </c>
    </row>
    <row r="362" spans="1:14" hidden="1" x14ac:dyDescent="0.2">
      <c r="A362" t="s">
        <v>638</v>
      </c>
      <c r="B362" s="3" t="s">
        <v>313</v>
      </c>
      <c r="C362" s="3" t="s">
        <v>17</v>
      </c>
      <c r="D362" s="3" t="s">
        <v>25</v>
      </c>
      <c r="E362" s="3">
        <v>2015</v>
      </c>
      <c r="F362" s="3" t="s">
        <v>10</v>
      </c>
      <c r="G362" s="3" t="s">
        <v>357</v>
      </c>
      <c r="H362" s="3" t="s">
        <v>9</v>
      </c>
      <c r="I362">
        <v>39</v>
      </c>
      <c r="J362">
        <v>3</v>
      </c>
      <c r="K362">
        <f>I362*25%</f>
        <v>9.75</v>
      </c>
      <c r="L362">
        <f>J362*100%</f>
        <v>3</v>
      </c>
      <c r="M362">
        <f t="shared" si="10"/>
        <v>12.75</v>
      </c>
      <c r="N362">
        <f t="shared" si="11"/>
        <v>31</v>
      </c>
    </row>
    <row r="363" spans="1:14" hidden="1" x14ac:dyDescent="0.2">
      <c r="A363" t="s">
        <v>493</v>
      </c>
      <c r="B363" s="3" t="s">
        <v>60</v>
      </c>
      <c r="C363" s="3" t="s">
        <v>17</v>
      </c>
      <c r="D363" s="3" t="s">
        <v>40</v>
      </c>
      <c r="E363" s="3">
        <v>2017</v>
      </c>
      <c r="F363" s="3" t="s">
        <v>10</v>
      </c>
      <c r="G363" s="3" t="s">
        <v>15</v>
      </c>
      <c r="H363" s="3" t="s">
        <v>9</v>
      </c>
      <c r="I363">
        <v>49</v>
      </c>
      <c r="J363">
        <v>1</v>
      </c>
      <c r="K363">
        <f>I363*25%</f>
        <v>12.25</v>
      </c>
      <c r="L363">
        <f>J363*100%</f>
        <v>1</v>
      </c>
      <c r="M363">
        <f t="shared" si="10"/>
        <v>13.25</v>
      </c>
      <c r="N363">
        <f t="shared" si="11"/>
        <v>29</v>
      </c>
    </row>
    <row r="364" spans="1:14" hidden="1" x14ac:dyDescent="0.2">
      <c r="A364" t="s">
        <v>463</v>
      </c>
      <c r="B364" s="3" t="s">
        <v>60</v>
      </c>
      <c r="C364" s="3" t="s">
        <v>17</v>
      </c>
      <c r="D364" s="3" t="s">
        <v>40</v>
      </c>
      <c r="E364" s="3">
        <v>2020</v>
      </c>
      <c r="F364" s="3" t="s">
        <v>10</v>
      </c>
      <c r="G364" s="3" t="s">
        <v>15</v>
      </c>
      <c r="H364" s="3" t="s">
        <v>31</v>
      </c>
      <c r="M364">
        <f t="shared" si="10"/>
        <v>0</v>
      </c>
      <c r="N364">
        <f t="shared" si="11"/>
        <v>34</v>
      </c>
    </row>
    <row r="365" spans="1:14" hidden="1" x14ac:dyDescent="0.2">
      <c r="A365" t="s">
        <v>463</v>
      </c>
      <c r="B365" s="3" t="s">
        <v>274</v>
      </c>
      <c r="C365" s="3" t="s">
        <v>7</v>
      </c>
      <c r="D365" s="3" t="s">
        <v>25</v>
      </c>
      <c r="E365" s="3">
        <v>2022</v>
      </c>
      <c r="F365" s="3" t="s">
        <v>10</v>
      </c>
      <c r="G365" s="3" t="s">
        <v>15</v>
      </c>
      <c r="H365" s="3" t="s">
        <v>9</v>
      </c>
      <c r="I365">
        <v>93</v>
      </c>
      <c r="J365">
        <v>6</v>
      </c>
      <c r="K365">
        <f>I365*25%</f>
        <v>23.25</v>
      </c>
      <c r="L365">
        <f>J365*100%</f>
        <v>6</v>
      </c>
      <c r="M365">
        <f t="shared" si="10"/>
        <v>29.25</v>
      </c>
      <c r="N365">
        <f t="shared" si="11"/>
        <v>13</v>
      </c>
    </row>
    <row r="366" spans="1:14" hidden="1" x14ac:dyDescent="0.2">
      <c r="A366" t="s">
        <v>463</v>
      </c>
      <c r="B366" s="3" t="s">
        <v>389</v>
      </c>
      <c r="C366" s="3" t="s">
        <v>7</v>
      </c>
      <c r="D366" s="3" t="s">
        <v>25</v>
      </c>
      <c r="E366" s="3">
        <v>2022</v>
      </c>
      <c r="F366" s="3" t="s">
        <v>10</v>
      </c>
      <c r="G366" s="3" t="s">
        <v>77</v>
      </c>
      <c r="H366" s="3" t="s">
        <v>9</v>
      </c>
      <c r="I366">
        <v>53</v>
      </c>
      <c r="J366">
        <v>7</v>
      </c>
      <c r="K366">
        <f>I366*25%</f>
        <v>13.25</v>
      </c>
      <c r="L366">
        <f>J366*100%</f>
        <v>7</v>
      </c>
      <c r="M366">
        <f t="shared" si="10"/>
        <v>20.25</v>
      </c>
      <c r="N366">
        <f t="shared" si="11"/>
        <v>22</v>
      </c>
    </row>
    <row r="367" spans="1:14" hidden="1" x14ac:dyDescent="0.2">
      <c r="A367" t="s">
        <v>632</v>
      </c>
      <c r="B367" s="3" t="s">
        <v>209</v>
      </c>
      <c r="C367" s="3" t="s">
        <v>7</v>
      </c>
      <c r="D367" s="3" t="s">
        <v>25</v>
      </c>
      <c r="E367" s="3">
        <v>2022</v>
      </c>
      <c r="F367" s="3" t="s">
        <v>10</v>
      </c>
      <c r="G367" s="3" t="s">
        <v>77</v>
      </c>
      <c r="H367" s="3" t="s">
        <v>31</v>
      </c>
      <c r="M367">
        <f t="shared" si="10"/>
        <v>0</v>
      </c>
      <c r="N367">
        <f t="shared" si="11"/>
        <v>32</v>
      </c>
    </row>
    <row r="368" spans="1:14" hidden="1" x14ac:dyDescent="0.2">
      <c r="A368" t="s">
        <v>479</v>
      </c>
      <c r="B368" s="3" t="s">
        <v>211</v>
      </c>
      <c r="C368" s="3" t="s">
        <v>17</v>
      </c>
      <c r="D368" s="3" t="s">
        <v>40</v>
      </c>
      <c r="E368" s="3">
        <v>2022</v>
      </c>
      <c r="F368" s="3" t="s">
        <v>10</v>
      </c>
      <c r="G368" s="3" t="s">
        <v>77</v>
      </c>
      <c r="H368" s="3" t="s">
        <v>9</v>
      </c>
      <c r="I368">
        <v>85</v>
      </c>
      <c r="J368">
        <v>12</v>
      </c>
      <c r="K368">
        <f>I368*25%</f>
        <v>21.25</v>
      </c>
      <c r="L368">
        <f>J368*100%</f>
        <v>12</v>
      </c>
      <c r="M368">
        <f t="shared" si="10"/>
        <v>33.25</v>
      </c>
      <c r="N368">
        <f t="shared" si="11"/>
        <v>9</v>
      </c>
    </row>
    <row r="369" spans="1:14" hidden="1" x14ac:dyDescent="0.2">
      <c r="A369" t="s">
        <v>617</v>
      </c>
      <c r="B369" s="3" t="s">
        <v>61</v>
      </c>
      <c r="C369" s="3" t="s">
        <v>7</v>
      </c>
      <c r="D369" s="3" t="s">
        <v>25</v>
      </c>
      <c r="E369" s="3">
        <v>2022</v>
      </c>
      <c r="F369" s="3" t="s">
        <v>10</v>
      </c>
      <c r="G369" s="3" t="s">
        <v>77</v>
      </c>
      <c r="H369" s="3" t="s">
        <v>9</v>
      </c>
      <c r="I369">
        <v>57</v>
      </c>
      <c r="J369">
        <v>10</v>
      </c>
      <c r="K369">
        <f>I369*25%</f>
        <v>14.25</v>
      </c>
      <c r="L369">
        <f>J369*100%</f>
        <v>10</v>
      </c>
      <c r="M369">
        <f t="shared" si="10"/>
        <v>24.25</v>
      </c>
      <c r="N369">
        <f t="shared" si="11"/>
        <v>15</v>
      </c>
    </row>
    <row r="370" spans="1:14" hidden="1" x14ac:dyDescent="0.2">
      <c r="A370" t="s">
        <v>635</v>
      </c>
      <c r="B370" s="3" t="s">
        <v>142</v>
      </c>
      <c r="C370" s="3" t="s">
        <v>7</v>
      </c>
      <c r="D370" s="3" t="s">
        <v>18</v>
      </c>
      <c r="E370" s="3">
        <v>2017</v>
      </c>
      <c r="F370" s="3" t="s">
        <v>10</v>
      </c>
      <c r="G370" s="3" t="s">
        <v>206</v>
      </c>
      <c r="H370" s="3" t="s">
        <v>31</v>
      </c>
      <c r="M370">
        <f t="shared" si="10"/>
        <v>0</v>
      </c>
      <c r="N370">
        <f t="shared" si="11"/>
        <v>30</v>
      </c>
    </row>
    <row r="371" spans="1:14" hidden="1" x14ac:dyDescent="0.2">
      <c r="A371" t="s">
        <v>545</v>
      </c>
      <c r="B371" s="3" t="s">
        <v>324</v>
      </c>
      <c r="C371" s="3" t="s">
        <v>17</v>
      </c>
      <c r="D371" s="3" t="s">
        <v>25</v>
      </c>
      <c r="E371" s="3">
        <v>2021</v>
      </c>
      <c r="F371" s="3" t="s">
        <v>10</v>
      </c>
      <c r="G371" s="3" t="s">
        <v>206</v>
      </c>
      <c r="H371" s="3" t="s">
        <v>9</v>
      </c>
      <c r="I371">
        <v>27</v>
      </c>
      <c r="J371">
        <v>12</v>
      </c>
      <c r="K371">
        <f>I371*25%</f>
        <v>6.75</v>
      </c>
      <c r="L371">
        <f>J371*100%</f>
        <v>12</v>
      </c>
      <c r="M371">
        <f t="shared" si="10"/>
        <v>18.75</v>
      </c>
      <c r="N371">
        <f t="shared" si="11"/>
        <v>20</v>
      </c>
    </row>
    <row r="372" spans="1:14" hidden="1" x14ac:dyDescent="0.2">
      <c r="A372" t="s">
        <v>628</v>
      </c>
      <c r="B372" s="3" t="s">
        <v>280</v>
      </c>
      <c r="C372" s="3" t="s">
        <v>7</v>
      </c>
      <c r="D372" s="3" t="s">
        <v>25</v>
      </c>
      <c r="E372" s="3">
        <v>2019</v>
      </c>
      <c r="F372" s="3" t="s">
        <v>10</v>
      </c>
      <c r="G372" s="4" t="s">
        <v>106</v>
      </c>
      <c r="H372" s="3" t="s">
        <v>9</v>
      </c>
      <c r="I372">
        <v>36</v>
      </c>
      <c r="J372">
        <v>12</v>
      </c>
      <c r="K372">
        <f>I372*25%</f>
        <v>9</v>
      </c>
      <c r="L372">
        <f>J372*100%</f>
        <v>12</v>
      </c>
      <c r="M372">
        <f t="shared" si="10"/>
        <v>21</v>
      </c>
      <c r="N372">
        <f t="shared" si="11"/>
        <v>19</v>
      </c>
    </row>
    <row r="373" spans="1:14" hidden="1" x14ac:dyDescent="0.2">
      <c r="A373" t="s">
        <v>670</v>
      </c>
      <c r="B373" s="3" t="s">
        <v>71</v>
      </c>
      <c r="C373" s="3" t="s">
        <v>7</v>
      </c>
      <c r="D373" s="3" t="s">
        <v>25</v>
      </c>
      <c r="E373" s="3">
        <v>2021</v>
      </c>
      <c r="F373" s="3" t="s">
        <v>10</v>
      </c>
      <c r="G373" s="3" t="s">
        <v>106</v>
      </c>
      <c r="H373" s="3" t="s">
        <v>31</v>
      </c>
      <c r="M373">
        <f t="shared" si="10"/>
        <v>0</v>
      </c>
      <c r="N373">
        <f t="shared" si="11"/>
        <v>28</v>
      </c>
    </row>
    <row r="374" spans="1:14" hidden="1" x14ac:dyDescent="0.2">
      <c r="A374" t="s">
        <v>628</v>
      </c>
      <c r="B374" s="3" t="s">
        <v>71</v>
      </c>
      <c r="C374" s="3" t="s">
        <v>17</v>
      </c>
      <c r="D374" s="3" t="s">
        <v>25</v>
      </c>
      <c r="E374" s="3">
        <v>2017</v>
      </c>
      <c r="F374" s="3" t="s">
        <v>10</v>
      </c>
      <c r="G374" s="4" t="s">
        <v>106</v>
      </c>
      <c r="H374" s="3" t="s">
        <v>9</v>
      </c>
      <c r="I374">
        <v>63</v>
      </c>
      <c r="J374">
        <v>12</v>
      </c>
      <c r="K374">
        <f>I374*25%</f>
        <v>15.75</v>
      </c>
      <c r="L374">
        <f>J374*100%</f>
        <v>12</v>
      </c>
      <c r="M374">
        <f t="shared" si="10"/>
        <v>27.75</v>
      </c>
      <c r="N374">
        <f t="shared" si="11"/>
        <v>13</v>
      </c>
    </row>
    <row r="375" spans="1:14" hidden="1" x14ac:dyDescent="0.2">
      <c r="A375" t="s">
        <v>670</v>
      </c>
      <c r="B375" s="3" t="s">
        <v>66</v>
      </c>
      <c r="C375" s="3" t="s">
        <v>17</v>
      </c>
      <c r="D375" s="3" t="s">
        <v>25</v>
      </c>
      <c r="E375" s="3">
        <v>2015</v>
      </c>
      <c r="F375" s="3" t="s">
        <v>10</v>
      </c>
      <c r="G375" s="3" t="s">
        <v>111</v>
      </c>
      <c r="H375" s="3" t="s">
        <v>9</v>
      </c>
      <c r="I375">
        <v>64</v>
      </c>
      <c r="J375">
        <v>14</v>
      </c>
      <c r="K375">
        <f>I375*25%</f>
        <v>16</v>
      </c>
      <c r="L375">
        <f>J375*100%</f>
        <v>14</v>
      </c>
      <c r="M375">
        <f t="shared" si="10"/>
        <v>30</v>
      </c>
      <c r="N375">
        <f t="shared" si="11"/>
        <v>10</v>
      </c>
    </row>
    <row r="376" spans="1:14" hidden="1" x14ac:dyDescent="0.2">
      <c r="A376" t="s">
        <v>591</v>
      </c>
      <c r="B376" s="3" t="s">
        <v>66</v>
      </c>
      <c r="C376" s="3" t="s">
        <v>7</v>
      </c>
      <c r="D376" s="3" t="s">
        <v>25</v>
      </c>
      <c r="E376" s="3">
        <v>2022</v>
      </c>
      <c r="F376" s="3" t="s">
        <v>10</v>
      </c>
      <c r="G376" s="3" t="s">
        <v>106</v>
      </c>
      <c r="H376" s="3" t="s">
        <v>31</v>
      </c>
      <c r="M376">
        <f t="shared" si="10"/>
        <v>0</v>
      </c>
      <c r="N376">
        <f t="shared" si="11"/>
        <v>26</v>
      </c>
    </row>
    <row r="377" spans="1:14" hidden="1" x14ac:dyDescent="0.2">
      <c r="A377" t="s">
        <v>715</v>
      </c>
      <c r="B377" s="3" t="s">
        <v>34</v>
      </c>
      <c r="C377" s="3" t="s">
        <v>7</v>
      </c>
      <c r="D377" s="3" t="s">
        <v>25</v>
      </c>
      <c r="E377" s="3">
        <v>2020</v>
      </c>
      <c r="F377" s="3" t="s">
        <v>10</v>
      </c>
      <c r="G377" s="3" t="s">
        <v>232</v>
      </c>
      <c r="H377" s="3" t="s">
        <v>9</v>
      </c>
      <c r="I377">
        <v>54</v>
      </c>
      <c r="J377">
        <v>25</v>
      </c>
      <c r="K377">
        <f>I377*25%</f>
        <v>13.5</v>
      </c>
      <c r="L377">
        <f>J377*100%</f>
        <v>25</v>
      </c>
      <c r="M377">
        <f t="shared" si="10"/>
        <v>38.5</v>
      </c>
      <c r="N377">
        <f t="shared" si="11"/>
        <v>4</v>
      </c>
    </row>
    <row r="378" spans="1:14" hidden="1" x14ac:dyDescent="0.2">
      <c r="A378" t="s">
        <v>692</v>
      </c>
      <c r="B378" s="3" t="s">
        <v>66</v>
      </c>
      <c r="C378" s="3" t="s">
        <v>17</v>
      </c>
      <c r="D378" s="3" t="s">
        <v>25</v>
      </c>
      <c r="E378" s="3">
        <v>2020</v>
      </c>
      <c r="F378" s="3" t="s">
        <v>10</v>
      </c>
      <c r="G378" s="3" t="s">
        <v>111</v>
      </c>
      <c r="H378" s="3" t="s">
        <v>9</v>
      </c>
      <c r="I378">
        <v>51</v>
      </c>
      <c r="J378">
        <v>2</v>
      </c>
      <c r="K378">
        <f>I378*25%</f>
        <v>12.75</v>
      </c>
      <c r="L378">
        <f>J378*100%</f>
        <v>2</v>
      </c>
      <c r="M378">
        <f t="shared" si="10"/>
        <v>14.75</v>
      </c>
      <c r="N378">
        <f t="shared" si="11"/>
        <v>18</v>
      </c>
    </row>
    <row r="379" spans="1:14" hidden="1" x14ac:dyDescent="0.2">
      <c r="A379" t="s">
        <v>603</v>
      </c>
      <c r="B379" s="3" t="s">
        <v>192</v>
      </c>
      <c r="C379" s="3" t="s">
        <v>7</v>
      </c>
      <c r="D379" s="3" t="s">
        <v>25</v>
      </c>
      <c r="E379" s="3">
        <v>2020</v>
      </c>
      <c r="F379" s="3" t="s">
        <v>10</v>
      </c>
      <c r="G379" s="3" t="s">
        <v>111</v>
      </c>
      <c r="H379" s="3" t="s">
        <v>31</v>
      </c>
      <c r="M379">
        <f t="shared" si="10"/>
        <v>0</v>
      </c>
      <c r="N379">
        <f t="shared" si="11"/>
        <v>24</v>
      </c>
    </row>
    <row r="380" spans="1:14" hidden="1" x14ac:dyDescent="0.2">
      <c r="A380" t="s">
        <v>708</v>
      </c>
      <c r="B380" s="3" t="s">
        <v>277</v>
      </c>
      <c r="C380" s="3" t="s">
        <v>7</v>
      </c>
      <c r="D380" s="3" t="s">
        <v>21</v>
      </c>
      <c r="E380" s="3">
        <v>2022</v>
      </c>
      <c r="F380" s="3" t="s">
        <v>10</v>
      </c>
      <c r="G380" s="3" t="s">
        <v>111</v>
      </c>
      <c r="H380" s="3" t="s">
        <v>9</v>
      </c>
      <c r="I380">
        <v>96</v>
      </c>
      <c r="J380">
        <v>1</v>
      </c>
      <c r="K380">
        <f>I380*25%</f>
        <v>24</v>
      </c>
      <c r="L380">
        <f>J380*100%</f>
        <v>1</v>
      </c>
      <c r="M380">
        <f t="shared" si="10"/>
        <v>25</v>
      </c>
      <c r="N380">
        <f t="shared" si="11"/>
        <v>11</v>
      </c>
    </row>
    <row r="381" spans="1:14" hidden="1" x14ac:dyDescent="0.2">
      <c r="A381" t="s">
        <v>707</v>
      </c>
      <c r="B381" s="3" t="s">
        <v>76</v>
      </c>
      <c r="C381" s="3" t="s">
        <v>7</v>
      </c>
      <c r="D381" s="3" t="s">
        <v>21</v>
      </c>
      <c r="E381" s="3">
        <v>2022</v>
      </c>
      <c r="F381" s="3" t="s">
        <v>10</v>
      </c>
      <c r="G381" s="3" t="s">
        <v>106</v>
      </c>
      <c r="H381" s="3" t="s">
        <v>9</v>
      </c>
      <c r="I381">
        <v>56</v>
      </c>
      <c r="J381">
        <v>16</v>
      </c>
      <c r="K381">
        <f>I381*25%</f>
        <v>14</v>
      </c>
      <c r="L381">
        <f>J381*100%</f>
        <v>16</v>
      </c>
      <c r="M381">
        <f t="shared" si="10"/>
        <v>30</v>
      </c>
      <c r="N381">
        <f t="shared" si="11"/>
        <v>9</v>
      </c>
    </row>
    <row r="382" spans="1:14" hidden="1" x14ac:dyDescent="0.2">
      <c r="A382" t="s">
        <v>446</v>
      </c>
      <c r="B382" s="3" t="s">
        <v>239</v>
      </c>
      <c r="C382" s="3" t="s">
        <v>7</v>
      </c>
      <c r="D382" s="3" t="s">
        <v>25</v>
      </c>
      <c r="E382" s="3">
        <v>2022</v>
      </c>
      <c r="F382" s="3" t="s">
        <v>10</v>
      </c>
      <c r="G382" s="3" t="s">
        <v>106</v>
      </c>
      <c r="H382" s="3" t="s">
        <v>31</v>
      </c>
      <c r="M382">
        <f t="shared" si="10"/>
        <v>0</v>
      </c>
      <c r="N382">
        <f t="shared" si="11"/>
        <v>22</v>
      </c>
    </row>
    <row r="383" spans="1:14" hidden="1" x14ac:dyDescent="0.2">
      <c r="A383" t="s">
        <v>446</v>
      </c>
      <c r="B383" s="3" t="s">
        <v>82</v>
      </c>
      <c r="C383" s="3" t="s">
        <v>17</v>
      </c>
      <c r="D383" s="3" t="s">
        <v>18</v>
      </c>
      <c r="E383" s="3">
        <v>2021</v>
      </c>
      <c r="F383" s="3" t="s">
        <v>10</v>
      </c>
      <c r="G383" s="3" t="s">
        <v>404</v>
      </c>
      <c r="H383" s="3" t="s">
        <v>9</v>
      </c>
      <c r="I383">
        <v>27</v>
      </c>
      <c r="J383">
        <v>7</v>
      </c>
      <c r="K383">
        <f>I383*25%</f>
        <v>6.75</v>
      </c>
      <c r="L383">
        <f>J383*100%</f>
        <v>7</v>
      </c>
      <c r="M383">
        <f t="shared" si="10"/>
        <v>13.75</v>
      </c>
      <c r="N383">
        <f t="shared" si="11"/>
        <v>16</v>
      </c>
    </row>
    <row r="384" spans="1:14" hidden="1" x14ac:dyDescent="0.2">
      <c r="A384" t="s">
        <v>679</v>
      </c>
      <c r="B384" s="3" t="s">
        <v>296</v>
      </c>
      <c r="C384" s="3" t="s">
        <v>17</v>
      </c>
      <c r="D384" s="3" t="s">
        <v>21</v>
      </c>
      <c r="E384" s="3">
        <v>2018</v>
      </c>
      <c r="F384" s="3" t="s">
        <v>10</v>
      </c>
      <c r="G384" s="3" t="s">
        <v>221</v>
      </c>
      <c r="H384" s="3" t="s">
        <v>9</v>
      </c>
      <c r="I384">
        <v>64</v>
      </c>
      <c r="J384">
        <v>2</v>
      </c>
      <c r="K384">
        <f>I384*25%</f>
        <v>16</v>
      </c>
      <c r="L384">
        <f>J384*100%</f>
        <v>2</v>
      </c>
      <c r="M384">
        <f t="shared" si="10"/>
        <v>18</v>
      </c>
      <c r="N384">
        <f t="shared" si="11"/>
        <v>14</v>
      </c>
    </row>
    <row r="385" spans="1:14" hidden="1" x14ac:dyDescent="0.2">
      <c r="A385" t="s">
        <v>618</v>
      </c>
      <c r="B385" s="3" t="s">
        <v>312</v>
      </c>
      <c r="C385" s="3" t="s">
        <v>7</v>
      </c>
      <c r="D385" s="3" t="s">
        <v>25</v>
      </c>
      <c r="E385" s="3">
        <v>2022</v>
      </c>
      <c r="F385" s="3" t="s">
        <v>10</v>
      </c>
      <c r="G385" s="3" t="s">
        <v>45</v>
      </c>
      <c r="H385" s="3" t="s">
        <v>31</v>
      </c>
      <c r="M385">
        <f t="shared" si="10"/>
        <v>0</v>
      </c>
      <c r="N385">
        <f t="shared" si="11"/>
        <v>20</v>
      </c>
    </row>
    <row r="386" spans="1:14" hidden="1" x14ac:dyDescent="0.2">
      <c r="A386" t="s">
        <v>658</v>
      </c>
      <c r="B386" s="3" t="s">
        <v>312</v>
      </c>
      <c r="C386" s="3" t="s">
        <v>17</v>
      </c>
      <c r="D386" s="3" t="s">
        <v>25</v>
      </c>
      <c r="E386" s="3">
        <v>2019</v>
      </c>
      <c r="F386" s="3" t="s">
        <v>10</v>
      </c>
      <c r="G386" s="3" t="s">
        <v>311</v>
      </c>
      <c r="H386" s="3" t="s">
        <v>9</v>
      </c>
      <c r="I386">
        <v>88</v>
      </c>
      <c r="J386">
        <v>11</v>
      </c>
      <c r="K386">
        <f>I386*25%</f>
        <v>22</v>
      </c>
      <c r="L386">
        <f>J386*100%</f>
        <v>11</v>
      </c>
      <c r="M386">
        <f t="shared" ref="M386:M395" si="12">K386+L386</f>
        <v>33</v>
      </c>
      <c r="N386">
        <f t="shared" ref="N386:N395" si="13">RANK(M386,M386:M797)</f>
        <v>8</v>
      </c>
    </row>
    <row r="387" spans="1:14" hidden="1" x14ac:dyDescent="0.2">
      <c r="A387" t="s">
        <v>551</v>
      </c>
      <c r="B387" s="3" t="s">
        <v>154</v>
      </c>
      <c r="C387" s="3" t="s">
        <v>17</v>
      </c>
      <c r="D387" s="3" t="s">
        <v>25</v>
      </c>
      <c r="E387" s="3">
        <v>2015</v>
      </c>
      <c r="F387" s="3" t="s">
        <v>10</v>
      </c>
      <c r="G387" s="3" t="s">
        <v>178</v>
      </c>
      <c r="H387" s="3" t="s">
        <v>9</v>
      </c>
      <c r="I387">
        <v>92</v>
      </c>
      <c r="J387">
        <v>5</v>
      </c>
      <c r="K387">
        <f>I387*25%</f>
        <v>23</v>
      </c>
      <c r="L387">
        <f>J387*100%</f>
        <v>5</v>
      </c>
      <c r="M387">
        <f t="shared" si="12"/>
        <v>28</v>
      </c>
      <c r="N387">
        <f t="shared" si="13"/>
        <v>8</v>
      </c>
    </row>
    <row r="388" spans="1:14" hidden="1" x14ac:dyDescent="0.2">
      <c r="A388" t="s">
        <v>572</v>
      </c>
      <c r="B388" s="3" t="s">
        <v>151</v>
      </c>
      <c r="C388" s="3" t="s">
        <v>7</v>
      </c>
      <c r="D388" s="3" t="s">
        <v>25</v>
      </c>
      <c r="E388" s="3">
        <v>2021</v>
      </c>
      <c r="F388" s="3" t="s">
        <v>10</v>
      </c>
      <c r="G388" s="3" t="s">
        <v>140</v>
      </c>
      <c r="H388" s="3" t="s">
        <v>31</v>
      </c>
      <c r="M388">
        <f t="shared" si="12"/>
        <v>0</v>
      </c>
      <c r="N388">
        <f t="shared" si="13"/>
        <v>18</v>
      </c>
    </row>
    <row r="389" spans="1:14" hidden="1" x14ac:dyDescent="0.2">
      <c r="A389" t="s">
        <v>388</v>
      </c>
      <c r="B389" s="3" t="s">
        <v>395</v>
      </c>
      <c r="C389" s="3" t="s">
        <v>17</v>
      </c>
      <c r="D389" s="3" t="s">
        <v>25</v>
      </c>
      <c r="E389" s="3">
        <v>2020</v>
      </c>
      <c r="F389" s="3" t="s">
        <v>10</v>
      </c>
      <c r="G389" s="3" t="s">
        <v>57</v>
      </c>
      <c r="H389" s="3" t="s">
        <v>9</v>
      </c>
      <c r="I389">
        <v>20</v>
      </c>
      <c r="J389">
        <v>7</v>
      </c>
      <c r="K389">
        <f>I389*25%</f>
        <v>5</v>
      </c>
      <c r="L389">
        <f>J389*100%</f>
        <v>7</v>
      </c>
      <c r="M389">
        <f t="shared" si="12"/>
        <v>12</v>
      </c>
      <c r="N389">
        <f t="shared" si="13"/>
        <v>14</v>
      </c>
    </row>
    <row r="390" spans="1:14" hidden="1" x14ac:dyDescent="0.2">
      <c r="A390" t="s">
        <v>699</v>
      </c>
      <c r="B390" s="3" t="s">
        <v>400</v>
      </c>
      <c r="C390" s="3" t="s">
        <v>7</v>
      </c>
      <c r="D390" s="3" t="s">
        <v>21</v>
      </c>
      <c r="E390" s="3">
        <v>2021</v>
      </c>
      <c r="F390" s="3" t="s">
        <v>10</v>
      </c>
      <c r="G390" s="3" t="s">
        <v>129</v>
      </c>
      <c r="H390" s="3" t="s">
        <v>9</v>
      </c>
      <c r="I390">
        <v>21</v>
      </c>
      <c r="J390">
        <v>8</v>
      </c>
      <c r="K390">
        <f>I390*25%</f>
        <v>5.25</v>
      </c>
      <c r="L390">
        <f>J390*100%</f>
        <v>8</v>
      </c>
      <c r="M390">
        <f t="shared" si="12"/>
        <v>13.25</v>
      </c>
      <c r="N390">
        <f t="shared" si="13"/>
        <v>13</v>
      </c>
    </row>
    <row r="391" spans="1:14" hidden="1" x14ac:dyDescent="0.2">
      <c r="A391" t="s">
        <v>546</v>
      </c>
      <c r="B391" s="3" t="s">
        <v>119</v>
      </c>
      <c r="C391" s="3" t="s">
        <v>17</v>
      </c>
      <c r="D391" s="3" t="s">
        <v>21</v>
      </c>
      <c r="E391" s="3">
        <v>2018</v>
      </c>
      <c r="F391" s="3" t="s">
        <v>10</v>
      </c>
      <c r="G391" s="3" t="s">
        <v>268</v>
      </c>
      <c r="H391" s="3" t="s">
        <v>31</v>
      </c>
      <c r="M391">
        <f t="shared" si="12"/>
        <v>0</v>
      </c>
      <c r="N391">
        <f t="shared" si="13"/>
        <v>16</v>
      </c>
    </row>
    <row r="392" spans="1:14" hidden="1" x14ac:dyDescent="0.2">
      <c r="A392" t="s">
        <v>498</v>
      </c>
      <c r="B392" s="3" t="s">
        <v>119</v>
      </c>
      <c r="C392" s="3" t="s">
        <v>17</v>
      </c>
      <c r="D392" s="3" t="s">
        <v>18</v>
      </c>
      <c r="E392" s="3">
        <v>2019</v>
      </c>
      <c r="F392" s="3" t="s">
        <v>10</v>
      </c>
      <c r="G392" s="3" t="s">
        <v>84</v>
      </c>
      <c r="H392" s="3" t="s">
        <v>9</v>
      </c>
      <c r="I392">
        <v>78</v>
      </c>
      <c r="J392">
        <v>3</v>
      </c>
      <c r="K392">
        <f>I392*25%</f>
        <v>19.5</v>
      </c>
      <c r="L392">
        <f>J392*100%</f>
        <v>3</v>
      </c>
      <c r="M392">
        <f t="shared" si="12"/>
        <v>22.5</v>
      </c>
      <c r="N392">
        <f t="shared" si="13"/>
        <v>9</v>
      </c>
    </row>
    <row r="393" spans="1:14" x14ac:dyDescent="0.2">
      <c r="A393" t="s">
        <v>646</v>
      </c>
      <c r="B393" s="3" t="s">
        <v>376</v>
      </c>
      <c r="C393" s="3" t="s">
        <v>7</v>
      </c>
      <c r="D393" s="3" t="s">
        <v>25</v>
      </c>
      <c r="E393" s="3">
        <v>2021</v>
      </c>
      <c r="F393" s="3" t="s">
        <v>10</v>
      </c>
      <c r="G393" s="3" t="s">
        <v>242</v>
      </c>
      <c r="H393" s="3" t="s">
        <v>9</v>
      </c>
      <c r="I393">
        <v>95</v>
      </c>
      <c r="J393">
        <v>16</v>
      </c>
      <c r="K393">
        <f>I393*25%</f>
        <v>23.75</v>
      </c>
      <c r="L393">
        <f>J393*100%</f>
        <v>16</v>
      </c>
      <c r="M393">
        <f t="shared" si="12"/>
        <v>39.75</v>
      </c>
      <c r="N393">
        <f t="shared" si="13"/>
        <v>1</v>
      </c>
    </row>
    <row r="394" spans="1:14" hidden="1" x14ac:dyDescent="0.2">
      <c r="A394" s="3" t="s">
        <v>408</v>
      </c>
      <c r="B394" s="3" t="s">
        <v>119</v>
      </c>
      <c r="C394" s="3" t="s">
        <v>17</v>
      </c>
      <c r="D394" s="3" t="s">
        <v>18</v>
      </c>
      <c r="E394" s="3">
        <v>2019</v>
      </c>
      <c r="F394" s="3" t="s">
        <v>10</v>
      </c>
      <c r="G394" s="3" t="s">
        <v>347</v>
      </c>
      <c r="H394" s="3" t="s">
        <v>31</v>
      </c>
      <c r="M394">
        <f t="shared" si="12"/>
        <v>0</v>
      </c>
      <c r="N394">
        <f t="shared" si="13"/>
        <v>14</v>
      </c>
    </row>
    <row r="395" spans="1:14" x14ac:dyDescent="0.2">
      <c r="A395" t="s">
        <v>507</v>
      </c>
      <c r="B395" s="3" t="s">
        <v>26</v>
      </c>
      <c r="C395" s="3" t="s">
        <v>7</v>
      </c>
      <c r="D395" s="3" t="s">
        <v>25</v>
      </c>
      <c r="E395" s="3">
        <v>2021</v>
      </c>
      <c r="F395" s="3" t="s">
        <v>10</v>
      </c>
      <c r="G395" s="3" t="s">
        <v>290</v>
      </c>
      <c r="H395" s="3" t="s">
        <v>9</v>
      </c>
      <c r="I395">
        <v>99</v>
      </c>
      <c r="J395">
        <v>15</v>
      </c>
      <c r="K395">
        <f>I395*25%</f>
        <v>24.75</v>
      </c>
      <c r="L395">
        <f>J395*100%</f>
        <v>15</v>
      </c>
      <c r="M395">
        <f t="shared" si="12"/>
        <v>39.75</v>
      </c>
      <c r="N395">
        <f t="shared" si="13"/>
        <v>1</v>
      </c>
    </row>
    <row r="396" spans="1:14" hidden="1" x14ac:dyDescent="0.2">
      <c r="A396" t="s">
        <v>655</v>
      </c>
      <c r="B396" s="3" t="s">
        <v>66</v>
      </c>
      <c r="C396" s="3" t="s">
        <v>17</v>
      </c>
      <c r="D396" s="3" t="s">
        <v>25</v>
      </c>
      <c r="E396" s="3">
        <v>2021</v>
      </c>
      <c r="F396" s="3" t="s">
        <v>10</v>
      </c>
      <c r="G396" s="3" t="s">
        <v>106</v>
      </c>
      <c r="H396" s="3" t="s">
        <v>9</v>
      </c>
      <c r="I396">
        <v>46</v>
      </c>
      <c r="J396">
        <v>25</v>
      </c>
      <c r="K396">
        <f>I396*25%</f>
        <v>11.5</v>
      </c>
      <c r="L396">
        <f>J396*100%</f>
        <v>25</v>
      </c>
      <c r="M396">
        <f t="shared" ref="M396:M413" si="14">K396+L396</f>
        <v>36.5</v>
      </c>
      <c r="N396">
        <f t="shared" ref="N396:N413" si="15">RANK(M396,M396:M807)</f>
        <v>4</v>
      </c>
    </row>
    <row r="397" spans="1:14" hidden="1" x14ac:dyDescent="0.2">
      <c r="A397" t="s">
        <v>550</v>
      </c>
      <c r="B397" s="3" t="s">
        <v>135</v>
      </c>
      <c r="C397" s="3" t="s">
        <v>7</v>
      </c>
      <c r="D397" s="3" t="s">
        <v>25</v>
      </c>
      <c r="E397" s="3">
        <v>2022</v>
      </c>
      <c r="F397" s="3" t="s">
        <v>10</v>
      </c>
      <c r="G397" s="3" t="s">
        <v>306</v>
      </c>
      <c r="H397" s="3" t="s">
        <v>31</v>
      </c>
      <c r="M397">
        <f t="shared" si="14"/>
        <v>0</v>
      </c>
      <c r="N397">
        <f t="shared" si="15"/>
        <v>12</v>
      </c>
    </row>
    <row r="398" spans="1:14" hidden="1" x14ac:dyDescent="0.2">
      <c r="A398" t="s">
        <v>562</v>
      </c>
      <c r="B398" s="3" t="s">
        <v>51</v>
      </c>
      <c r="C398" s="3" t="s">
        <v>7</v>
      </c>
      <c r="D398" s="3" t="s">
        <v>25</v>
      </c>
      <c r="E398" s="3">
        <v>2020</v>
      </c>
      <c r="F398" s="3" t="s">
        <v>10</v>
      </c>
      <c r="G398" s="3" t="s">
        <v>180</v>
      </c>
      <c r="H398" s="3" t="s">
        <v>9</v>
      </c>
      <c r="I398">
        <v>33</v>
      </c>
      <c r="J398">
        <v>14</v>
      </c>
      <c r="K398">
        <f>I398*25%</f>
        <v>8.25</v>
      </c>
      <c r="L398">
        <f>J398*100%</f>
        <v>14</v>
      </c>
      <c r="M398">
        <f t="shared" si="14"/>
        <v>22.25</v>
      </c>
      <c r="N398">
        <f t="shared" si="15"/>
        <v>6</v>
      </c>
    </row>
    <row r="399" spans="1:14" hidden="1" x14ac:dyDescent="0.2">
      <c r="A399" t="s">
        <v>562</v>
      </c>
      <c r="B399" s="3" t="s">
        <v>51</v>
      </c>
      <c r="C399" s="3" t="s">
        <v>7</v>
      </c>
      <c r="D399" s="3" t="s">
        <v>25</v>
      </c>
      <c r="E399" s="3">
        <v>2016</v>
      </c>
      <c r="F399" s="3" t="s">
        <v>10</v>
      </c>
      <c r="G399" s="3" t="s">
        <v>237</v>
      </c>
      <c r="H399" s="3" t="s">
        <v>9</v>
      </c>
      <c r="I399">
        <v>85</v>
      </c>
      <c r="J399">
        <v>18</v>
      </c>
      <c r="K399">
        <f>I399*25%</f>
        <v>21.25</v>
      </c>
      <c r="L399">
        <f>J399*100%</f>
        <v>18</v>
      </c>
      <c r="M399">
        <f t="shared" si="14"/>
        <v>39.25</v>
      </c>
      <c r="N399">
        <f t="shared" si="15"/>
        <v>1</v>
      </c>
    </row>
    <row r="400" spans="1:14" hidden="1" x14ac:dyDescent="0.2">
      <c r="A400" t="s">
        <v>550</v>
      </c>
      <c r="B400" s="3" t="s">
        <v>371</v>
      </c>
      <c r="C400" s="3" t="s">
        <v>7</v>
      </c>
      <c r="D400" s="3" t="s">
        <v>25</v>
      </c>
      <c r="E400" s="3">
        <v>2022</v>
      </c>
      <c r="F400" s="3" t="s">
        <v>10</v>
      </c>
      <c r="G400" s="3" t="s">
        <v>167</v>
      </c>
      <c r="H400" s="3" t="s">
        <v>31</v>
      </c>
      <c r="M400">
        <f t="shared" si="14"/>
        <v>0</v>
      </c>
      <c r="N400">
        <f t="shared" si="15"/>
        <v>10</v>
      </c>
    </row>
    <row r="401" spans="1:14" hidden="1" x14ac:dyDescent="0.2">
      <c r="A401" t="s">
        <v>562</v>
      </c>
      <c r="B401" s="3" t="s">
        <v>370</v>
      </c>
      <c r="C401" s="3" t="s">
        <v>17</v>
      </c>
      <c r="D401" s="3" t="s">
        <v>25</v>
      </c>
      <c r="E401" s="3">
        <v>2021</v>
      </c>
      <c r="F401" s="3" t="s">
        <v>10</v>
      </c>
      <c r="G401" s="3" t="s">
        <v>309</v>
      </c>
      <c r="H401" s="3" t="s">
        <v>9</v>
      </c>
      <c r="I401">
        <v>97</v>
      </c>
      <c r="J401">
        <v>14</v>
      </c>
      <c r="K401">
        <f>I401*25%</f>
        <v>24.25</v>
      </c>
      <c r="L401">
        <f>J401*100%</f>
        <v>14</v>
      </c>
      <c r="M401">
        <f t="shared" si="14"/>
        <v>38.25</v>
      </c>
      <c r="N401">
        <f t="shared" si="15"/>
        <v>1</v>
      </c>
    </row>
    <row r="402" spans="1:14" hidden="1" x14ac:dyDescent="0.2">
      <c r="A402" t="s">
        <v>515</v>
      </c>
      <c r="B402" s="3" t="s">
        <v>37</v>
      </c>
      <c r="C402" s="3" t="s">
        <v>17</v>
      </c>
      <c r="D402" s="3" t="s">
        <v>25</v>
      </c>
      <c r="E402" s="3">
        <v>2016</v>
      </c>
      <c r="F402" s="3" t="s">
        <v>10</v>
      </c>
      <c r="G402" s="3" t="s">
        <v>336</v>
      </c>
      <c r="H402" s="3" t="s">
        <v>9</v>
      </c>
      <c r="I402">
        <v>23</v>
      </c>
      <c r="J402">
        <v>11</v>
      </c>
      <c r="K402">
        <f>I402*25%</f>
        <v>5.75</v>
      </c>
      <c r="L402">
        <f>J402*100%</f>
        <v>11</v>
      </c>
      <c r="M402">
        <f t="shared" si="14"/>
        <v>16.75</v>
      </c>
      <c r="N402">
        <f t="shared" si="15"/>
        <v>5</v>
      </c>
    </row>
    <row r="403" spans="1:14" hidden="1" x14ac:dyDescent="0.2">
      <c r="A403" t="s">
        <v>515</v>
      </c>
      <c r="B403" s="3" t="s">
        <v>39</v>
      </c>
      <c r="C403" s="3" t="s">
        <v>7</v>
      </c>
      <c r="D403" s="3" t="s">
        <v>25</v>
      </c>
      <c r="E403" s="3">
        <v>2022</v>
      </c>
      <c r="F403" s="3" t="s">
        <v>10</v>
      </c>
      <c r="G403" s="3" t="s">
        <v>297</v>
      </c>
      <c r="H403" s="3" t="s">
        <v>31</v>
      </c>
      <c r="M403">
        <f t="shared" si="14"/>
        <v>0</v>
      </c>
      <c r="N403">
        <f t="shared" si="15"/>
        <v>8</v>
      </c>
    </row>
    <row r="404" spans="1:14" hidden="1" x14ac:dyDescent="0.2">
      <c r="A404" t="s">
        <v>598</v>
      </c>
      <c r="B404" s="3" t="s">
        <v>39</v>
      </c>
      <c r="C404" s="3" t="s">
        <v>7</v>
      </c>
      <c r="D404" s="3" t="s">
        <v>25</v>
      </c>
      <c r="E404" s="3">
        <v>2020</v>
      </c>
      <c r="F404" s="3" t="s">
        <v>10</v>
      </c>
      <c r="G404" s="3" t="s">
        <v>175</v>
      </c>
      <c r="H404" s="3" t="s">
        <v>9</v>
      </c>
      <c r="I404">
        <v>42</v>
      </c>
      <c r="J404">
        <v>13</v>
      </c>
      <c r="K404">
        <f>I404*25%</f>
        <v>10.5</v>
      </c>
      <c r="L404">
        <f>J404*100%</f>
        <v>13</v>
      </c>
      <c r="M404">
        <f t="shared" si="14"/>
        <v>23.5</v>
      </c>
      <c r="N404">
        <f t="shared" si="15"/>
        <v>3</v>
      </c>
    </row>
    <row r="405" spans="1:14" hidden="1" x14ac:dyDescent="0.2">
      <c r="A405" t="s">
        <v>641</v>
      </c>
      <c r="B405" s="3" t="s">
        <v>346</v>
      </c>
      <c r="C405" s="3" t="s">
        <v>7</v>
      </c>
      <c r="D405" s="3" t="s">
        <v>25</v>
      </c>
      <c r="E405" s="3">
        <v>2022</v>
      </c>
      <c r="F405" s="3" t="s">
        <v>10</v>
      </c>
      <c r="G405" s="3" t="s">
        <v>397</v>
      </c>
      <c r="H405" s="3" t="s">
        <v>9</v>
      </c>
      <c r="I405">
        <v>68</v>
      </c>
      <c r="J405">
        <v>19</v>
      </c>
      <c r="K405">
        <f>I405*25%</f>
        <v>17</v>
      </c>
      <c r="L405">
        <f>J405*100%</f>
        <v>19</v>
      </c>
      <c r="M405">
        <f t="shared" si="14"/>
        <v>36</v>
      </c>
      <c r="N405">
        <f t="shared" si="15"/>
        <v>2</v>
      </c>
    </row>
    <row r="406" spans="1:14" hidden="1" x14ac:dyDescent="0.2">
      <c r="A406" t="s">
        <v>653</v>
      </c>
      <c r="B406" s="3" t="s">
        <v>109</v>
      </c>
      <c r="C406" s="3" t="s">
        <v>17</v>
      </c>
      <c r="D406" s="3" t="s">
        <v>25</v>
      </c>
      <c r="E406" s="3">
        <v>2020</v>
      </c>
      <c r="F406" s="3" t="s">
        <v>10</v>
      </c>
      <c r="G406" s="3" t="s">
        <v>291</v>
      </c>
      <c r="H406" s="3" t="s">
        <v>31</v>
      </c>
      <c r="M406">
        <f t="shared" si="14"/>
        <v>0</v>
      </c>
      <c r="N406">
        <f t="shared" si="15"/>
        <v>6</v>
      </c>
    </row>
    <row r="407" spans="1:14" hidden="1" x14ac:dyDescent="0.2">
      <c r="A407" t="s">
        <v>533</v>
      </c>
      <c r="B407" s="3" t="s">
        <v>384</v>
      </c>
      <c r="C407" s="3" t="s">
        <v>17</v>
      </c>
      <c r="D407" s="3" t="s">
        <v>25</v>
      </c>
      <c r="E407" s="3">
        <v>2020</v>
      </c>
      <c r="F407" s="3" t="s">
        <v>10</v>
      </c>
      <c r="G407" s="3" t="s">
        <v>199</v>
      </c>
      <c r="H407" s="3" t="s">
        <v>9</v>
      </c>
      <c r="I407">
        <v>28</v>
      </c>
      <c r="J407">
        <v>3</v>
      </c>
      <c r="K407">
        <f>I407*25%</f>
        <v>7</v>
      </c>
      <c r="L407">
        <f>J407*100%</f>
        <v>3</v>
      </c>
      <c r="M407">
        <f t="shared" si="14"/>
        <v>10</v>
      </c>
      <c r="N407">
        <f t="shared" si="15"/>
        <v>4</v>
      </c>
    </row>
    <row r="408" spans="1:14" hidden="1" x14ac:dyDescent="0.2">
      <c r="A408" t="s">
        <v>555</v>
      </c>
      <c r="B408" s="3" t="s">
        <v>356</v>
      </c>
      <c r="C408" s="3" t="s">
        <v>7</v>
      </c>
      <c r="D408" s="3" t="s">
        <v>18</v>
      </c>
      <c r="E408" s="3">
        <v>2020</v>
      </c>
      <c r="F408" s="3" t="s">
        <v>10</v>
      </c>
      <c r="G408" s="4" t="s">
        <v>68</v>
      </c>
      <c r="H408" s="3" t="s">
        <v>9</v>
      </c>
      <c r="I408">
        <v>25</v>
      </c>
      <c r="J408">
        <v>3</v>
      </c>
      <c r="K408">
        <f>I408*25%</f>
        <v>6.25</v>
      </c>
      <c r="L408">
        <f>J408*100%</f>
        <v>3</v>
      </c>
      <c r="M408">
        <f t="shared" si="14"/>
        <v>9.25</v>
      </c>
      <c r="N408">
        <f t="shared" si="15"/>
        <v>4</v>
      </c>
    </row>
    <row r="409" spans="1:14" hidden="1" x14ac:dyDescent="0.2">
      <c r="A409" t="s">
        <v>555</v>
      </c>
      <c r="B409" s="3" t="s">
        <v>335</v>
      </c>
      <c r="C409" s="3" t="s">
        <v>7</v>
      </c>
      <c r="D409" s="3" t="s">
        <v>25</v>
      </c>
      <c r="E409" s="3">
        <v>2021</v>
      </c>
      <c r="F409" s="3" t="s">
        <v>10</v>
      </c>
      <c r="G409" s="3" t="s">
        <v>68</v>
      </c>
      <c r="H409" s="3" t="s">
        <v>31</v>
      </c>
      <c r="M409">
        <f t="shared" si="14"/>
        <v>0</v>
      </c>
      <c r="N409">
        <f t="shared" si="15"/>
        <v>4</v>
      </c>
    </row>
    <row r="410" spans="1:14" hidden="1" x14ac:dyDescent="0.2">
      <c r="A410" t="s">
        <v>533</v>
      </c>
      <c r="B410" s="3" t="s">
        <v>362</v>
      </c>
      <c r="C410" s="3" t="s">
        <v>7</v>
      </c>
      <c r="D410" s="3" t="s">
        <v>21</v>
      </c>
      <c r="E410" s="3">
        <v>2016</v>
      </c>
      <c r="F410" s="3" t="s">
        <v>10</v>
      </c>
      <c r="G410" s="3" t="s">
        <v>184</v>
      </c>
      <c r="H410" s="3" t="s">
        <v>9</v>
      </c>
      <c r="I410">
        <v>33</v>
      </c>
      <c r="J410">
        <v>2</v>
      </c>
      <c r="K410">
        <f>I410*25%</f>
        <v>8.25</v>
      </c>
      <c r="L410">
        <f>J410*100%</f>
        <v>2</v>
      </c>
      <c r="M410">
        <f t="shared" si="14"/>
        <v>10.25</v>
      </c>
      <c r="N410">
        <f t="shared" si="15"/>
        <v>3</v>
      </c>
    </row>
    <row r="411" spans="1:14" hidden="1" x14ac:dyDescent="0.2">
      <c r="A411" t="s">
        <v>472</v>
      </c>
      <c r="B411" s="3" t="s">
        <v>135</v>
      </c>
      <c r="C411" s="3" t="s">
        <v>7</v>
      </c>
      <c r="D411" s="3" t="s">
        <v>18</v>
      </c>
      <c r="E411" s="3">
        <v>2021</v>
      </c>
      <c r="F411" s="3" t="s">
        <v>10</v>
      </c>
      <c r="G411" s="3" t="s">
        <v>170</v>
      </c>
      <c r="H411" s="3" t="s">
        <v>9</v>
      </c>
      <c r="I411">
        <v>49</v>
      </c>
      <c r="J411">
        <v>25</v>
      </c>
      <c r="K411">
        <f>I411*25%</f>
        <v>12.25</v>
      </c>
      <c r="L411">
        <f>J411*100%</f>
        <v>25</v>
      </c>
      <c r="M411">
        <f t="shared" si="14"/>
        <v>37.25</v>
      </c>
      <c r="N411">
        <f t="shared" si="15"/>
        <v>1</v>
      </c>
    </row>
    <row r="412" spans="1:14" hidden="1" x14ac:dyDescent="0.2">
      <c r="A412" t="s">
        <v>555</v>
      </c>
      <c r="B412" s="3" t="s">
        <v>112</v>
      </c>
      <c r="C412" s="3" t="s">
        <v>17</v>
      </c>
      <c r="D412" s="3" t="s">
        <v>25</v>
      </c>
      <c r="E412" s="3">
        <v>2022</v>
      </c>
      <c r="F412" s="3" t="s">
        <v>35</v>
      </c>
      <c r="G412" s="3" t="s">
        <v>367</v>
      </c>
      <c r="H412" s="3" t="s">
        <v>31</v>
      </c>
      <c r="M412">
        <f t="shared" si="14"/>
        <v>0</v>
      </c>
      <c r="N412">
        <f t="shared" si="15"/>
        <v>2</v>
      </c>
    </row>
    <row r="413" spans="1:14" hidden="1" x14ac:dyDescent="0.2">
      <c r="A413" t="s">
        <v>533</v>
      </c>
      <c r="B413" s="3" t="s">
        <v>112</v>
      </c>
      <c r="C413" s="3" t="s">
        <v>17</v>
      </c>
      <c r="D413" s="3" t="s">
        <v>25</v>
      </c>
      <c r="E413" s="3">
        <v>2021</v>
      </c>
      <c r="F413" s="3" t="s">
        <v>10</v>
      </c>
      <c r="G413" s="3" t="s">
        <v>210</v>
      </c>
      <c r="H413" s="3" t="s">
        <v>9</v>
      </c>
      <c r="I413">
        <v>53</v>
      </c>
      <c r="J413">
        <v>9</v>
      </c>
      <c r="K413">
        <f>I413*25%</f>
        <v>13.25</v>
      </c>
      <c r="L413">
        <f>J413*100%</f>
        <v>9</v>
      </c>
      <c r="M413">
        <f t="shared" si="14"/>
        <v>22.25</v>
      </c>
      <c r="N413">
        <f t="shared" si="15"/>
        <v>1</v>
      </c>
    </row>
  </sheetData>
  <autoFilter ref="A1:N413" xr:uid="{51768D44-638E-4245-8619-05746B4E7349}">
    <filterColumn colId="12">
      <top10 val="50" filterVal="39.5"/>
    </filterColumn>
    <sortState ref="A2:N395">
      <sortCondition ref="N1:N41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481"/>
  <sheetViews>
    <sheetView topLeftCell="B1" zoomScale="130" zoomScaleNormal="130" workbookViewId="0">
      <pane ySplit="1" topLeftCell="A20" activePane="bottomLeft" state="frozen"/>
      <selection pane="bottomLeft" activeCell="B9" sqref="B9"/>
    </sheetView>
  </sheetViews>
  <sheetFormatPr defaultRowHeight="12.75" x14ac:dyDescent="0.2"/>
  <cols>
    <col min="1" max="1" width="13.5703125" customWidth="1"/>
    <col min="2" max="2" width="17.28515625" customWidth="1"/>
    <col min="4" max="4" width="32.85546875" bestFit="1" customWidth="1"/>
    <col min="5" max="5" width="12.7109375" customWidth="1"/>
    <col min="7" max="7" width="30" customWidth="1"/>
    <col min="8" max="8" width="16.5703125" customWidth="1"/>
    <col min="9" max="9" width="13.42578125" customWidth="1"/>
    <col min="10" max="10" width="12.5703125" customWidth="1"/>
  </cols>
  <sheetData>
    <row r="1" spans="1:13" x14ac:dyDescent="0.2">
      <c r="A1" s="5" t="s">
        <v>0</v>
      </c>
      <c r="B1" s="5" t="s">
        <v>1</v>
      </c>
      <c r="C1" s="5" t="s">
        <v>2</v>
      </c>
      <c r="D1" s="5" t="s">
        <v>717</v>
      </c>
      <c r="E1" s="5" t="s">
        <v>3</v>
      </c>
      <c r="F1" s="5" t="s">
        <v>4</v>
      </c>
      <c r="G1" s="6" t="s">
        <v>5</v>
      </c>
      <c r="H1" s="5" t="s">
        <v>719</v>
      </c>
      <c r="I1" s="5" t="s">
        <v>418</v>
      </c>
      <c r="J1" s="5" t="s">
        <v>718</v>
      </c>
      <c r="K1" s="5" t="s">
        <v>720</v>
      </c>
      <c r="L1" s="5" t="s">
        <v>721</v>
      </c>
      <c r="M1" s="5" t="s">
        <v>722</v>
      </c>
    </row>
    <row r="2" spans="1:13" x14ac:dyDescent="0.2">
      <c r="A2" t="s">
        <v>435</v>
      </c>
      <c r="B2" s="2" t="s">
        <v>351</v>
      </c>
      <c r="C2" s="2" t="s">
        <v>7</v>
      </c>
      <c r="D2" s="2" t="s">
        <v>25</v>
      </c>
      <c r="E2" s="2">
        <v>2020</v>
      </c>
      <c r="F2" s="2" t="s">
        <v>10</v>
      </c>
      <c r="G2" s="4" t="s">
        <v>83</v>
      </c>
      <c r="H2" s="3" t="s">
        <v>9</v>
      </c>
      <c r="I2">
        <v>89</v>
      </c>
      <c r="J2">
        <v>22</v>
      </c>
      <c r="K2">
        <f>I2*25%</f>
        <v>22.25</v>
      </c>
      <c r="L2">
        <f>J2*100%</f>
        <v>22</v>
      </c>
      <c r="M2">
        <f>K2+L2</f>
        <v>44.25</v>
      </c>
    </row>
    <row r="3" spans="1:13" x14ac:dyDescent="0.2">
      <c r="A3" t="s">
        <v>580</v>
      </c>
      <c r="B3" s="2" t="s">
        <v>130</v>
      </c>
      <c r="C3" s="2" t="s">
        <v>7</v>
      </c>
      <c r="D3" s="2" t="s">
        <v>8</v>
      </c>
      <c r="E3" s="2">
        <v>2021</v>
      </c>
      <c r="F3" s="2" t="s">
        <v>10</v>
      </c>
      <c r="G3" s="4" t="s">
        <v>19</v>
      </c>
      <c r="H3" s="3" t="s">
        <v>9</v>
      </c>
      <c r="I3">
        <v>48</v>
      </c>
      <c r="J3">
        <v>12</v>
      </c>
      <c r="K3">
        <f>I3*25%</f>
        <v>12</v>
      </c>
      <c r="L3">
        <f>J3*100%</f>
        <v>12</v>
      </c>
      <c r="M3">
        <f t="shared" ref="M3:M66" si="0">K3+L3</f>
        <v>24</v>
      </c>
    </row>
    <row r="4" spans="1:13" hidden="1" x14ac:dyDescent="0.2">
      <c r="A4" t="s">
        <v>579</v>
      </c>
      <c r="B4" s="2" t="s">
        <v>288</v>
      </c>
      <c r="C4" s="2" t="s">
        <v>7</v>
      </c>
      <c r="D4" s="2" t="s">
        <v>8</v>
      </c>
      <c r="E4" s="2">
        <v>2021</v>
      </c>
      <c r="F4" s="2" t="s">
        <v>10</v>
      </c>
      <c r="G4" s="4" t="s">
        <v>19</v>
      </c>
      <c r="H4" s="3" t="s">
        <v>31</v>
      </c>
      <c r="M4">
        <f t="shared" si="0"/>
        <v>0</v>
      </c>
    </row>
    <row r="5" spans="1:13" x14ac:dyDescent="0.2">
      <c r="A5" t="s">
        <v>523</v>
      </c>
      <c r="B5" s="2" t="s">
        <v>243</v>
      </c>
      <c r="C5" s="2" t="s">
        <v>7</v>
      </c>
      <c r="D5" s="2" t="s">
        <v>18</v>
      </c>
      <c r="E5" s="2">
        <v>2019</v>
      </c>
      <c r="F5" s="2" t="s">
        <v>10</v>
      </c>
      <c r="G5" s="3" t="s">
        <v>212</v>
      </c>
      <c r="H5" s="3" t="s">
        <v>9</v>
      </c>
      <c r="I5">
        <v>75</v>
      </c>
      <c r="J5">
        <v>22</v>
      </c>
      <c r="K5">
        <f>I5*25%</f>
        <v>18.75</v>
      </c>
      <c r="L5">
        <f>J5*100%</f>
        <v>22</v>
      </c>
      <c r="M5">
        <f t="shared" si="0"/>
        <v>40.75</v>
      </c>
    </row>
    <row r="6" spans="1:13" x14ac:dyDescent="0.2">
      <c r="A6" t="s">
        <v>478</v>
      </c>
      <c r="B6" s="2" t="s">
        <v>64</v>
      </c>
      <c r="C6" s="2" t="s">
        <v>7</v>
      </c>
      <c r="D6" s="2" t="s">
        <v>21</v>
      </c>
      <c r="E6" s="2">
        <v>2017</v>
      </c>
      <c r="F6" s="2" t="s">
        <v>10</v>
      </c>
      <c r="G6" s="2" t="s">
        <v>352</v>
      </c>
      <c r="H6" s="3" t="s">
        <v>9</v>
      </c>
      <c r="I6">
        <v>27</v>
      </c>
      <c r="J6">
        <v>17</v>
      </c>
      <c r="K6">
        <f>I6*25%</f>
        <v>6.75</v>
      </c>
      <c r="L6">
        <f>J6*100%</f>
        <v>17</v>
      </c>
      <c r="M6">
        <f t="shared" si="0"/>
        <v>23.75</v>
      </c>
    </row>
    <row r="7" spans="1:13" hidden="1" x14ac:dyDescent="0.2">
      <c r="A7" t="s">
        <v>434</v>
      </c>
      <c r="B7" s="2" t="s">
        <v>386</v>
      </c>
      <c r="C7" s="2" t="s">
        <v>17</v>
      </c>
      <c r="D7" s="2" t="s">
        <v>8</v>
      </c>
      <c r="E7" s="2">
        <v>2021</v>
      </c>
      <c r="F7" s="2" t="s">
        <v>10</v>
      </c>
      <c r="G7" s="2" t="s">
        <v>320</v>
      </c>
      <c r="H7" s="3" t="s">
        <v>31</v>
      </c>
      <c r="M7">
        <f t="shared" si="0"/>
        <v>0</v>
      </c>
    </row>
    <row r="8" spans="1:13" x14ac:dyDescent="0.2">
      <c r="A8" t="s">
        <v>487</v>
      </c>
      <c r="B8" s="2" t="s">
        <v>16</v>
      </c>
      <c r="C8" s="2" t="s">
        <v>17</v>
      </c>
      <c r="D8" s="2" t="s">
        <v>25</v>
      </c>
      <c r="E8" s="2">
        <v>2015</v>
      </c>
      <c r="F8" s="2" t="s">
        <v>10</v>
      </c>
      <c r="G8" s="2" t="s">
        <v>223</v>
      </c>
      <c r="H8" s="3" t="s">
        <v>9</v>
      </c>
      <c r="I8">
        <v>60</v>
      </c>
      <c r="J8">
        <v>11</v>
      </c>
      <c r="K8">
        <f>I8*25%</f>
        <v>15</v>
      </c>
      <c r="L8">
        <f>J8*100%</f>
        <v>11</v>
      </c>
      <c r="M8">
        <f t="shared" si="0"/>
        <v>26</v>
      </c>
    </row>
    <row r="9" spans="1:13" x14ac:dyDescent="0.2">
      <c r="A9" t="s">
        <v>487</v>
      </c>
      <c r="B9" s="2" t="s">
        <v>16</v>
      </c>
      <c r="C9" s="2" t="s">
        <v>17</v>
      </c>
      <c r="D9" s="2" t="s">
        <v>25</v>
      </c>
      <c r="E9" s="2">
        <v>2021</v>
      </c>
      <c r="F9" s="2" t="s">
        <v>10</v>
      </c>
      <c r="G9" s="2" t="s">
        <v>216</v>
      </c>
      <c r="H9" s="3" t="s">
        <v>9</v>
      </c>
      <c r="I9">
        <v>100</v>
      </c>
      <c r="J9">
        <v>11</v>
      </c>
      <c r="K9">
        <f>I9*25%</f>
        <v>25</v>
      </c>
      <c r="L9">
        <f>J9*100%</f>
        <v>11</v>
      </c>
      <c r="M9">
        <f t="shared" si="0"/>
        <v>36</v>
      </c>
    </row>
    <row r="10" spans="1:13" hidden="1" x14ac:dyDescent="0.2">
      <c r="A10" t="s">
        <v>434</v>
      </c>
      <c r="B10" s="2" t="s">
        <v>16</v>
      </c>
      <c r="C10" s="2" t="s">
        <v>7</v>
      </c>
      <c r="D10" s="2" t="s">
        <v>25</v>
      </c>
      <c r="E10" s="2">
        <v>2020</v>
      </c>
      <c r="F10" s="2" t="s">
        <v>10</v>
      </c>
      <c r="G10" s="2" t="s">
        <v>236</v>
      </c>
      <c r="H10" s="3" t="s">
        <v>31</v>
      </c>
      <c r="M10">
        <f t="shared" si="0"/>
        <v>0</v>
      </c>
    </row>
    <row r="11" spans="1:13" x14ac:dyDescent="0.2">
      <c r="A11" t="s">
        <v>547</v>
      </c>
      <c r="B11" s="2" t="s">
        <v>16</v>
      </c>
      <c r="C11" s="2" t="s">
        <v>7</v>
      </c>
      <c r="D11" s="2" t="s">
        <v>25</v>
      </c>
      <c r="E11" s="2">
        <v>2021</v>
      </c>
      <c r="F11" s="2" t="s">
        <v>10</v>
      </c>
      <c r="G11" s="2" t="s">
        <v>166</v>
      </c>
      <c r="H11" s="3" t="s">
        <v>9</v>
      </c>
      <c r="I11">
        <v>80</v>
      </c>
      <c r="J11">
        <v>12</v>
      </c>
      <c r="K11">
        <f>I11*25%</f>
        <v>20</v>
      </c>
      <c r="L11">
        <f>J11*100%</f>
        <v>12</v>
      </c>
      <c r="M11">
        <f t="shared" si="0"/>
        <v>32</v>
      </c>
    </row>
    <row r="12" spans="1:13" x14ac:dyDescent="0.2">
      <c r="A12" t="s">
        <v>487</v>
      </c>
      <c r="B12" s="2" t="s">
        <v>47</v>
      </c>
      <c r="C12" s="2" t="s">
        <v>17</v>
      </c>
      <c r="D12" s="2" t="s">
        <v>25</v>
      </c>
      <c r="E12" s="2">
        <v>2015</v>
      </c>
      <c r="F12" s="2" t="s">
        <v>10</v>
      </c>
      <c r="G12" s="2" t="s">
        <v>83</v>
      </c>
      <c r="H12" s="3" t="s">
        <v>9</v>
      </c>
      <c r="I12">
        <v>72</v>
      </c>
      <c r="J12">
        <v>11</v>
      </c>
      <c r="K12">
        <f>I12*25%</f>
        <v>18</v>
      </c>
      <c r="L12">
        <f>J12*100%</f>
        <v>11</v>
      </c>
      <c r="M12">
        <f t="shared" si="0"/>
        <v>29</v>
      </c>
    </row>
    <row r="13" spans="1:13" hidden="1" x14ac:dyDescent="0.2">
      <c r="A13" t="s">
        <v>434</v>
      </c>
      <c r="B13" s="2" t="s">
        <v>322</v>
      </c>
      <c r="C13" s="2" t="s">
        <v>17</v>
      </c>
      <c r="D13" s="2" t="s">
        <v>25</v>
      </c>
      <c r="E13" s="2">
        <v>2021</v>
      </c>
      <c r="F13" s="2" t="s">
        <v>10</v>
      </c>
      <c r="G13" s="4" t="s">
        <v>83</v>
      </c>
      <c r="H13" s="3" t="s">
        <v>31</v>
      </c>
      <c r="M13">
        <f t="shared" si="0"/>
        <v>0</v>
      </c>
    </row>
    <row r="14" spans="1:13" x14ac:dyDescent="0.2">
      <c r="A14" t="s">
        <v>547</v>
      </c>
      <c r="B14" s="2" t="s">
        <v>263</v>
      </c>
      <c r="C14" s="2" t="s">
        <v>17</v>
      </c>
      <c r="D14" s="2" t="s">
        <v>25</v>
      </c>
      <c r="E14" s="2">
        <v>2021</v>
      </c>
      <c r="F14" s="2" t="s">
        <v>10</v>
      </c>
      <c r="G14" s="4" t="s">
        <v>83</v>
      </c>
      <c r="H14" s="3" t="s">
        <v>9</v>
      </c>
      <c r="I14">
        <v>70</v>
      </c>
      <c r="J14">
        <v>2</v>
      </c>
      <c r="K14">
        <f>I14*25%</f>
        <v>17.5</v>
      </c>
      <c r="L14">
        <f>J14*100%</f>
        <v>2</v>
      </c>
      <c r="M14">
        <f t="shared" si="0"/>
        <v>19.5</v>
      </c>
    </row>
    <row r="15" spans="1:13" x14ac:dyDescent="0.2">
      <c r="A15" t="s">
        <v>487</v>
      </c>
      <c r="B15" s="2" t="s">
        <v>345</v>
      </c>
      <c r="C15" s="2" t="s">
        <v>7</v>
      </c>
      <c r="D15" s="2" t="s">
        <v>25</v>
      </c>
      <c r="E15" s="2">
        <v>2021</v>
      </c>
      <c r="F15" s="2" t="s">
        <v>10</v>
      </c>
      <c r="G15" s="4" t="s">
        <v>83</v>
      </c>
      <c r="H15" s="3" t="s">
        <v>9</v>
      </c>
      <c r="I15">
        <v>38</v>
      </c>
      <c r="J15">
        <v>19</v>
      </c>
      <c r="K15">
        <f>I15*25%</f>
        <v>9.5</v>
      </c>
      <c r="L15">
        <f>J15*100%</f>
        <v>19</v>
      </c>
      <c r="M15">
        <f t="shared" si="0"/>
        <v>28.5</v>
      </c>
    </row>
    <row r="16" spans="1:13" hidden="1" x14ac:dyDescent="0.2">
      <c r="A16" t="s">
        <v>487</v>
      </c>
      <c r="B16" s="2" t="s">
        <v>304</v>
      </c>
      <c r="C16" s="2" t="s">
        <v>7</v>
      </c>
      <c r="D16" s="2" t="s">
        <v>25</v>
      </c>
      <c r="E16" s="2">
        <v>2021</v>
      </c>
      <c r="F16" s="2" t="s">
        <v>10</v>
      </c>
      <c r="G16" s="4" t="s">
        <v>83</v>
      </c>
      <c r="H16" s="3" t="s">
        <v>31</v>
      </c>
      <c r="M16">
        <f t="shared" si="0"/>
        <v>0</v>
      </c>
    </row>
    <row r="17" spans="1:13" x14ac:dyDescent="0.2">
      <c r="A17" t="s">
        <v>677</v>
      </c>
      <c r="B17" s="2" t="s">
        <v>33</v>
      </c>
      <c r="C17" s="2" t="s">
        <v>17</v>
      </c>
      <c r="D17" s="2" t="s">
        <v>25</v>
      </c>
      <c r="E17" s="2">
        <v>2016</v>
      </c>
      <c r="F17" s="2" t="s">
        <v>10</v>
      </c>
      <c r="G17" s="3" t="s">
        <v>300</v>
      </c>
      <c r="H17" s="3" t="s">
        <v>9</v>
      </c>
      <c r="I17">
        <v>40</v>
      </c>
      <c r="J17">
        <v>22</v>
      </c>
      <c r="K17">
        <f>I17*25%</f>
        <v>10</v>
      </c>
      <c r="L17">
        <f>J17*100%</f>
        <v>22</v>
      </c>
      <c r="M17">
        <f t="shared" si="0"/>
        <v>32</v>
      </c>
    </row>
    <row r="18" spans="1:13" x14ac:dyDescent="0.2">
      <c r="A18" t="s">
        <v>522</v>
      </c>
      <c r="B18" s="2" t="s">
        <v>110</v>
      </c>
      <c r="C18" s="2" t="s">
        <v>7</v>
      </c>
      <c r="D18" s="2" t="s">
        <v>25</v>
      </c>
      <c r="E18" s="2">
        <v>2021</v>
      </c>
      <c r="F18" s="2" t="s">
        <v>35</v>
      </c>
      <c r="G18" s="4" t="s">
        <v>83</v>
      </c>
      <c r="H18" s="3" t="s">
        <v>9</v>
      </c>
      <c r="I18">
        <v>60</v>
      </c>
      <c r="J18">
        <v>10</v>
      </c>
      <c r="K18">
        <f>I18*25%</f>
        <v>15</v>
      </c>
      <c r="L18">
        <f>J18*100%</f>
        <v>10</v>
      </c>
      <c r="M18">
        <f t="shared" si="0"/>
        <v>25</v>
      </c>
    </row>
    <row r="19" spans="1:13" hidden="1" x14ac:dyDescent="0.2">
      <c r="A19" t="s">
        <v>435</v>
      </c>
      <c r="B19" s="2" t="s">
        <v>287</v>
      </c>
      <c r="C19" s="2" t="s">
        <v>17</v>
      </c>
      <c r="D19" s="2" t="s">
        <v>25</v>
      </c>
      <c r="E19" s="2">
        <v>2021</v>
      </c>
      <c r="F19" s="2" t="s">
        <v>10</v>
      </c>
      <c r="G19" s="4" t="s">
        <v>83</v>
      </c>
      <c r="H19" s="3" t="s">
        <v>31</v>
      </c>
      <c r="M19">
        <f t="shared" si="0"/>
        <v>0</v>
      </c>
    </row>
    <row r="20" spans="1:13" x14ac:dyDescent="0.2">
      <c r="A20" t="s">
        <v>522</v>
      </c>
      <c r="B20" s="2" t="s">
        <v>27</v>
      </c>
      <c r="C20" s="2" t="s">
        <v>7</v>
      </c>
      <c r="D20" s="2" t="s">
        <v>25</v>
      </c>
      <c r="E20" s="2">
        <v>2021</v>
      </c>
      <c r="F20" s="2" t="s">
        <v>10</v>
      </c>
      <c r="G20" s="2" t="s">
        <v>230</v>
      </c>
      <c r="H20" s="3" t="s">
        <v>9</v>
      </c>
      <c r="I20">
        <v>61</v>
      </c>
      <c r="J20">
        <v>20</v>
      </c>
      <c r="K20">
        <f>I20*25%</f>
        <v>15.25</v>
      </c>
      <c r="L20">
        <f>J20*100%</f>
        <v>20</v>
      </c>
      <c r="M20">
        <f t="shared" si="0"/>
        <v>35.25</v>
      </c>
    </row>
    <row r="21" spans="1:13" x14ac:dyDescent="0.2">
      <c r="A21" t="s">
        <v>522</v>
      </c>
      <c r="B21" s="2" t="s">
        <v>27</v>
      </c>
      <c r="C21" s="2" t="s">
        <v>7</v>
      </c>
      <c r="D21" s="2" t="s">
        <v>25</v>
      </c>
      <c r="E21" s="2">
        <v>2021</v>
      </c>
      <c r="F21" s="2" t="s">
        <v>35</v>
      </c>
      <c r="G21" s="2" t="s">
        <v>307</v>
      </c>
      <c r="H21" s="3" t="s">
        <v>9</v>
      </c>
      <c r="I21">
        <v>93</v>
      </c>
      <c r="J21">
        <v>10</v>
      </c>
      <c r="K21">
        <f>I21*25%</f>
        <v>23.25</v>
      </c>
      <c r="L21">
        <f>J21*100%</f>
        <v>10</v>
      </c>
      <c r="M21">
        <f t="shared" si="0"/>
        <v>33.25</v>
      </c>
    </row>
    <row r="22" spans="1:13" hidden="1" x14ac:dyDescent="0.2">
      <c r="A22" t="s">
        <v>435</v>
      </c>
      <c r="B22" s="2" t="s">
        <v>27</v>
      </c>
      <c r="C22" s="2" t="s">
        <v>17</v>
      </c>
      <c r="D22" s="2" t="s">
        <v>25</v>
      </c>
      <c r="E22" s="2">
        <v>2021</v>
      </c>
      <c r="F22" s="2" t="s">
        <v>10</v>
      </c>
      <c r="G22" s="2" t="s">
        <v>343</v>
      </c>
      <c r="H22" s="3" t="s">
        <v>31</v>
      </c>
      <c r="M22">
        <f t="shared" si="0"/>
        <v>0</v>
      </c>
    </row>
    <row r="23" spans="1:13" x14ac:dyDescent="0.2">
      <c r="A23" t="s">
        <v>435</v>
      </c>
      <c r="B23" s="2" t="s">
        <v>26</v>
      </c>
      <c r="C23" s="2" t="s">
        <v>17</v>
      </c>
      <c r="D23" s="2" t="s">
        <v>25</v>
      </c>
      <c r="E23" s="2">
        <v>2021</v>
      </c>
      <c r="F23" s="2" t="s">
        <v>10</v>
      </c>
      <c r="G23" s="3" t="s">
        <v>177</v>
      </c>
      <c r="H23" s="3" t="s">
        <v>9</v>
      </c>
      <c r="I23">
        <v>57</v>
      </c>
      <c r="J23">
        <v>19</v>
      </c>
      <c r="K23">
        <f>I23*25%</f>
        <v>14.25</v>
      </c>
      <c r="L23">
        <f>J23*100%</f>
        <v>19</v>
      </c>
      <c r="M23">
        <f t="shared" si="0"/>
        <v>33.25</v>
      </c>
    </row>
    <row r="24" spans="1:13" x14ac:dyDescent="0.2">
      <c r="A24" t="s">
        <v>507</v>
      </c>
      <c r="B24" s="2" t="s">
        <v>26</v>
      </c>
      <c r="C24" s="2" t="s">
        <v>7</v>
      </c>
      <c r="D24" s="2" t="s">
        <v>25</v>
      </c>
      <c r="E24" s="2">
        <v>2021</v>
      </c>
      <c r="F24" s="2" t="s">
        <v>10</v>
      </c>
      <c r="G24" s="2" t="s">
        <v>290</v>
      </c>
      <c r="H24" s="3" t="s">
        <v>9</v>
      </c>
      <c r="I24">
        <v>99</v>
      </c>
      <c r="J24">
        <v>15</v>
      </c>
      <c r="K24">
        <f>I24*25%</f>
        <v>24.75</v>
      </c>
      <c r="L24">
        <f>J24*100%</f>
        <v>15</v>
      </c>
      <c r="M24">
        <f t="shared" si="0"/>
        <v>39.75</v>
      </c>
    </row>
    <row r="25" spans="1:13" hidden="1" x14ac:dyDescent="0.2">
      <c r="A25" t="s">
        <v>427</v>
      </c>
      <c r="B25" s="2" t="s">
        <v>26</v>
      </c>
      <c r="C25" s="2" t="s">
        <v>7</v>
      </c>
      <c r="D25" s="2" t="s">
        <v>40</v>
      </c>
      <c r="E25" s="2">
        <v>2018</v>
      </c>
      <c r="F25" s="2" t="s">
        <v>10</v>
      </c>
      <c r="G25" s="2" t="s">
        <v>360</v>
      </c>
      <c r="H25" s="3" t="s">
        <v>31</v>
      </c>
      <c r="M25">
        <f t="shared" si="0"/>
        <v>0</v>
      </c>
    </row>
    <row r="26" spans="1:13" x14ac:dyDescent="0.2">
      <c r="A26" t="s">
        <v>441</v>
      </c>
      <c r="B26" s="2" t="s">
        <v>14</v>
      </c>
      <c r="C26" s="2" t="s">
        <v>17</v>
      </c>
      <c r="D26" s="2" t="s">
        <v>25</v>
      </c>
      <c r="E26" s="2">
        <v>2021</v>
      </c>
      <c r="F26" s="2" t="s">
        <v>10</v>
      </c>
      <c r="G26" s="2" t="s">
        <v>11</v>
      </c>
      <c r="H26" s="3" t="s">
        <v>9</v>
      </c>
      <c r="I26">
        <v>95</v>
      </c>
      <c r="J26">
        <v>22</v>
      </c>
      <c r="K26">
        <f>I26*25%</f>
        <v>23.75</v>
      </c>
      <c r="L26">
        <f>J26*100%</f>
        <v>22</v>
      </c>
      <c r="M26">
        <f t="shared" si="0"/>
        <v>45.75</v>
      </c>
    </row>
    <row r="27" spans="1:13" x14ac:dyDescent="0.2">
      <c r="A27" t="s">
        <v>607</v>
      </c>
      <c r="B27" s="2" t="s">
        <v>26</v>
      </c>
      <c r="C27" s="2" t="s">
        <v>7</v>
      </c>
      <c r="D27" s="2" t="s">
        <v>25</v>
      </c>
      <c r="E27" s="2">
        <v>2020</v>
      </c>
      <c r="F27" s="2" t="s">
        <v>10</v>
      </c>
      <c r="G27" s="2" t="s">
        <v>157</v>
      </c>
      <c r="H27" s="3" t="s">
        <v>9</v>
      </c>
      <c r="I27">
        <v>94</v>
      </c>
      <c r="J27">
        <v>21</v>
      </c>
      <c r="K27">
        <f>I27*25%</f>
        <v>23.5</v>
      </c>
      <c r="L27">
        <f>J27*100%</f>
        <v>21</v>
      </c>
      <c r="M27">
        <f t="shared" si="0"/>
        <v>44.5</v>
      </c>
    </row>
    <row r="28" spans="1:13" hidden="1" x14ac:dyDescent="0.2">
      <c r="A28" t="s">
        <v>698</v>
      </c>
      <c r="B28" s="2" t="s">
        <v>26</v>
      </c>
      <c r="C28" s="2" t="s">
        <v>7</v>
      </c>
      <c r="D28" s="2" t="s">
        <v>25</v>
      </c>
      <c r="E28" s="2">
        <v>2021</v>
      </c>
      <c r="F28" s="2" t="s">
        <v>10</v>
      </c>
      <c r="G28" s="2" t="s">
        <v>124</v>
      </c>
      <c r="H28" s="3" t="s">
        <v>31</v>
      </c>
      <c r="M28">
        <f t="shared" si="0"/>
        <v>0</v>
      </c>
    </row>
    <row r="29" spans="1:13" x14ac:dyDescent="0.2">
      <c r="A29" t="s">
        <v>428</v>
      </c>
      <c r="B29" s="2" t="s">
        <v>26</v>
      </c>
      <c r="C29" s="2" t="s">
        <v>17</v>
      </c>
      <c r="D29" s="2" t="s">
        <v>40</v>
      </c>
      <c r="E29" s="2">
        <v>2021</v>
      </c>
      <c r="F29" s="2" t="s">
        <v>10</v>
      </c>
      <c r="G29" s="2" t="s">
        <v>86</v>
      </c>
      <c r="H29" s="3" t="s">
        <v>9</v>
      </c>
      <c r="I29">
        <v>33</v>
      </c>
      <c r="J29">
        <v>3</v>
      </c>
      <c r="K29">
        <f>I29*25%</f>
        <v>8.25</v>
      </c>
      <c r="L29">
        <f>J29*100%</f>
        <v>3</v>
      </c>
      <c r="M29">
        <f t="shared" si="0"/>
        <v>11.25</v>
      </c>
    </row>
    <row r="30" spans="1:13" x14ac:dyDescent="0.2">
      <c r="A30" t="s">
        <v>428</v>
      </c>
      <c r="B30" s="2" t="s">
        <v>26</v>
      </c>
      <c r="C30" s="2" t="s">
        <v>17</v>
      </c>
      <c r="D30" s="2" t="s">
        <v>18</v>
      </c>
      <c r="E30" s="2">
        <v>2016</v>
      </c>
      <c r="F30" s="2" t="s">
        <v>10</v>
      </c>
      <c r="G30" s="2" t="s">
        <v>377</v>
      </c>
      <c r="H30" s="3" t="s">
        <v>9</v>
      </c>
      <c r="I30">
        <v>32</v>
      </c>
      <c r="J30">
        <v>1</v>
      </c>
      <c r="K30">
        <f>I30*25%</f>
        <v>8</v>
      </c>
      <c r="L30">
        <f>J30*100%</f>
        <v>1</v>
      </c>
      <c r="M30">
        <f t="shared" si="0"/>
        <v>9</v>
      </c>
    </row>
    <row r="31" spans="1:13" hidden="1" x14ac:dyDescent="0.2">
      <c r="A31" t="s">
        <v>461</v>
      </c>
      <c r="B31" s="2" t="s">
        <v>26</v>
      </c>
      <c r="C31" s="2" t="s">
        <v>17</v>
      </c>
      <c r="D31" s="2" t="s">
        <v>25</v>
      </c>
      <c r="E31" s="2">
        <v>2019</v>
      </c>
      <c r="F31" s="2" t="s">
        <v>10</v>
      </c>
      <c r="G31" s="2" t="s">
        <v>314</v>
      </c>
      <c r="H31" s="3" t="s">
        <v>31</v>
      </c>
      <c r="M31">
        <f t="shared" si="0"/>
        <v>0</v>
      </c>
    </row>
    <row r="32" spans="1:13" x14ac:dyDescent="0.2">
      <c r="A32" t="s">
        <v>428</v>
      </c>
      <c r="B32" s="2" t="s">
        <v>26</v>
      </c>
      <c r="C32" s="2" t="s">
        <v>17</v>
      </c>
      <c r="D32" s="2" t="s">
        <v>21</v>
      </c>
      <c r="E32" s="2">
        <v>2015</v>
      </c>
      <c r="F32" s="2" t="s">
        <v>10</v>
      </c>
      <c r="G32" s="3" t="s">
        <v>185</v>
      </c>
      <c r="H32" s="3" t="s">
        <v>9</v>
      </c>
      <c r="I32">
        <v>33</v>
      </c>
      <c r="J32">
        <v>7</v>
      </c>
      <c r="K32">
        <f>I32*25%</f>
        <v>8.25</v>
      </c>
      <c r="L32">
        <f>J32*100%</f>
        <v>7</v>
      </c>
      <c r="M32">
        <f t="shared" si="0"/>
        <v>15.25</v>
      </c>
    </row>
    <row r="33" spans="1:13" x14ac:dyDescent="0.2">
      <c r="A33" t="s">
        <v>428</v>
      </c>
      <c r="B33" s="2" t="s">
        <v>26</v>
      </c>
      <c r="C33" s="2" t="s">
        <v>17</v>
      </c>
      <c r="D33" s="2" t="s">
        <v>25</v>
      </c>
      <c r="E33" s="2">
        <v>2021</v>
      </c>
      <c r="F33" s="2" t="s">
        <v>10</v>
      </c>
      <c r="G33" s="2" t="s">
        <v>103</v>
      </c>
      <c r="H33" s="3" t="s">
        <v>9</v>
      </c>
      <c r="I33">
        <v>84</v>
      </c>
      <c r="J33">
        <v>10</v>
      </c>
      <c r="K33">
        <f>I33*25%</f>
        <v>21</v>
      </c>
      <c r="L33">
        <f>J33*100%</f>
        <v>10</v>
      </c>
      <c r="M33">
        <f t="shared" si="0"/>
        <v>31</v>
      </c>
    </row>
    <row r="34" spans="1:13" hidden="1" x14ac:dyDescent="0.2">
      <c r="A34" t="s">
        <v>542</v>
      </c>
      <c r="B34" s="2" t="s">
        <v>26</v>
      </c>
      <c r="C34" s="2" t="s">
        <v>7</v>
      </c>
      <c r="D34" s="2" t="s">
        <v>25</v>
      </c>
      <c r="E34" s="2">
        <v>2021</v>
      </c>
      <c r="F34" s="2" t="s">
        <v>10</v>
      </c>
      <c r="G34" s="2" t="s">
        <v>361</v>
      </c>
      <c r="H34" s="3" t="s">
        <v>31</v>
      </c>
      <c r="M34">
        <f t="shared" si="0"/>
        <v>0</v>
      </c>
    </row>
    <row r="35" spans="1:13" x14ac:dyDescent="0.2">
      <c r="A35" t="s">
        <v>577</v>
      </c>
      <c r="B35" s="2" t="s">
        <v>161</v>
      </c>
      <c r="C35" s="2" t="s">
        <v>17</v>
      </c>
      <c r="D35" s="2" t="s">
        <v>25</v>
      </c>
      <c r="E35" s="2">
        <v>2017</v>
      </c>
      <c r="F35" s="2" t="s">
        <v>10</v>
      </c>
      <c r="G35" s="2" t="s">
        <v>11</v>
      </c>
      <c r="H35" s="3" t="s">
        <v>9</v>
      </c>
      <c r="I35">
        <v>30</v>
      </c>
      <c r="J35">
        <v>22</v>
      </c>
      <c r="K35">
        <f>I35*25%</f>
        <v>7.5</v>
      </c>
      <c r="L35">
        <f>J35*100%</f>
        <v>22</v>
      </c>
      <c r="M35">
        <f t="shared" si="0"/>
        <v>29.5</v>
      </c>
    </row>
    <row r="36" spans="1:13" x14ac:dyDescent="0.2">
      <c r="A36" t="s">
        <v>542</v>
      </c>
      <c r="B36" s="2" t="s">
        <v>120</v>
      </c>
      <c r="C36" s="2" t="s">
        <v>17</v>
      </c>
      <c r="D36" s="2" t="s">
        <v>18</v>
      </c>
      <c r="E36" s="2">
        <v>2015</v>
      </c>
      <c r="F36" s="2" t="s">
        <v>10</v>
      </c>
      <c r="G36" s="3" t="s">
        <v>364</v>
      </c>
      <c r="H36" s="3" t="s">
        <v>9</v>
      </c>
      <c r="I36">
        <v>30</v>
      </c>
      <c r="J36">
        <v>2</v>
      </c>
      <c r="K36">
        <f>I36*25%</f>
        <v>7.5</v>
      </c>
      <c r="L36">
        <f>J36*100%</f>
        <v>2</v>
      </c>
      <c r="M36">
        <f t="shared" si="0"/>
        <v>9.5</v>
      </c>
    </row>
    <row r="37" spans="1:13" hidden="1" x14ac:dyDescent="0.2">
      <c r="A37" t="s">
        <v>428</v>
      </c>
      <c r="B37" s="2" t="s">
        <v>113</v>
      </c>
      <c r="C37" s="2" t="s">
        <v>7</v>
      </c>
      <c r="D37" s="2" t="s">
        <v>25</v>
      </c>
      <c r="E37" s="2">
        <v>2021</v>
      </c>
      <c r="F37" s="2" t="s">
        <v>10</v>
      </c>
      <c r="G37" s="2" t="s">
        <v>256</v>
      </c>
      <c r="H37" s="3" t="s">
        <v>31</v>
      </c>
      <c r="M37">
        <f t="shared" si="0"/>
        <v>0</v>
      </c>
    </row>
    <row r="38" spans="1:13" x14ac:dyDescent="0.2">
      <c r="A38" t="s">
        <v>483</v>
      </c>
      <c r="B38" s="2" t="s">
        <v>90</v>
      </c>
      <c r="C38" s="2" t="s">
        <v>17</v>
      </c>
      <c r="D38" s="2" t="s">
        <v>25</v>
      </c>
      <c r="E38" s="2">
        <v>2021</v>
      </c>
      <c r="F38" s="2" t="s">
        <v>10</v>
      </c>
      <c r="G38" s="2" t="s">
        <v>256</v>
      </c>
      <c r="H38" s="3" t="s">
        <v>9</v>
      </c>
      <c r="I38">
        <v>79</v>
      </c>
      <c r="J38">
        <v>14</v>
      </c>
      <c r="K38">
        <f>I38*25%</f>
        <v>19.75</v>
      </c>
      <c r="L38">
        <f>J38*100%</f>
        <v>14</v>
      </c>
      <c r="M38">
        <f t="shared" si="0"/>
        <v>33.75</v>
      </c>
    </row>
    <row r="39" spans="1:13" x14ac:dyDescent="0.2">
      <c r="A39" t="s">
        <v>643</v>
      </c>
      <c r="B39" s="2" t="s">
        <v>53</v>
      </c>
      <c r="C39" s="2" t="s">
        <v>17</v>
      </c>
      <c r="D39" s="2" t="s">
        <v>25</v>
      </c>
      <c r="E39" s="2">
        <v>2021</v>
      </c>
      <c r="F39" s="2" t="s">
        <v>10</v>
      </c>
      <c r="G39" s="2" t="s">
        <v>256</v>
      </c>
      <c r="H39" s="3" t="s">
        <v>9</v>
      </c>
      <c r="I39">
        <v>96</v>
      </c>
      <c r="J39">
        <v>4</v>
      </c>
      <c r="K39">
        <f>I39*25%</f>
        <v>24</v>
      </c>
      <c r="L39">
        <f>J39*100%</f>
        <v>4</v>
      </c>
      <c r="M39">
        <f t="shared" si="0"/>
        <v>28</v>
      </c>
    </row>
    <row r="40" spans="1:13" hidden="1" x14ac:dyDescent="0.2">
      <c r="A40" t="s">
        <v>701</v>
      </c>
      <c r="B40" s="2" t="s">
        <v>74</v>
      </c>
      <c r="C40" s="2" t="s">
        <v>7</v>
      </c>
      <c r="D40" s="2" t="s">
        <v>25</v>
      </c>
      <c r="E40" s="2">
        <v>2021</v>
      </c>
      <c r="F40" s="2" t="s">
        <v>10</v>
      </c>
      <c r="G40" s="2" t="s">
        <v>256</v>
      </c>
      <c r="H40" s="3" t="s">
        <v>31</v>
      </c>
      <c r="M40">
        <f t="shared" si="0"/>
        <v>0</v>
      </c>
    </row>
    <row r="41" spans="1:13" x14ac:dyDescent="0.2">
      <c r="A41" t="s">
        <v>448</v>
      </c>
      <c r="B41" s="2" t="s">
        <v>284</v>
      </c>
      <c r="C41" s="2" t="s">
        <v>7</v>
      </c>
      <c r="D41" s="2" t="s">
        <v>25</v>
      </c>
      <c r="E41" s="2">
        <v>2021</v>
      </c>
      <c r="F41" s="2" t="s">
        <v>10</v>
      </c>
      <c r="G41" s="2" t="s">
        <v>212</v>
      </c>
      <c r="H41" s="3" t="s">
        <v>9</v>
      </c>
      <c r="I41">
        <v>94</v>
      </c>
      <c r="J41">
        <v>21</v>
      </c>
      <c r="K41">
        <f>I41*25%</f>
        <v>23.5</v>
      </c>
      <c r="L41">
        <f>J41*100%</f>
        <v>21</v>
      </c>
      <c r="M41">
        <f t="shared" si="0"/>
        <v>44.5</v>
      </c>
    </row>
    <row r="42" spans="1:13" x14ac:dyDescent="0.2">
      <c r="A42" t="s">
        <v>423</v>
      </c>
      <c r="B42" s="2" t="s">
        <v>161</v>
      </c>
      <c r="C42" s="2" t="s">
        <v>17</v>
      </c>
      <c r="D42" s="2" t="s">
        <v>18</v>
      </c>
      <c r="E42" s="2">
        <v>2019</v>
      </c>
      <c r="F42" s="2" t="s">
        <v>10</v>
      </c>
      <c r="G42" s="3" t="s">
        <v>11</v>
      </c>
      <c r="H42" s="3" t="s">
        <v>9</v>
      </c>
      <c r="I42">
        <v>74</v>
      </c>
      <c r="J42">
        <v>22</v>
      </c>
      <c r="K42">
        <f>I42*25%</f>
        <v>18.5</v>
      </c>
      <c r="L42">
        <f>J42*100%</f>
        <v>22</v>
      </c>
      <c r="M42">
        <f t="shared" si="0"/>
        <v>40.5</v>
      </c>
    </row>
    <row r="43" spans="1:13" hidden="1" x14ac:dyDescent="0.2">
      <c r="A43" t="s">
        <v>567</v>
      </c>
      <c r="B43" s="2" t="s">
        <v>246</v>
      </c>
      <c r="C43" s="2" t="s">
        <v>7</v>
      </c>
      <c r="D43" s="2" t="s">
        <v>25</v>
      </c>
      <c r="E43" s="2">
        <v>2021</v>
      </c>
      <c r="F43" s="2" t="s">
        <v>10</v>
      </c>
      <c r="G43" s="2" t="s">
        <v>323</v>
      </c>
      <c r="H43" s="3" t="s">
        <v>31</v>
      </c>
      <c r="M43">
        <f t="shared" si="0"/>
        <v>0</v>
      </c>
    </row>
    <row r="44" spans="1:13" x14ac:dyDescent="0.2">
      <c r="A44" t="s">
        <v>505</v>
      </c>
      <c r="B44" s="2" t="s">
        <v>171</v>
      </c>
      <c r="C44" s="2" t="s">
        <v>7</v>
      </c>
      <c r="D44" s="2" t="s">
        <v>25</v>
      </c>
      <c r="E44" s="2">
        <v>2021</v>
      </c>
      <c r="F44" s="2" t="s">
        <v>10</v>
      </c>
      <c r="G44" s="2" t="s">
        <v>232</v>
      </c>
      <c r="H44" s="3" t="s">
        <v>9</v>
      </c>
      <c r="I44">
        <v>54</v>
      </c>
      <c r="J44">
        <v>22</v>
      </c>
      <c r="K44">
        <f>I44*25%</f>
        <v>13.5</v>
      </c>
      <c r="L44">
        <f>J44*100%</f>
        <v>22</v>
      </c>
      <c r="M44">
        <f t="shared" si="0"/>
        <v>35.5</v>
      </c>
    </row>
    <row r="45" spans="1:13" x14ac:dyDescent="0.2">
      <c r="A45" t="s">
        <v>697</v>
      </c>
      <c r="B45" s="2" t="s">
        <v>378</v>
      </c>
      <c r="C45" s="2" t="s">
        <v>17</v>
      </c>
      <c r="D45" s="2" t="s">
        <v>25</v>
      </c>
      <c r="E45" s="2">
        <v>2017</v>
      </c>
      <c r="F45" s="2" t="s">
        <v>10</v>
      </c>
      <c r="G45" s="2" t="s">
        <v>212</v>
      </c>
      <c r="H45" s="3" t="s">
        <v>9</v>
      </c>
      <c r="I45">
        <v>66</v>
      </c>
      <c r="J45">
        <v>6</v>
      </c>
      <c r="K45">
        <f>I45*25%</f>
        <v>16.5</v>
      </c>
      <c r="L45">
        <f>J45*100%</f>
        <v>6</v>
      </c>
      <c r="M45">
        <f t="shared" si="0"/>
        <v>22.5</v>
      </c>
    </row>
    <row r="46" spans="1:13" hidden="1" x14ac:dyDescent="0.2">
      <c r="A46" t="s">
        <v>606</v>
      </c>
      <c r="B46" s="2" t="s">
        <v>20</v>
      </c>
      <c r="C46" s="2" t="s">
        <v>17</v>
      </c>
      <c r="D46" s="2" t="s">
        <v>25</v>
      </c>
      <c r="E46" s="2">
        <v>2021</v>
      </c>
      <c r="F46" s="2" t="s">
        <v>10</v>
      </c>
      <c r="G46" s="2" t="s">
        <v>212</v>
      </c>
      <c r="H46" s="3" t="s">
        <v>31</v>
      </c>
      <c r="M46">
        <f t="shared" si="0"/>
        <v>0</v>
      </c>
    </row>
    <row r="47" spans="1:13" x14ac:dyDescent="0.2">
      <c r="A47" t="s">
        <v>559</v>
      </c>
      <c r="B47" s="2" t="s">
        <v>255</v>
      </c>
      <c r="C47" s="2" t="s">
        <v>17</v>
      </c>
      <c r="D47" s="2" t="s">
        <v>25</v>
      </c>
      <c r="E47" s="2">
        <v>2021</v>
      </c>
      <c r="F47" s="2" t="s">
        <v>10</v>
      </c>
      <c r="G47" s="2" t="s">
        <v>219</v>
      </c>
      <c r="H47" s="3" t="s">
        <v>9</v>
      </c>
      <c r="I47">
        <v>61</v>
      </c>
      <c r="J47">
        <v>19</v>
      </c>
      <c r="K47">
        <f>I47*25%</f>
        <v>15.25</v>
      </c>
      <c r="L47">
        <f>J47*100%</f>
        <v>19</v>
      </c>
      <c r="M47">
        <f t="shared" si="0"/>
        <v>34.25</v>
      </c>
    </row>
    <row r="48" spans="1:13" x14ac:dyDescent="0.2">
      <c r="A48" t="s">
        <v>566</v>
      </c>
      <c r="B48" s="2" t="s">
        <v>398</v>
      </c>
      <c r="C48" s="2" t="s">
        <v>17</v>
      </c>
      <c r="D48" s="2" t="s">
        <v>21</v>
      </c>
      <c r="E48" s="2">
        <v>2021</v>
      </c>
      <c r="F48" s="2" t="s">
        <v>10</v>
      </c>
      <c r="G48" s="2" t="s">
        <v>203</v>
      </c>
      <c r="H48" s="3" t="s">
        <v>9</v>
      </c>
      <c r="I48">
        <v>63</v>
      </c>
      <c r="J48">
        <v>18</v>
      </c>
      <c r="K48">
        <f>I48*25%</f>
        <v>15.75</v>
      </c>
      <c r="L48">
        <f>J48*100%</f>
        <v>18</v>
      </c>
      <c r="M48">
        <f t="shared" si="0"/>
        <v>33.75</v>
      </c>
    </row>
    <row r="49" spans="1:13" hidden="1" x14ac:dyDescent="0.2">
      <c r="A49" t="s">
        <v>633</v>
      </c>
      <c r="B49" s="2" t="s">
        <v>217</v>
      </c>
      <c r="C49" s="2" t="s">
        <v>17</v>
      </c>
      <c r="D49" s="2" t="s">
        <v>18</v>
      </c>
      <c r="E49" s="2">
        <v>2018</v>
      </c>
      <c r="F49" s="2" t="s">
        <v>10</v>
      </c>
      <c r="G49" s="2" t="s">
        <v>203</v>
      </c>
      <c r="H49" s="3" t="s">
        <v>31</v>
      </c>
      <c r="M49">
        <f t="shared" si="0"/>
        <v>0</v>
      </c>
    </row>
    <row r="50" spans="1:13" x14ac:dyDescent="0.2">
      <c r="A50" t="s">
        <v>437</v>
      </c>
      <c r="B50" s="2" t="s">
        <v>316</v>
      </c>
      <c r="C50" s="2" t="s">
        <v>17</v>
      </c>
      <c r="D50" s="2" t="s">
        <v>18</v>
      </c>
      <c r="E50" s="2">
        <v>2021</v>
      </c>
      <c r="F50" s="2" t="s">
        <v>10</v>
      </c>
      <c r="G50" s="2" t="s">
        <v>203</v>
      </c>
      <c r="H50" s="3" t="s">
        <v>9</v>
      </c>
      <c r="I50">
        <v>56</v>
      </c>
      <c r="J50">
        <v>9</v>
      </c>
      <c r="K50">
        <f>I50*25%</f>
        <v>14</v>
      </c>
      <c r="L50">
        <f>J50*100%</f>
        <v>9</v>
      </c>
      <c r="M50">
        <f t="shared" si="0"/>
        <v>23</v>
      </c>
    </row>
    <row r="51" spans="1:13" x14ac:dyDescent="0.2">
      <c r="A51" t="s">
        <v>490</v>
      </c>
      <c r="B51" s="2" t="s">
        <v>114</v>
      </c>
      <c r="C51" s="2" t="s">
        <v>17</v>
      </c>
      <c r="D51" s="2" t="s">
        <v>25</v>
      </c>
      <c r="E51" s="2">
        <v>2021</v>
      </c>
      <c r="F51" s="2" t="s">
        <v>10</v>
      </c>
      <c r="G51" s="2" t="s">
        <v>241</v>
      </c>
      <c r="H51" s="3" t="s">
        <v>9</v>
      </c>
      <c r="I51">
        <v>98</v>
      </c>
      <c r="J51">
        <v>7</v>
      </c>
      <c r="K51">
        <f>I51*25%</f>
        <v>24.5</v>
      </c>
      <c r="L51">
        <f>J51*100%</f>
        <v>7</v>
      </c>
      <c r="M51">
        <f t="shared" si="0"/>
        <v>31.5</v>
      </c>
    </row>
    <row r="52" spans="1:13" hidden="1" x14ac:dyDescent="0.2">
      <c r="A52" t="s">
        <v>573</v>
      </c>
      <c r="B52" s="2" t="s">
        <v>114</v>
      </c>
      <c r="C52" s="2" t="s">
        <v>17</v>
      </c>
      <c r="D52" s="2" t="s">
        <v>21</v>
      </c>
      <c r="E52" s="2">
        <v>2018</v>
      </c>
      <c r="F52" s="2" t="s">
        <v>10</v>
      </c>
      <c r="G52" s="2" t="s">
        <v>203</v>
      </c>
      <c r="H52" s="3" t="s">
        <v>31</v>
      </c>
      <c r="M52">
        <f t="shared" si="0"/>
        <v>0</v>
      </c>
    </row>
    <row r="53" spans="1:13" x14ac:dyDescent="0.2">
      <c r="A53" t="s">
        <v>437</v>
      </c>
      <c r="B53" s="2" t="s">
        <v>334</v>
      </c>
      <c r="C53" s="2" t="s">
        <v>7</v>
      </c>
      <c r="D53" s="2" t="s">
        <v>25</v>
      </c>
      <c r="E53" s="2">
        <v>2021</v>
      </c>
      <c r="F53" s="2" t="s">
        <v>10</v>
      </c>
      <c r="G53" s="2" t="s">
        <v>203</v>
      </c>
      <c r="H53" s="3" t="s">
        <v>9</v>
      </c>
      <c r="I53">
        <v>87</v>
      </c>
      <c r="J53">
        <v>9</v>
      </c>
      <c r="K53">
        <f>I53*25%</f>
        <v>21.75</v>
      </c>
      <c r="L53">
        <f>J53*100%</f>
        <v>9</v>
      </c>
      <c r="M53">
        <f t="shared" si="0"/>
        <v>30.75</v>
      </c>
    </row>
    <row r="54" spans="1:13" x14ac:dyDescent="0.2">
      <c r="A54" t="s">
        <v>573</v>
      </c>
      <c r="B54" s="2" t="s">
        <v>122</v>
      </c>
      <c r="C54" s="2" t="s">
        <v>17</v>
      </c>
      <c r="D54" s="2" t="s">
        <v>25</v>
      </c>
      <c r="E54" s="2">
        <v>2021</v>
      </c>
      <c r="F54" s="2" t="s">
        <v>10</v>
      </c>
      <c r="G54" s="2" t="s">
        <v>203</v>
      </c>
      <c r="H54" s="3" t="s">
        <v>9</v>
      </c>
      <c r="I54">
        <v>44</v>
      </c>
      <c r="J54">
        <v>18</v>
      </c>
      <c r="K54">
        <f>I54*25%</f>
        <v>11</v>
      </c>
      <c r="L54">
        <f>J54*100%</f>
        <v>18</v>
      </c>
      <c r="M54">
        <f t="shared" si="0"/>
        <v>29</v>
      </c>
    </row>
    <row r="55" spans="1:13" hidden="1" x14ac:dyDescent="0.2">
      <c r="A55" t="s">
        <v>495</v>
      </c>
      <c r="B55" s="2" t="s">
        <v>372</v>
      </c>
      <c r="C55" s="2" t="s">
        <v>7</v>
      </c>
      <c r="D55" s="2" t="s">
        <v>25</v>
      </c>
      <c r="E55" s="2">
        <v>2021</v>
      </c>
      <c r="F55" s="2" t="s">
        <v>10</v>
      </c>
      <c r="G55" s="2" t="s">
        <v>203</v>
      </c>
      <c r="H55" s="3" t="s">
        <v>31</v>
      </c>
      <c r="M55">
        <f t="shared" si="0"/>
        <v>0</v>
      </c>
    </row>
    <row r="56" spans="1:13" x14ac:dyDescent="0.2">
      <c r="A56" t="s">
        <v>657</v>
      </c>
      <c r="B56" s="2" t="s">
        <v>42</v>
      </c>
      <c r="C56" s="2" t="s">
        <v>7</v>
      </c>
      <c r="D56" s="2" t="s">
        <v>25</v>
      </c>
      <c r="E56" s="2">
        <v>2017</v>
      </c>
      <c r="F56" s="2" t="s">
        <v>10</v>
      </c>
      <c r="G56" s="3" t="s">
        <v>203</v>
      </c>
      <c r="H56" s="3" t="s">
        <v>9</v>
      </c>
      <c r="I56">
        <v>65</v>
      </c>
      <c r="J56">
        <v>8</v>
      </c>
      <c r="K56">
        <f>I56*25%</f>
        <v>16.25</v>
      </c>
      <c r="L56">
        <f>J56*100%</f>
        <v>8</v>
      </c>
      <c r="M56">
        <f t="shared" si="0"/>
        <v>24.25</v>
      </c>
    </row>
    <row r="57" spans="1:13" x14ac:dyDescent="0.2">
      <c r="A57" t="s">
        <v>266</v>
      </c>
      <c r="B57" s="2" t="s">
        <v>34</v>
      </c>
      <c r="C57" s="2" t="s">
        <v>7</v>
      </c>
      <c r="D57" s="2" t="s">
        <v>21</v>
      </c>
      <c r="E57" s="2">
        <v>2021</v>
      </c>
      <c r="F57" s="2" t="s">
        <v>10</v>
      </c>
      <c r="G57" s="2" t="s">
        <v>72</v>
      </c>
      <c r="H57" s="3" t="s">
        <v>9</v>
      </c>
      <c r="I57">
        <v>69</v>
      </c>
      <c r="J57">
        <v>22</v>
      </c>
      <c r="K57">
        <f>I57*25%</f>
        <v>17.25</v>
      </c>
      <c r="L57">
        <f>J57*100%</f>
        <v>22</v>
      </c>
      <c r="M57">
        <f t="shared" si="0"/>
        <v>39.25</v>
      </c>
    </row>
    <row r="58" spans="1:13" hidden="1" x14ac:dyDescent="0.2">
      <c r="A58" t="s">
        <v>442</v>
      </c>
      <c r="B58" s="2" t="s">
        <v>319</v>
      </c>
      <c r="C58" s="2" t="s">
        <v>17</v>
      </c>
      <c r="D58" s="2" t="s">
        <v>25</v>
      </c>
      <c r="E58" s="2">
        <v>2021</v>
      </c>
      <c r="F58" s="2" t="s">
        <v>10</v>
      </c>
      <c r="G58" s="2" t="s">
        <v>225</v>
      </c>
      <c r="H58" s="3" t="s">
        <v>31</v>
      </c>
      <c r="M58">
        <f t="shared" si="0"/>
        <v>0</v>
      </c>
    </row>
    <row r="59" spans="1:13" x14ac:dyDescent="0.2">
      <c r="A59" t="s">
        <v>451</v>
      </c>
      <c r="B59" s="2" t="s">
        <v>238</v>
      </c>
      <c r="C59" s="2" t="s">
        <v>17</v>
      </c>
      <c r="D59" s="2" t="s">
        <v>25</v>
      </c>
      <c r="E59" s="2">
        <v>2016</v>
      </c>
      <c r="F59" s="2" t="s">
        <v>10</v>
      </c>
      <c r="G59" s="3" t="s">
        <v>225</v>
      </c>
      <c r="H59" s="3" t="s">
        <v>9</v>
      </c>
      <c r="I59">
        <v>61</v>
      </c>
      <c r="J59">
        <v>3</v>
      </c>
      <c r="K59">
        <f>I59*25%</f>
        <v>15.25</v>
      </c>
      <c r="L59">
        <f>J59*100%</f>
        <v>3</v>
      </c>
      <c r="M59">
        <f t="shared" si="0"/>
        <v>18.25</v>
      </c>
    </row>
    <row r="60" spans="1:13" x14ac:dyDescent="0.2">
      <c r="A60" t="s">
        <v>578</v>
      </c>
      <c r="B60" s="2" t="s">
        <v>326</v>
      </c>
      <c r="C60" s="2" t="s">
        <v>17</v>
      </c>
      <c r="D60" s="2" t="s">
        <v>25</v>
      </c>
      <c r="E60" s="2">
        <v>2021</v>
      </c>
      <c r="F60" s="2" t="s">
        <v>10</v>
      </c>
      <c r="G60" s="3" t="s">
        <v>358</v>
      </c>
      <c r="H60" s="3" t="s">
        <v>9</v>
      </c>
      <c r="I60">
        <v>27</v>
      </c>
      <c r="J60">
        <v>20</v>
      </c>
      <c r="K60">
        <f>I60*25%</f>
        <v>6.75</v>
      </c>
      <c r="L60">
        <f>J60*100%</f>
        <v>20</v>
      </c>
      <c r="M60">
        <f t="shared" si="0"/>
        <v>26.75</v>
      </c>
    </row>
    <row r="61" spans="1:13" hidden="1" x14ac:dyDescent="0.2">
      <c r="A61" t="s">
        <v>468</v>
      </c>
      <c r="B61" s="2" t="s">
        <v>148</v>
      </c>
      <c r="C61" s="2" t="s">
        <v>7</v>
      </c>
      <c r="D61" s="2" t="s">
        <v>25</v>
      </c>
      <c r="E61" s="2">
        <v>2021</v>
      </c>
      <c r="F61" s="2" t="s">
        <v>10</v>
      </c>
      <c r="G61" s="2" t="s">
        <v>225</v>
      </c>
      <c r="H61" s="3" t="s">
        <v>31</v>
      </c>
      <c r="M61">
        <f t="shared" si="0"/>
        <v>0</v>
      </c>
    </row>
    <row r="62" spans="1:13" x14ac:dyDescent="0.2">
      <c r="A62" t="s">
        <v>460</v>
      </c>
      <c r="B62" s="2" t="s">
        <v>148</v>
      </c>
      <c r="C62" s="2" t="s">
        <v>17</v>
      </c>
      <c r="D62" s="2" t="s">
        <v>25</v>
      </c>
      <c r="E62" s="2">
        <v>2021</v>
      </c>
      <c r="F62" s="2" t="s">
        <v>10</v>
      </c>
      <c r="G62" s="2" t="s">
        <v>225</v>
      </c>
      <c r="H62" s="3" t="s">
        <v>9</v>
      </c>
      <c r="I62">
        <v>40</v>
      </c>
      <c r="J62">
        <v>19</v>
      </c>
      <c r="K62">
        <f>I62*25%</f>
        <v>10</v>
      </c>
      <c r="L62">
        <f>J62*100%</f>
        <v>19</v>
      </c>
      <c r="M62">
        <f t="shared" si="0"/>
        <v>29</v>
      </c>
    </row>
    <row r="63" spans="1:13" x14ac:dyDescent="0.2">
      <c r="A63" t="s">
        <v>484</v>
      </c>
      <c r="B63" s="2" t="s">
        <v>286</v>
      </c>
      <c r="C63" s="2" t="s">
        <v>7</v>
      </c>
      <c r="D63" s="2" t="s">
        <v>25</v>
      </c>
      <c r="E63" s="2">
        <v>2021</v>
      </c>
      <c r="F63" s="2" t="s">
        <v>10</v>
      </c>
      <c r="G63" s="2" t="s">
        <v>197</v>
      </c>
      <c r="H63" s="3" t="s">
        <v>9</v>
      </c>
      <c r="I63">
        <v>52</v>
      </c>
      <c r="J63">
        <v>5</v>
      </c>
      <c r="K63">
        <f>I63*25%</f>
        <v>13</v>
      </c>
      <c r="L63">
        <f>J63*100%</f>
        <v>5</v>
      </c>
      <c r="M63">
        <f t="shared" si="0"/>
        <v>18</v>
      </c>
    </row>
    <row r="64" spans="1:13" hidden="1" x14ac:dyDescent="0.2">
      <c r="A64" t="s">
        <v>680</v>
      </c>
      <c r="B64" s="2" t="s">
        <v>267</v>
      </c>
      <c r="C64" s="2" t="s">
        <v>17</v>
      </c>
      <c r="D64" s="2" t="s">
        <v>21</v>
      </c>
      <c r="E64" s="2">
        <v>2018</v>
      </c>
      <c r="F64" s="2" t="s">
        <v>10</v>
      </c>
      <c r="G64" s="2" t="s">
        <v>242</v>
      </c>
      <c r="H64" s="3" t="s">
        <v>31</v>
      </c>
      <c r="M64">
        <f t="shared" si="0"/>
        <v>0</v>
      </c>
    </row>
    <row r="65" spans="1:13" x14ac:dyDescent="0.2">
      <c r="A65" t="s">
        <v>681</v>
      </c>
      <c r="B65" s="2" t="s">
        <v>299</v>
      </c>
      <c r="C65" s="2" t="s">
        <v>7</v>
      </c>
      <c r="D65" s="2" t="s">
        <v>25</v>
      </c>
      <c r="E65" s="2">
        <v>2018</v>
      </c>
      <c r="F65" s="2" t="s">
        <v>10</v>
      </c>
      <c r="G65" s="2" t="s">
        <v>242</v>
      </c>
      <c r="H65" s="3" t="s">
        <v>9</v>
      </c>
      <c r="I65">
        <v>41</v>
      </c>
      <c r="J65">
        <v>18</v>
      </c>
      <c r="K65">
        <f>I65*25%</f>
        <v>10.25</v>
      </c>
      <c r="L65">
        <f>J65*100%</f>
        <v>18</v>
      </c>
      <c r="M65">
        <f t="shared" si="0"/>
        <v>28.25</v>
      </c>
    </row>
    <row r="66" spans="1:13" x14ac:dyDescent="0.2">
      <c r="A66" t="s">
        <v>660</v>
      </c>
      <c r="B66" s="2" t="s">
        <v>247</v>
      </c>
      <c r="C66" s="2" t="s">
        <v>7</v>
      </c>
      <c r="D66" s="2" t="s">
        <v>25</v>
      </c>
      <c r="E66" s="2">
        <v>2018</v>
      </c>
      <c r="F66" s="2" t="s">
        <v>10</v>
      </c>
      <c r="G66" s="3" t="s">
        <v>242</v>
      </c>
      <c r="H66" s="3" t="s">
        <v>9</v>
      </c>
      <c r="I66">
        <v>65</v>
      </c>
      <c r="J66">
        <v>20</v>
      </c>
      <c r="K66">
        <f>I66*25%</f>
        <v>16.25</v>
      </c>
      <c r="L66">
        <f>J66*100%</f>
        <v>20</v>
      </c>
      <c r="M66">
        <f t="shared" si="0"/>
        <v>36.25</v>
      </c>
    </row>
    <row r="67" spans="1:13" hidden="1" x14ac:dyDescent="0.2">
      <c r="A67" t="s">
        <v>453</v>
      </c>
      <c r="B67" s="2" t="s">
        <v>59</v>
      </c>
      <c r="C67" s="2" t="s">
        <v>17</v>
      </c>
      <c r="D67" s="2" t="s">
        <v>25</v>
      </c>
      <c r="E67" s="2">
        <v>2020</v>
      </c>
      <c r="F67" s="2" t="s">
        <v>10</v>
      </c>
      <c r="G67" s="3" t="s">
        <v>242</v>
      </c>
      <c r="H67" s="3" t="s">
        <v>31</v>
      </c>
      <c r="M67">
        <f t="shared" ref="M67:M130" si="1">K67+L67</f>
        <v>0</v>
      </c>
    </row>
    <row r="68" spans="1:13" x14ac:dyDescent="0.2">
      <c r="A68" t="s">
        <v>646</v>
      </c>
      <c r="B68" s="2" t="s">
        <v>376</v>
      </c>
      <c r="C68" s="2" t="s">
        <v>7</v>
      </c>
      <c r="D68" s="2" t="s">
        <v>25</v>
      </c>
      <c r="E68" s="2">
        <v>2021</v>
      </c>
      <c r="F68" s="2" t="s">
        <v>10</v>
      </c>
      <c r="G68" s="2" t="s">
        <v>242</v>
      </c>
      <c r="H68" s="3" t="s">
        <v>9</v>
      </c>
      <c r="I68">
        <v>95</v>
      </c>
      <c r="J68">
        <v>16</v>
      </c>
      <c r="K68">
        <f>I68*25%</f>
        <v>23.75</v>
      </c>
      <c r="L68">
        <f>J68*100%</f>
        <v>16</v>
      </c>
      <c r="M68">
        <f t="shared" si="1"/>
        <v>39.75</v>
      </c>
    </row>
    <row r="69" spans="1:13" x14ac:dyDescent="0.2">
      <c r="A69" t="s">
        <v>650</v>
      </c>
      <c r="B69" s="2" t="s">
        <v>375</v>
      </c>
      <c r="C69" s="2" t="s">
        <v>7</v>
      </c>
      <c r="D69" s="2" t="s">
        <v>25</v>
      </c>
      <c r="E69" s="2">
        <v>2018</v>
      </c>
      <c r="F69" s="2" t="s">
        <v>10</v>
      </c>
      <c r="G69" s="3" t="s">
        <v>208</v>
      </c>
      <c r="H69" s="3" t="s">
        <v>9</v>
      </c>
      <c r="I69">
        <v>29</v>
      </c>
      <c r="J69">
        <v>14</v>
      </c>
      <c r="K69">
        <f>I69*25%</f>
        <v>7.25</v>
      </c>
      <c r="L69">
        <f>J69*100%</f>
        <v>14</v>
      </c>
      <c r="M69">
        <f t="shared" si="1"/>
        <v>21.25</v>
      </c>
    </row>
    <row r="70" spans="1:13" hidden="1" x14ac:dyDescent="0.2">
      <c r="A70" t="s">
        <v>462</v>
      </c>
      <c r="B70" s="2" t="s">
        <v>33</v>
      </c>
      <c r="C70" s="2" t="s">
        <v>7</v>
      </c>
      <c r="D70" s="2" t="s">
        <v>25</v>
      </c>
      <c r="E70" s="2">
        <v>2021</v>
      </c>
      <c r="F70" s="2" t="s">
        <v>35</v>
      </c>
      <c r="G70" s="3" t="s">
        <v>208</v>
      </c>
      <c r="H70" s="3" t="s">
        <v>31</v>
      </c>
      <c r="M70">
        <f t="shared" si="1"/>
        <v>0</v>
      </c>
    </row>
    <row r="71" spans="1:13" x14ac:dyDescent="0.2">
      <c r="A71" t="s">
        <v>444</v>
      </c>
      <c r="B71" s="2" t="s">
        <v>33</v>
      </c>
      <c r="C71" s="2" t="s">
        <v>7</v>
      </c>
      <c r="D71" s="2" t="s">
        <v>25</v>
      </c>
      <c r="E71" s="2">
        <v>2021</v>
      </c>
      <c r="F71" s="2" t="s">
        <v>35</v>
      </c>
      <c r="G71" s="2" t="s">
        <v>208</v>
      </c>
      <c r="H71" s="3" t="s">
        <v>9</v>
      </c>
      <c r="I71">
        <v>87</v>
      </c>
      <c r="J71">
        <v>16</v>
      </c>
      <c r="K71">
        <f>I71*25%</f>
        <v>21.75</v>
      </c>
      <c r="L71">
        <f>J71*100%</f>
        <v>16</v>
      </c>
      <c r="M71">
        <f t="shared" si="1"/>
        <v>37.75</v>
      </c>
    </row>
    <row r="72" spans="1:13" x14ac:dyDescent="0.2">
      <c r="A72" t="s">
        <v>616</v>
      </c>
      <c r="B72" s="2" t="s">
        <v>33</v>
      </c>
      <c r="C72" s="2" t="s">
        <v>7</v>
      </c>
      <c r="D72" s="2" t="s">
        <v>25</v>
      </c>
      <c r="E72" s="2">
        <v>2021</v>
      </c>
      <c r="F72" s="2" t="s">
        <v>10</v>
      </c>
      <c r="G72" s="2" t="s">
        <v>208</v>
      </c>
      <c r="H72" s="3" t="s">
        <v>9</v>
      </c>
      <c r="I72">
        <v>44</v>
      </c>
      <c r="J72">
        <v>14</v>
      </c>
      <c r="K72">
        <f>I72*25%</f>
        <v>11</v>
      </c>
      <c r="L72">
        <f>J72*100%</f>
        <v>14</v>
      </c>
      <c r="M72">
        <f t="shared" si="1"/>
        <v>25</v>
      </c>
    </row>
    <row r="73" spans="1:13" hidden="1" x14ac:dyDescent="0.2">
      <c r="A73" t="s">
        <v>499</v>
      </c>
      <c r="B73" s="2" t="s">
        <v>33</v>
      </c>
      <c r="C73" s="2" t="s">
        <v>7</v>
      </c>
      <c r="D73" s="2" t="s">
        <v>25</v>
      </c>
      <c r="E73" s="2">
        <v>2016</v>
      </c>
      <c r="F73" s="2" t="s">
        <v>10</v>
      </c>
      <c r="G73" s="2" t="s">
        <v>208</v>
      </c>
      <c r="H73" s="3" t="s">
        <v>31</v>
      </c>
      <c r="M73">
        <f t="shared" si="1"/>
        <v>0</v>
      </c>
    </row>
    <row r="74" spans="1:13" x14ac:dyDescent="0.2">
      <c r="A74" t="s">
        <v>668</v>
      </c>
      <c r="B74" s="2" t="s">
        <v>33</v>
      </c>
      <c r="C74" s="2" t="s">
        <v>7</v>
      </c>
      <c r="D74" s="2" t="s">
        <v>25</v>
      </c>
      <c r="E74" s="2">
        <v>2021</v>
      </c>
      <c r="F74" s="2" t="s">
        <v>10</v>
      </c>
      <c r="G74" s="2" t="s">
        <v>366</v>
      </c>
      <c r="H74" s="3" t="s">
        <v>9</v>
      </c>
      <c r="I74">
        <v>75</v>
      </c>
      <c r="J74">
        <v>20</v>
      </c>
      <c r="K74">
        <f>I74*25%</f>
        <v>18.75</v>
      </c>
      <c r="L74">
        <f>J74*100%</f>
        <v>20</v>
      </c>
      <c r="M74">
        <f t="shared" si="1"/>
        <v>38.75</v>
      </c>
    </row>
    <row r="75" spans="1:13" x14ac:dyDescent="0.2">
      <c r="A75" t="s">
        <v>648</v>
      </c>
      <c r="B75" s="2" t="s">
        <v>34</v>
      </c>
      <c r="C75" s="2" t="s">
        <v>7</v>
      </c>
      <c r="D75" s="2" t="s">
        <v>25</v>
      </c>
      <c r="E75" s="2">
        <v>2021</v>
      </c>
      <c r="F75" s="2" t="s">
        <v>10</v>
      </c>
      <c r="G75" s="3" t="s">
        <v>327</v>
      </c>
      <c r="H75" s="3" t="s">
        <v>9</v>
      </c>
      <c r="I75">
        <v>51</v>
      </c>
      <c r="J75">
        <v>22</v>
      </c>
      <c r="K75">
        <f>I75*25%</f>
        <v>12.75</v>
      </c>
      <c r="L75">
        <f>J75*100%</f>
        <v>22</v>
      </c>
      <c r="M75">
        <f t="shared" si="1"/>
        <v>34.75</v>
      </c>
    </row>
    <row r="76" spans="1:13" hidden="1" x14ac:dyDescent="0.2">
      <c r="A76" t="s">
        <v>629</v>
      </c>
      <c r="B76" s="2" t="s">
        <v>33</v>
      </c>
      <c r="C76" s="2" t="s">
        <v>7</v>
      </c>
      <c r="D76" s="2" t="s">
        <v>25</v>
      </c>
      <c r="E76" s="2">
        <v>2021</v>
      </c>
      <c r="F76" s="2" t="s">
        <v>10</v>
      </c>
      <c r="G76" s="3" t="s">
        <v>325</v>
      </c>
      <c r="H76" s="3" t="s">
        <v>31</v>
      </c>
      <c r="M76">
        <f t="shared" si="1"/>
        <v>0</v>
      </c>
    </row>
    <row r="77" spans="1:13" x14ac:dyDescent="0.2">
      <c r="A77" t="s">
        <v>604</v>
      </c>
      <c r="B77" s="2" t="s">
        <v>33</v>
      </c>
      <c r="C77" s="2" t="s">
        <v>17</v>
      </c>
      <c r="D77" s="2" t="s">
        <v>40</v>
      </c>
      <c r="E77" s="2">
        <v>2020</v>
      </c>
      <c r="F77" s="2" t="s">
        <v>10</v>
      </c>
      <c r="G77" s="2" t="s">
        <v>131</v>
      </c>
      <c r="H77" s="3" t="s">
        <v>9</v>
      </c>
      <c r="I77">
        <v>39</v>
      </c>
      <c r="J77">
        <v>18</v>
      </c>
      <c r="K77">
        <f>I77*25%</f>
        <v>9.75</v>
      </c>
      <c r="L77">
        <f>J77*100%</f>
        <v>18</v>
      </c>
      <c r="M77">
        <f t="shared" si="1"/>
        <v>27.75</v>
      </c>
    </row>
    <row r="78" spans="1:13" x14ac:dyDescent="0.2">
      <c r="A78" t="s">
        <v>565</v>
      </c>
      <c r="B78" s="2" t="s">
        <v>196</v>
      </c>
      <c r="C78" s="2" t="s">
        <v>17</v>
      </c>
      <c r="D78" s="2" t="s">
        <v>40</v>
      </c>
      <c r="E78" s="2">
        <v>2018</v>
      </c>
      <c r="F78" s="2" t="s">
        <v>10</v>
      </c>
      <c r="G78" s="2" t="s">
        <v>195</v>
      </c>
      <c r="H78" s="3" t="s">
        <v>9</v>
      </c>
      <c r="I78">
        <v>70</v>
      </c>
      <c r="J78">
        <v>19</v>
      </c>
      <c r="K78">
        <f>I78*25%</f>
        <v>17.5</v>
      </c>
      <c r="L78">
        <f>J78*100%</f>
        <v>19</v>
      </c>
      <c r="M78">
        <f t="shared" si="1"/>
        <v>36.5</v>
      </c>
    </row>
    <row r="79" spans="1:13" hidden="1" x14ac:dyDescent="0.2">
      <c r="A79" t="s">
        <v>554</v>
      </c>
      <c r="B79" s="2" t="s">
        <v>340</v>
      </c>
      <c r="C79" s="2" t="s">
        <v>17</v>
      </c>
      <c r="D79" s="2" t="s">
        <v>25</v>
      </c>
      <c r="E79" s="2">
        <v>2019</v>
      </c>
      <c r="F79" s="2" t="s">
        <v>10</v>
      </c>
      <c r="G79" s="2" t="s">
        <v>260</v>
      </c>
      <c r="H79" s="3" t="s">
        <v>31</v>
      </c>
      <c r="M79">
        <f t="shared" si="1"/>
        <v>0</v>
      </c>
    </row>
    <row r="80" spans="1:13" x14ac:dyDescent="0.2">
      <c r="A80" t="s">
        <v>710</v>
      </c>
      <c r="B80" s="2" t="s">
        <v>121</v>
      </c>
      <c r="C80" s="2" t="s">
        <v>17</v>
      </c>
      <c r="D80" s="2" t="s">
        <v>25</v>
      </c>
      <c r="E80" s="2">
        <v>2021</v>
      </c>
      <c r="F80" s="2" t="s">
        <v>10</v>
      </c>
      <c r="G80" s="2" t="s">
        <v>355</v>
      </c>
      <c r="H80" s="3" t="s">
        <v>9</v>
      </c>
      <c r="I80">
        <v>81</v>
      </c>
      <c r="J80">
        <v>10</v>
      </c>
      <c r="K80">
        <f>I80*25%</f>
        <v>20.25</v>
      </c>
      <c r="L80">
        <f>J80*100%</f>
        <v>10</v>
      </c>
      <c r="M80">
        <f t="shared" si="1"/>
        <v>30.25</v>
      </c>
    </row>
    <row r="81" spans="1:13" x14ac:dyDescent="0.2">
      <c r="A81" t="s">
        <v>538</v>
      </c>
      <c r="B81" s="2" t="s">
        <v>405</v>
      </c>
      <c r="C81" s="2" t="s">
        <v>7</v>
      </c>
      <c r="D81" s="2" t="s">
        <v>25</v>
      </c>
      <c r="E81" s="2">
        <v>2021</v>
      </c>
      <c r="F81" s="2" t="s">
        <v>10</v>
      </c>
      <c r="G81" s="2" t="s">
        <v>285</v>
      </c>
      <c r="H81" s="3" t="s">
        <v>9</v>
      </c>
      <c r="I81">
        <v>77</v>
      </c>
      <c r="J81">
        <v>11</v>
      </c>
      <c r="K81">
        <f>I81*25%</f>
        <v>19.25</v>
      </c>
      <c r="L81">
        <f>J81*100%</f>
        <v>11</v>
      </c>
      <c r="M81">
        <f t="shared" si="1"/>
        <v>30.25</v>
      </c>
    </row>
    <row r="82" spans="1:13" hidden="1" x14ac:dyDescent="0.2">
      <c r="A82" t="s">
        <v>439</v>
      </c>
      <c r="B82" s="2" t="s">
        <v>164</v>
      </c>
      <c r="C82" s="2" t="s">
        <v>7</v>
      </c>
      <c r="D82" s="2" t="s">
        <v>25</v>
      </c>
      <c r="E82" s="2">
        <v>2021</v>
      </c>
      <c r="F82" s="2" t="s">
        <v>10</v>
      </c>
      <c r="G82" s="2" t="s">
        <v>374</v>
      </c>
      <c r="H82" s="3" t="s">
        <v>31</v>
      </c>
      <c r="M82">
        <f t="shared" si="1"/>
        <v>0</v>
      </c>
    </row>
    <row r="83" spans="1:13" x14ac:dyDescent="0.2">
      <c r="A83" t="s">
        <v>705</v>
      </c>
      <c r="B83" s="2" t="s">
        <v>162</v>
      </c>
      <c r="C83" s="2" t="s">
        <v>17</v>
      </c>
      <c r="D83" s="2" t="s">
        <v>18</v>
      </c>
      <c r="E83" s="2">
        <v>2020</v>
      </c>
      <c r="F83" s="2" t="s">
        <v>10</v>
      </c>
      <c r="G83" s="2" t="s">
        <v>289</v>
      </c>
      <c r="H83" s="3" t="s">
        <v>9</v>
      </c>
      <c r="I83">
        <v>67</v>
      </c>
      <c r="J83">
        <v>19</v>
      </c>
      <c r="K83">
        <f>I83*25%</f>
        <v>16.75</v>
      </c>
      <c r="L83">
        <f>J83*100%</f>
        <v>19</v>
      </c>
      <c r="M83">
        <f t="shared" si="1"/>
        <v>35.75</v>
      </c>
    </row>
    <row r="84" spans="1:13" x14ac:dyDescent="0.2">
      <c r="A84" t="s">
        <v>564</v>
      </c>
      <c r="B84" s="2" t="s">
        <v>162</v>
      </c>
      <c r="C84" s="2" t="s">
        <v>17</v>
      </c>
      <c r="D84" s="2" t="s">
        <v>21</v>
      </c>
      <c r="E84" s="2">
        <v>2016</v>
      </c>
      <c r="F84" s="2" t="s">
        <v>10</v>
      </c>
      <c r="G84" s="2" t="s">
        <v>289</v>
      </c>
      <c r="H84" s="3" t="s">
        <v>9</v>
      </c>
      <c r="I84">
        <v>70</v>
      </c>
      <c r="J84">
        <v>15</v>
      </c>
      <c r="K84">
        <f>I84*25%</f>
        <v>17.5</v>
      </c>
      <c r="L84">
        <f>J84*100%</f>
        <v>15</v>
      </c>
      <c r="M84">
        <f t="shared" si="1"/>
        <v>32.5</v>
      </c>
    </row>
    <row r="85" spans="1:13" hidden="1" x14ac:dyDescent="0.2">
      <c r="A85" t="s">
        <v>622</v>
      </c>
      <c r="B85" s="2" t="s">
        <v>187</v>
      </c>
      <c r="C85" s="2" t="s">
        <v>17</v>
      </c>
      <c r="D85" s="2" t="s">
        <v>18</v>
      </c>
      <c r="E85" s="2">
        <v>2016</v>
      </c>
      <c r="F85" s="2" t="s">
        <v>10</v>
      </c>
      <c r="G85" s="2" t="s">
        <v>289</v>
      </c>
      <c r="H85" s="3" t="s">
        <v>31</v>
      </c>
      <c r="M85">
        <f t="shared" si="1"/>
        <v>0</v>
      </c>
    </row>
    <row r="86" spans="1:13" x14ac:dyDescent="0.2">
      <c r="A86" t="s">
        <v>564</v>
      </c>
      <c r="B86" s="2" t="s">
        <v>36</v>
      </c>
      <c r="C86" s="2" t="s">
        <v>7</v>
      </c>
      <c r="D86" s="2" t="s">
        <v>25</v>
      </c>
      <c r="E86" s="2">
        <v>2021</v>
      </c>
      <c r="F86" s="2" t="s">
        <v>10</v>
      </c>
      <c r="G86" s="2" t="s">
        <v>289</v>
      </c>
      <c r="H86" s="3" t="s">
        <v>9</v>
      </c>
      <c r="I86">
        <v>98</v>
      </c>
      <c r="J86">
        <v>7</v>
      </c>
      <c r="K86">
        <f>I86*25%</f>
        <v>24.5</v>
      </c>
      <c r="L86">
        <f>J86*100%</f>
        <v>7</v>
      </c>
      <c r="M86">
        <f t="shared" si="1"/>
        <v>31.5</v>
      </c>
    </row>
    <row r="87" spans="1:13" x14ac:dyDescent="0.2">
      <c r="A87" t="s">
        <v>503</v>
      </c>
      <c r="B87" s="2" t="s">
        <v>69</v>
      </c>
      <c r="C87" s="2" t="s">
        <v>17</v>
      </c>
      <c r="D87" s="2" t="s">
        <v>40</v>
      </c>
      <c r="E87" s="2">
        <v>2022</v>
      </c>
      <c r="F87" s="2" t="s">
        <v>10</v>
      </c>
      <c r="G87" s="2" t="s">
        <v>252</v>
      </c>
      <c r="H87" s="3" t="s">
        <v>9</v>
      </c>
      <c r="I87">
        <v>36</v>
      </c>
      <c r="J87">
        <v>22</v>
      </c>
      <c r="K87">
        <f>I87*25%</f>
        <v>9</v>
      </c>
      <c r="L87">
        <f>J87*100%</f>
        <v>22</v>
      </c>
      <c r="M87">
        <f t="shared" si="1"/>
        <v>31</v>
      </c>
    </row>
    <row r="88" spans="1:13" hidden="1" x14ac:dyDescent="0.2">
      <c r="A88" t="s">
        <v>596</v>
      </c>
      <c r="B88" s="2" t="s">
        <v>36</v>
      </c>
      <c r="C88" s="2" t="s">
        <v>17</v>
      </c>
      <c r="D88" s="2" t="s">
        <v>25</v>
      </c>
      <c r="E88" s="2">
        <v>2020</v>
      </c>
      <c r="F88" s="2" t="s">
        <v>10</v>
      </c>
      <c r="G88" s="2" t="s">
        <v>248</v>
      </c>
      <c r="H88" s="3" t="s">
        <v>31</v>
      </c>
      <c r="M88">
        <f t="shared" si="1"/>
        <v>0</v>
      </c>
    </row>
    <row r="89" spans="1:13" x14ac:dyDescent="0.2">
      <c r="A89" t="s">
        <v>457</v>
      </c>
      <c r="B89" s="2" t="s">
        <v>36</v>
      </c>
      <c r="C89" s="2" t="s">
        <v>17</v>
      </c>
      <c r="D89" s="2" t="s">
        <v>25</v>
      </c>
      <c r="E89" s="2">
        <v>2020</v>
      </c>
      <c r="F89" s="2" t="s">
        <v>10</v>
      </c>
      <c r="G89" s="2" t="s">
        <v>248</v>
      </c>
      <c r="H89" s="3" t="s">
        <v>9</v>
      </c>
      <c r="I89">
        <v>55</v>
      </c>
      <c r="J89">
        <v>7</v>
      </c>
      <c r="K89">
        <f>I89*25%</f>
        <v>13.75</v>
      </c>
      <c r="L89">
        <f>J89*100%</f>
        <v>7</v>
      </c>
      <c r="M89">
        <f t="shared" si="1"/>
        <v>20.75</v>
      </c>
    </row>
    <row r="90" spans="1:13" x14ac:dyDescent="0.2">
      <c r="A90" t="s">
        <v>645</v>
      </c>
      <c r="B90" s="2" t="s">
        <v>36</v>
      </c>
      <c r="C90" s="2" t="s">
        <v>7</v>
      </c>
      <c r="D90" s="2" t="s">
        <v>25</v>
      </c>
      <c r="E90" s="2">
        <v>2021</v>
      </c>
      <c r="F90" s="2" t="s">
        <v>10</v>
      </c>
      <c r="G90" s="2" t="s">
        <v>248</v>
      </c>
      <c r="H90" s="3" t="s">
        <v>9</v>
      </c>
      <c r="I90">
        <v>57</v>
      </c>
      <c r="J90">
        <v>19</v>
      </c>
      <c r="K90">
        <f>I90*25%</f>
        <v>14.25</v>
      </c>
      <c r="L90">
        <f>J90*100%</f>
        <v>19</v>
      </c>
      <c r="M90">
        <f t="shared" si="1"/>
        <v>33.25</v>
      </c>
    </row>
    <row r="91" spans="1:13" hidden="1" x14ac:dyDescent="0.2">
      <c r="A91" t="s">
        <v>664</v>
      </c>
      <c r="B91" s="2" t="s">
        <v>105</v>
      </c>
      <c r="C91" s="2" t="s">
        <v>17</v>
      </c>
      <c r="D91" s="2" t="s">
        <v>25</v>
      </c>
      <c r="E91" s="2">
        <v>2018</v>
      </c>
      <c r="F91" s="2" t="s">
        <v>10</v>
      </c>
      <c r="G91" s="2" t="s">
        <v>248</v>
      </c>
      <c r="H91" s="3" t="s">
        <v>31</v>
      </c>
      <c r="M91">
        <f t="shared" si="1"/>
        <v>0</v>
      </c>
    </row>
    <row r="92" spans="1:13" x14ac:dyDescent="0.2">
      <c r="A92" t="s">
        <v>533</v>
      </c>
      <c r="B92" s="2" t="s">
        <v>341</v>
      </c>
      <c r="C92" s="2" t="s">
        <v>17</v>
      </c>
      <c r="D92" s="2" t="s">
        <v>25</v>
      </c>
      <c r="E92" s="2">
        <v>2018</v>
      </c>
      <c r="F92" s="2" t="s">
        <v>10</v>
      </c>
      <c r="G92" s="3" t="s">
        <v>104</v>
      </c>
      <c r="H92" s="3" t="s">
        <v>9</v>
      </c>
      <c r="I92">
        <v>76</v>
      </c>
      <c r="J92">
        <v>22</v>
      </c>
      <c r="K92">
        <f>I92*25%</f>
        <v>19</v>
      </c>
      <c r="L92">
        <f>J92*100%</f>
        <v>22</v>
      </c>
      <c r="M92">
        <f t="shared" si="1"/>
        <v>41</v>
      </c>
    </row>
    <row r="93" spans="1:13" x14ac:dyDescent="0.2">
      <c r="A93" t="s">
        <v>466</v>
      </c>
      <c r="B93" s="2" t="s">
        <v>379</v>
      </c>
      <c r="C93" s="2" t="s">
        <v>7</v>
      </c>
      <c r="D93" s="2" t="s">
        <v>25</v>
      </c>
      <c r="E93" s="2">
        <v>2021</v>
      </c>
      <c r="F93" s="2" t="s">
        <v>10</v>
      </c>
      <c r="G93" s="2" t="s">
        <v>342</v>
      </c>
      <c r="H93" s="3" t="s">
        <v>9</v>
      </c>
      <c r="I93">
        <v>47</v>
      </c>
      <c r="J93">
        <v>8</v>
      </c>
      <c r="K93">
        <f>I93*25%</f>
        <v>11.75</v>
      </c>
      <c r="L93">
        <f>J93*100%</f>
        <v>8</v>
      </c>
      <c r="M93">
        <f t="shared" si="1"/>
        <v>19.75</v>
      </c>
    </row>
    <row r="94" spans="1:13" hidden="1" x14ac:dyDescent="0.2">
      <c r="A94" t="s">
        <v>610</v>
      </c>
      <c r="B94" s="2" t="s">
        <v>365</v>
      </c>
      <c r="C94" s="2" t="s">
        <v>17</v>
      </c>
      <c r="D94" s="2" t="s">
        <v>25</v>
      </c>
      <c r="E94" s="2">
        <v>2019</v>
      </c>
      <c r="F94" s="2" t="s">
        <v>10</v>
      </c>
      <c r="G94" s="2" t="s">
        <v>293</v>
      </c>
      <c r="H94" s="3" t="s">
        <v>31</v>
      </c>
      <c r="M94">
        <f t="shared" si="1"/>
        <v>0</v>
      </c>
    </row>
    <row r="95" spans="1:13" x14ac:dyDescent="0.2">
      <c r="A95" t="s">
        <v>656</v>
      </c>
      <c r="B95" s="2" t="s">
        <v>315</v>
      </c>
      <c r="C95" s="2" t="s">
        <v>17</v>
      </c>
      <c r="D95" s="2" t="s">
        <v>40</v>
      </c>
      <c r="E95" s="2">
        <v>2020</v>
      </c>
      <c r="F95" s="2" t="s">
        <v>10</v>
      </c>
      <c r="G95" s="3" t="s">
        <v>293</v>
      </c>
      <c r="H95" s="3" t="s">
        <v>9</v>
      </c>
      <c r="I95">
        <v>25</v>
      </c>
      <c r="J95">
        <v>15</v>
      </c>
      <c r="K95">
        <f>I95*25%</f>
        <v>6.25</v>
      </c>
      <c r="L95">
        <f>J95*100%</f>
        <v>15</v>
      </c>
      <c r="M95">
        <f t="shared" si="1"/>
        <v>21.25</v>
      </c>
    </row>
    <row r="96" spans="1:13" x14ac:dyDescent="0.2">
      <c r="A96" t="s">
        <v>518</v>
      </c>
      <c r="B96" s="2" t="s">
        <v>32</v>
      </c>
      <c r="C96" s="2" t="s">
        <v>7</v>
      </c>
      <c r="D96" s="2" t="s">
        <v>25</v>
      </c>
      <c r="E96" s="2">
        <v>2021</v>
      </c>
      <c r="F96" s="2" t="s">
        <v>10</v>
      </c>
      <c r="G96" s="2" t="s">
        <v>293</v>
      </c>
      <c r="H96" s="3" t="s">
        <v>9</v>
      </c>
      <c r="I96">
        <v>38</v>
      </c>
      <c r="J96">
        <v>7</v>
      </c>
      <c r="K96">
        <f>I96*25%</f>
        <v>9.5</v>
      </c>
      <c r="L96">
        <f>J96*100%</f>
        <v>7</v>
      </c>
      <c r="M96">
        <f t="shared" si="1"/>
        <v>16.5</v>
      </c>
    </row>
    <row r="97" spans="1:13" hidden="1" x14ac:dyDescent="0.2">
      <c r="A97" t="s">
        <v>518</v>
      </c>
      <c r="B97" s="2" t="s">
        <v>403</v>
      </c>
      <c r="C97" s="2" t="s">
        <v>7</v>
      </c>
      <c r="D97" s="2" t="s">
        <v>25</v>
      </c>
      <c r="E97" s="2">
        <v>2020</v>
      </c>
      <c r="F97" s="2" t="s">
        <v>10</v>
      </c>
      <c r="G97" s="2" t="s">
        <v>293</v>
      </c>
      <c r="H97" s="3" t="s">
        <v>31</v>
      </c>
      <c r="M97">
        <f t="shared" si="1"/>
        <v>0</v>
      </c>
    </row>
    <row r="98" spans="1:13" x14ac:dyDescent="0.2">
      <c r="A98" t="s">
        <v>494</v>
      </c>
      <c r="B98" s="2" t="s">
        <v>132</v>
      </c>
      <c r="C98" s="2" t="s">
        <v>17</v>
      </c>
      <c r="D98" s="2" t="s">
        <v>40</v>
      </c>
      <c r="E98" s="2">
        <v>2018</v>
      </c>
      <c r="F98" s="2" t="s">
        <v>10</v>
      </c>
      <c r="G98" s="3" t="s">
        <v>234</v>
      </c>
      <c r="H98" s="3" t="s">
        <v>9</v>
      </c>
      <c r="I98">
        <v>81</v>
      </c>
      <c r="J98">
        <v>2</v>
      </c>
      <c r="K98">
        <f>I98*25%</f>
        <v>20.25</v>
      </c>
      <c r="L98">
        <f>J98*100%</f>
        <v>2</v>
      </c>
      <c r="M98">
        <f t="shared" si="1"/>
        <v>22.25</v>
      </c>
    </row>
    <row r="99" spans="1:13" x14ac:dyDescent="0.2">
      <c r="A99" t="s">
        <v>609</v>
      </c>
      <c r="B99" s="2" t="s">
        <v>132</v>
      </c>
      <c r="C99" s="2" t="s">
        <v>17</v>
      </c>
      <c r="D99" s="2" t="s">
        <v>25</v>
      </c>
      <c r="E99" s="2">
        <v>2020</v>
      </c>
      <c r="F99" s="2" t="s">
        <v>10</v>
      </c>
      <c r="G99" s="2" t="s">
        <v>234</v>
      </c>
      <c r="H99" s="3" t="s">
        <v>9</v>
      </c>
      <c r="I99">
        <v>30</v>
      </c>
      <c r="J99">
        <v>9</v>
      </c>
      <c r="K99">
        <f>I99*25%</f>
        <v>7.5</v>
      </c>
      <c r="L99">
        <f>J99*100%</f>
        <v>9</v>
      </c>
      <c r="M99">
        <f t="shared" si="1"/>
        <v>16.5</v>
      </c>
    </row>
    <row r="100" spans="1:13" hidden="1" x14ac:dyDescent="0.2">
      <c r="A100" t="s">
        <v>494</v>
      </c>
      <c r="B100" s="2" t="s">
        <v>12</v>
      </c>
      <c r="C100" s="2" t="s">
        <v>17</v>
      </c>
      <c r="D100" s="2" t="s">
        <v>25</v>
      </c>
      <c r="E100" s="2">
        <v>2019</v>
      </c>
      <c r="F100" s="2" t="s">
        <v>10</v>
      </c>
      <c r="G100" s="2" t="s">
        <v>234</v>
      </c>
      <c r="H100" s="3" t="s">
        <v>31</v>
      </c>
      <c r="M100">
        <f t="shared" si="1"/>
        <v>0</v>
      </c>
    </row>
    <row r="101" spans="1:13" x14ac:dyDescent="0.2">
      <c r="A101" t="s">
        <v>464</v>
      </c>
      <c r="B101" s="2" t="s">
        <v>12</v>
      </c>
      <c r="C101" s="2" t="s">
        <v>17</v>
      </c>
      <c r="D101" s="2" t="s">
        <v>40</v>
      </c>
      <c r="E101" s="2">
        <v>2019</v>
      </c>
      <c r="F101" s="2" t="s">
        <v>10</v>
      </c>
      <c r="G101" s="2" t="s">
        <v>234</v>
      </c>
      <c r="H101" s="3" t="s">
        <v>9</v>
      </c>
      <c r="I101">
        <v>27</v>
      </c>
      <c r="J101">
        <v>17</v>
      </c>
      <c r="K101">
        <f>I101*25%</f>
        <v>6.75</v>
      </c>
      <c r="L101">
        <f>J101*100%</f>
        <v>17</v>
      </c>
      <c r="M101">
        <f t="shared" si="1"/>
        <v>23.75</v>
      </c>
    </row>
    <row r="102" spans="1:13" x14ac:dyDescent="0.2">
      <c r="A102" t="s">
        <v>464</v>
      </c>
      <c r="B102" s="2" t="s">
        <v>12</v>
      </c>
      <c r="C102" s="2" t="s">
        <v>7</v>
      </c>
      <c r="D102" s="2" t="s">
        <v>21</v>
      </c>
      <c r="E102" s="2">
        <v>2021</v>
      </c>
      <c r="F102" s="2" t="s">
        <v>10</v>
      </c>
      <c r="G102" s="2" t="s">
        <v>234</v>
      </c>
      <c r="H102" s="3" t="s">
        <v>9</v>
      </c>
      <c r="I102">
        <v>69</v>
      </c>
      <c r="J102">
        <v>4</v>
      </c>
      <c r="K102">
        <f>I102*25%</f>
        <v>17.25</v>
      </c>
      <c r="L102">
        <f>J102*100%</f>
        <v>4</v>
      </c>
      <c r="M102">
        <f t="shared" si="1"/>
        <v>21.25</v>
      </c>
    </row>
    <row r="103" spans="1:13" hidden="1" x14ac:dyDescent="0.2">
      <c r="A103" t="s">
        <v>695</v>
      </c>
      <c r="B103" s="2" t="s">
        <v>12</v>
      </c>
      <c r="C103" s="2" t="s">
        <v>7</v>
      </c>
      <c r="D103" s="2" t="s">
        <v>25</v>
      </c>
      <c r="E103" s="2">
        <v>2019</v>
      </c>
      <c r="F103" s="2" t="s">
        <v>10</v>
      </c>
      <c r="G103" s="2" t="s">
        <v>183</v>
      </c>
      <c r="H103" s="3" t="s">
        <v>31</v>
      </c>
      <c r="M103">
        <f t="shared" si="1"/>
        <v>0</v>
      </c>
    </row>
    <row r="104" spans="1:13" x14ac:dyDescent="0.2">
      <c r="A104" t="s">
        <v>686</v>
      </c>
      <c r="B104" s="2" t="s">
        <v>12</v>
      </c>
      <c r="C104" s="2" t="s">
        <v>17</v>
      </c>
      <c r="D104" s="2" t="s">
        <v>25</v>
      </c>
      <c r="E104" s="2">
        <v>2021</v>
      </c>
      <c r="F104" s="2" t="s">
        <v>10</v>
      </c>
      <c r="G104" s="2" t="s">
        <v>182</v>
      </c>
      <c r="H104" s="3" t="s">
        <v>9</v>
      </c>
      <c r="I104">
        <v>65</v>
      </c>
      <c r="J104">
        <v>9</v>
      </c>
      <c r="K104">
        <f>I104*25%</f>
        <v>16.25</v>
      </c>
      <c r="L104">
        <f>J104*100%</f>
        <v>9</v>
      </c>
      <c r="M104">
        <f t="shared" si="1"/>
        <v>25.25</v>
      </c>
    </row>
    <row r="105" spans="1:13" x14ac:dyDescent="0.2">
      <c r="A105" t="s">
        <v>588</v>
      </c>
      <c r="B105" s="2" t="s">
        <v>12</v>
      </c>
      <c r="C105" s="2" t="s">
        <v>17</v>
      </c>
      <c r="D105" s="2" t="s">
        <v>40</v>
      </c>
      <c r="E105" s="2">
        <v>2015</v>
      </c>
      <c r="F105" s="2" t="s">
        <v>10</v>
      </c>
      <c r="G105" s="3" t="s">
        <v>190</v>
      </c>
      <c r="H105" s="3" t="s">
        <v>9</v>
      </c>
      <c r="I105">
        <v>88</v>
      </c>
      <c r="J105">
        <v>14</v>
      </c>
      <c r="K105">
        <f>I105*25%</f>
        <v>22</v>
      </c>
      <c r="L105">
        <f>J105*100%</f>
        <v>14</v>
      </c>
      <c r="M105">
        <f t="shared" si="1"/>
        <v>36</v>
      </c>
    </row>
    <row r="106" spans="1:13" hidden="1" x14ac:dyDescent="0.2">
      <c r="A106" t="s">
        <v>588</v>
      </c>
      <c r="B106" s="2" t="s">
        <v>12</v>
      </c>
      <c r="C106" s="2" t="s">
        <v>17</v>
      </c>
      <c r="D106" s="2" t="s">
        <v>40</v>
      </c>
      <c r="E106" s="2">
        <v>2021</v>
      </c>
      <c r="F106" s="2" t="s">
        <v>10</v>
      </c>
      <c r="G106" s="2" t="s">
        <v>204</v>
      </c>
      <c r="H106" s="3" t="s">
        <v>31</v>
      </c>
      <c r="M106">
        <f t="shared" si="1"/>
        <v>0</v>
      </c>
    </row>
    <row r="107" spans="1:13" x14ac:dyDescent="0.2">
      <c r="A107" t="s">
        <v>673</v>
      </c>
      <c r="B107" s="2" t="s">
        <v>350</v>
      </c>
      <c r="C107" s="2" t="s">
        <v>7</v>
      </c>
      <c r="D107" s="2" t="s">
        <v>25</v>
      </c>
      <c r="E107" s="2">
        <v>2021</v>
      </c>
      <c r="F107" s="2" t="s">
        <v>10</v>
      </c>
      <c r="G107" s="3" t="s">
        <v>248</v>
      </c>
      <c r="H107" s="3" t="s">
        <v>9</v>
      </c>
      <c r="I107">
        <v>51</v>
      </c>
      <c r="J107">
        <v>23</v>
      </c>
      <c r="K107">
        <f>I107*25%</f>
        <v>12.75</v>
      </c>
      <c r="L107">
        <f>J107*100%</f>
        <v>23</v>
      </c>
      <c r="M107">
        <f t="shared" si="1"/>
        <v>35.75</v>
      </c>
    </row>
    <row r="108" spans="1:13" x14ac:dyDescent="0.2">
      <c r="A108" t="s">
        <v>552</v>
      </c>
      <c r="B108" s="2" t="s">
        <v>12</v>
      </c>
      <c r="C108" s="2" t="s">
        <v>7</v>
      </c>
      <c r="D108" s="2" t="s">
        <v>25</v>
      </c>
      <c r="E108" s="2">
        <v>2021</v>
      </c>
      <c r="F108" s="2" t="s">
        <v>10</v>
      </c>
      <c r="G108" s="2" t="s">
        <v>190</v>
      </c>
      <c r="H108" s="3" t="s">
        <v>9</v>
      </c>
      <c r="I108">
        <v>75</v>
      </c>
      <c r="J108">
        <v>6</v>
      </c>
      <c r="K108">
        <f>I108*25%</f>
        <v>18.75</v>
      </c>
      <c r="L108">
        <f>J108*100%</f>
        <v>6</v>
      </c>
      <c r="M108">
        <f t="shared" si="1"/>
        <v>24.75</v>
      </c>
    </row>
    <row r="109" spans="1:13" hidden="1" x14ac:dyDescent="0.2">
      <c r="A109" t="s">
        <v>215</v>
      </c>
      <c r="B109" s="2" t="s">
        <v>12</v>
      </c>
      <c r="C109" s="2" t="s">
        <v>17</v>
      </c>
      <c r="D109" s="2" t="s">
        <v>18</v>
      </c>
      <c r="E109" s="2">
        <v>2021</v>
      </c>
      <c r="F109" s="2" t="s">
        <v>10</v>
      </c>
      <c r="G109" s="2" t="s">
        <v>190</v>
      </c>
      <c r="H109" s="3" t="s">
        <v>31</v>
      </c>
      <c r="M109">
        <f t="shared" si="1"/>
        <v>0</v>
      </c>
    </row>
    <row r="110" spans="1:13" x14ac:dyDescent="0.2">
      <c r="A110" t="s">
        <v>215</v>
      </c>
      <c r="B110" s="2" t="s">
        <v>12</v>
      </c>
      <c r="C110" s="2" t="s">
        <v>17</v>
      </c>
      <c r="D110" s="2" t="s">
        <v>21</v>
      </c>
      <c r="E110" s="2">
        <v>2019</v>
      </c>
      <c r="F110" s="2" t="s">
        <v>10</v>
      </c>
      <c r="G110" s="3" t="s">
        <v>190</v>
      </c>
      <c r="H110" s="3" t="s">
        <v>9</v>
      </c>
      <c r="I110">
        <v>37</v>
      </c>
      <c r="J110">
        <v>11</v>
      </c>
      <c r="K110">
        <f>I110*25%</f>
        <v>9.25</v>
      </c>
      <c r="L110">
        <f>J110*100%</f>
        <v>11</v>
      </c>
      <c r="M110">
        <f t="shared" si="1"/>
        <v>20.25</v>
      </c>
    </row>
    <row r="111" spans="1:13" x14ac:dyDescent="0.2">
      <c r="A111" t="s">
        <v>482</v>
      </c>
      <c r="B111" s="2" t="s">
        <v>12</v>
      </c>
      <c r="C111" s="2" t="s">
        <v>7</v>
      </c>
      <c r="D111" s="2" t="s">
        <v>25</v>
      </c>
      <c r="E111" s="2">
        <v>2019</v>
      </c>
      <c r="F111" s="2" t="s">
        <v>10</v>
      </c>
      <c r="G111" s="2" t="s">
        <v>190</v>
      </c>
      <c r="H111" s="3" t="s">
        <v>9</v>
      </c>
      <c r="I111">
        <v>34</v>
      </c>
      <c r="J111">
        <v>14</v>
      </c>
      <c r="K111">
        <f>I111*25%</f>
        <v>8.5</v>
      </c>
      <c r="L111">
        <f>J111*100%</f>
        <v>14</v>
      </c>
      <c r="M111">
        <f t="shared" si="1"/>
        <v>22.5</v>
      </c>
    </row>
    <row r="112" spans="1:13" hidden="1" x14ac:dyDescent="0.2">
      <c r="A112" t="s">
        <v>693</v>
      </c>
      <c r="B112" s="2" t="s">
        <v>12</v>
      </c>
      <c r="C112" s="2" t="s">
        <v>17</v>
      </c>
      <c r="D112" s="2" t="s">
        <v>21</v>
      </c>
      <c r="E112" s="2">
        <v>2019</v>
      </c>
      <c r="F112" s="2" t="s">
        <v>10</v>
      </c>
      <c r="G112" s="3" t="s">
        <v>190</v>
      </c>
      <c r="H112" s="3" t="s">
        <v>31</v>
      </c>
      <c r="M112">
        <f t="shared" si="1"/>
        <v>0</v>
      </c>
    </row>
    <row r="113" spans="1:13" x14ac:dyDescent="0.2">
      <c r="A113" t="s">
        <v>536</v>
      </c>
      <c r="B113" s="2" t="s">
        <v>12</v>
      </c>
      <c r="C113" s="2" t="s">
        <v>17</v>
      </c>
      <c r="D113" s="2" t="s">
        <v>25</v>
      </c>
      <c r="E113" s="2">
        <v>2015</v>
      </c>
      <c r="F113" s="2" t="s">
        <v>10</v>
      </c>
      <c r="G113" s="3" t="s">
        <v>190</v>
      </c>
      <c r="H113" s="3" t="s">
        <v>9</v>
      </c>
      <c r="I113">
        <v>76</v>
      </c>
      <c r="J113">
        <v>10</v>
      </c>
      <c r="K113">
        <f>I113*25%</f>
        <v>19</v>
      </c>
      <c r="L113">
        <f>J113*100%</f>
        <v>10</v>
      </c>
      <c r="M113">
        <f t="shared" si="1"/>
        <v>29</v>
      </c>
    </row>
    <row r="114" spans="1:13" x14ac:dyDescent="0.2">
      <c r="A114" t="s">
        <v>571</v>
      </c>
      <c r="B114" s="2" t="s">
        <v>12</v>
      </c>
      <c r="C114" s="2" t="s">
        <v>17</v>
      </c>
      <c r="D114" s="2" t="s">
        <v>40</v>
      </c>
      <c r="E114" s="2">
        <v>2018</v>
      </c>
      <c r="F114" s="2" t="s">
        <v>10</v>
      </c>
      <c r="G114" s="3" t="s">
        <v>190</v>
      </c>
      <c r="H114" s="3" t="s">
        <v>9</v>
      </c>
      <c r="I114">
        <v>99</v>
      </c>
      <c r="J114">
        <v>17</v>
      </c>
      <c r="K114">
        <f>I114*25%</f>
        <v>24.75</v>
      </c>
      <c r="L114">
        <f>J114*100%</f>
        <v>17</v>
      </c>
      <c r="M114">
        <f t="shared" si="1"/>
        <v>41.75</v>
      </c>
    </row>
    <row r="115" spans="1:13" hidden="1" x14ac:dyDescent="0.2">
      <c r="A115" t="s">
        <v>569</v>
      </c>
      <c r="B115" s="2" t="s">
        <v>12</v>
      </c>
      <c r="C115" s="2" t="s">
        <v>7</v>
      </c>
      <c r="D115" s="2" t="s">
        <v>21</v>
      </c>
      <c r="E115" s="2">
        <v>2015</v>
      </c>
      <c r="F115" s="2" t="s">
        <v>10</v>
      </c>
      <c r="G115" s="3" t="s">
        <v>190</v>
      </c>
      <c r="H115" s="3" t="s">
        <v>31</v>
      </c>
      <c r="M115">
        <f t="shared" si="1"/>
        <v>0</v>
      </c>
    </row>
    <row r="116" spans="1:13" x14ac:dyDescent="0.2">
      <c r="A116" t="s">
        <v>662</v>
      </c>
      <c r="B116" s="2" t="s">
        <v>153</v>
      </c>
      <c r="C116" s="2" t="s">
        <v>17</v>
      </c>
      <c r="D116" s="2" t="s">
        <v>25</v>
      </c>
      <c r="E116" s="2">
        <v>2021</v>
      </c>
      <c r="F116" s="2" t="s">
        <v>10</v>
      </c>
      <c r="G116" s="2" t="s">
        <v>190</v>
      </c>
      <c r="H116" s="3" t="s">
        <v>9</v>
      </c>
      <c r="I116">
        <v>20</v>
      </c>
      <c r="J116">
        <v>19</v>
      </c>
      <c r="K116">
        <f>I116*25%</f>
        <v>5</v>
      </c>
      <c r="L116">
        <f>J116*100%</f>
        <v>19</v>
      </c>
      <c r="M116">
        <f t="shared" si="1"/>
        <v>24</v>
      </c>
    </row>
    <row r="117" spans="1:13" x14ac:dyDescent="0.2">
      <c r="A117" t="s">
        <v>419</v>
      </c>
      <c r="B117" s="2" t="s">
        <v>153</v>
      </c>
      <c r="C117" s="2" t="s">
        <v>17</v>
      </c>
      <c r="D117" s="2" t="s">
        <v>40</v>
      </c>
      <c r="E117" s="2">
        <v>2016</v>
      </c>
      <c r="F117" s="2" t="s">
        <v>10</v>
      </c>
      <c r="G117" s="3" t="s">
        <v>359</v>
      </c>
      <c r="H117" s="3" t="s">
        <v>9</v>
      </c>
      <c r="I117">
        <v>73</v>
      </c>
      <c r="J117">
        <v>9</v>
      </c>
      <c r="K117">
        <f>I117*25%</f>
        <v>18.25</v>
      </c>
      <c r="L117">
        <f>J117*100%</f>
        <v>9</v>
      </c>
      <c r="M117">
        <f t="shared" si="1"/>
        <v>27.25</v>
      </c>
    </row>
    <row r="118" spans="1:13" hidden="1" x14ac:dyDescent="0.2">
      <c r="A118" t="s">
        <v>597</v>
      </c>
      <c r="B118" s="2" t="s">
        <v>153</v>
      </c>
      <c r="C118" s="2" t="s">
        <v>17</v>
      </c>
      <c r="D118" s="2" t="s">
        <v>25</v>
      </c>
      <c r="E118" s="2">
        <v>2020</v>
      </c>
      <c r="F118" s="2" t="s">
        <v>10</v>
      </c>
      <c r="G118" s="2" t="s">
        <v>190</v>
      </c>
      <c r="H118" s="3" t="s">
        <v>31</v>
      </c>
      <c r="M118">
        <f t="shared" si="1"/>
        <v>0</v>
      </c>
    </row>
    <row r="119" spans="1:13" x14ac:dyDescent="0.2">
      <c r="A119" t="s">
        <v>625</v>
      </c>
      <c r="B119" s="2" t="s">
        <v>153</v>
      </c>
      <c r="C119" s="2" t="s">
        <v>17</v>
      </c>
      <c r="D119" s="2" t="s">
        <v>25</v>
      </c>
      <c r="E119" s="2">
        <v>2021</v>
      </c>
      <c r="F119" s="2" t="s">
        <v>10</v>
      </c>
      <c r="G119" s="2" t="s">
        <v>11</v>
      </c>
      <c r="H119" s="3" t="s">
        <v>9</v>
      </c>
      <c r="I119">
        <v>40</v>
      </c>
      <c r="J119">
        <v>8</v>
      </c>
      <c r="K119">
        <f>I119*25%</f>
        <v>10</v>
      </c>
      <c r="L119">
        <f>J119*100%</f>
        <v>8</v>
      </c>
      <c r="M119">
        <f t="shared" si="1"/>
        <v>18</v>
      </c>
    </row>
    <row r="120" spans="1:13" x14ac:dyDescent="0.2">
      <c r="A120" t="s">
        <v>570</v>
      </c>
      <c r="B120" s="2" t="s">
        <v>153</v>
      </c>
      <c r="C120" s="2" t="s">
        <v>17</v>
      </c>
      <c r="D120" s="2" t="s">
        <v>25</v>
      </c>
      <c r="E120" s="2">
        <v>2021</v>
      </c>
      <c r="F120" s="2" t="s">
        <v>10</v>
      </c>
      <c r="G120" s="2" t="s">
        <v>11</v>
      </c>
      <c r="H120" s="3" t="s">
        <v>9</v>
      </c>
      <c r="I120">
        <v>48</v>
      </c>
      <c r="J120">
        <v>20</v>
      </c>
      <c r="K120">
        <f>I120*25%</f>
        <v>12</v>
      </c>
      <c r="L120">
        <f>J120*100%</f>
        <v>20</v>
      </c>
      <c r="M120">
        <f t="shared" si="1"/>
        <v>32</v>
      </c>
    </row>
    <row r="121" spans="1:13" hidden="1" x14ac:dyDescent="0.2">
      <c r="A121" t="s">
        <v>421</v>
      </c>
      <c r="B121" s="2" t="s">
        <v>153</v>
      </c>
      <c r="C121" s="2" t="s">
        <v>17</v>
      </c>
      <c r="D121" s="2" t="s">
        <v>25</v>
      </c>
      <c r="E121" s="2">
        <v>2018</v>
      </c>
      <c r="F121" s="2" t="s">
        <v>115</v>
      </c>
      <c r="G121" s="3" t="s">
        <v>11</v>
      </c>
      <c r="H121" s="3" t="s">
        <v>31</v>
      </c>
      <c r="M121">
        <f t="shared" si="1"/>
        <v>0</v>
      </c>
    </row>
    <row r="122" spans="1:13" x14ac:dyDescent="0.2">
      <c r="A122" t="s">
        <v>502</v>
      </c>
      <c r="B122" s="2" t="s">
        <v>43</v>
      </c>
      <c r="C122" s="2" t="s">
        <v>17</v>
      </c>
      <c r="D122" s="2" t="s">
        <v>18</v>
      </c>
      <c r="E122" s="2">
        <v>2020</v>
      </c>
      <c r="F122" s="2" t="s">
        <v>35</v>
      </c>
      <c r="G122" s="2" t="s">
        <v>11</v>
      </c>
      <c r="H122" s="3" t="s">
        <v>9</v>
      </c>
      <c r="I122">
        <v>70</v>
      </c>
      <c r="J122">
        <v>2</v>
      </c>
      <c r="K122">
        <f>I122*25%</f>
        <v>17.5</v>
      </c>
      <c r="L122">
        <f>J122*100%</f>
        <v>2</v>
      </c>
      <c r="M122">
        <f t="shared" si="1"/>
        <v>19.5</v>
      </c>
    </row>
    <row r="123" spans="1:13" x14ac:dyDescent="0.2">
      <c r="A123" t="s">
        <v>506</v>
      </c>
      <c r="B123" s="2" t="s">
        <v>43</v>
      </c>
      <c r="C123" s="2" t="s">
        <v>17</v>
      </c>
      <c r="D123" s="2" t="s">
        <v>21</v>
      </c>
      <c r="E123" s="2">
        <v>2015</v>
      </c>
      <c r="G123" s="3" t="s">
        <v>11</v>
      </c>
      <c r="H123" s="3" t="s">
        <v>9</v>
      </c>
      <c r="I123">
        <v>69</v>
      </c>
      <c r="J123">
        <v>13</v>
      </c>
      <c r="K123">
        <f>I123*25%</f>
        <v>17.25</v>
      </c>
      <c r="L123">
        <f>J123*100%</f>
        <v>13</v>
      </c>
      <c r="M123">
        <f t="shared" si="1"/>
        <v>30.25</v>
      </c>
    </row>
    <row r="124" spans="1:13" hidden="1" x14ac:dyDescent="0.2">
      <c r="A124" t="s">
        <v>506</v>
      </c>
      <c r="B124" s="2" t="s">
        <v>43</v>
      </c>
      <c r="C124" s="2" t="s">
        <v>17</v>
      </c>
      <c r="D124" s="2" t="s">
        <v>25</v>
      </c>
      <c r="E124" s="2">
        <v>2018</v>
      </c>
      <c r="F124" s="2" t="s">
        <v>10</v>
      </c>
      <c r="G124" s="2" t="s">
        <v>11</v>
      </c>
      <c r="H124" s="3" t="s">
        <v>31</v>
      </c>
      <c r="M124">
        <f t="shared" si="1"/>
        <v>0</v>
      </c>
    </row>
    <row r="125" spans="1:13" x14ac:dyDescent="0.2">
      <c r="A125" t="s">
        <v>640</v>
      </c>
      <c r="B125" s="2" t="s">
        <v>43</v>
      </c>
      <c r="C125" s="2" t="s">
        <v>17</v>
      </c>
      <c r="D125" s="2" t="s">
        <v>21</v>
      </c>
      <c r="E125" s="2">
        <v>2021</v>
      </c>
      <c r="F125" s="2" t="s">
        <v>10</v>
      </c>
      <c r="G125" s="2" t="s">
        <v>11</v>
      </c>
      <c r="H125" s="3" t="s">
        <v>9</v>
      </c>
      <c r="I125">
        <v>37</v>
      </c>
      <c r="J125">
        <v>15</v>
      </c>
      <c r="K125">
        <f>I125*25%</f>
        <v>9.25</v>
      </c>
      <c r="L125">
        <f>J125*100%</f>
        <v>15</v>
      </c>
      <c r="M125">
        <f t="shared" si="1"/>
        <v>24.25</v>
      </c>
    </row>
    <row r="126" spans="1:13" x14ac:dyDescent="0.2">
      <c r="A126" t="s">
        <v>506</v>
      </c>
      <c r="B126" s="2" t="s">
        <v>43</v>
      </c>
      <c r="C126" s="2" t="s">
        <v>7</v>
      </c>
      <c r="D126" s="2" t="s">
        <v>25</v>
      </c>
      <c r="E126" s="2">
        <v>2021</v>
      </c>
      <c r="F126" s="2" t="s">
        <v>10</v>
      </c>
      <c r="G126" s="2" t="s">
        <v>11</v>
      </c>
      <c r="H126" s="3" t="s">
        <v>9</v>
      </c>
      <c r="I126">
        <v>91</v>
      </c>
      <c r="J126">
        <v>1</v>
      </c>
      <c r="K126">
        <f>I126*25%</f>
        <v>22.75</v>
      </c>
      <c r="L126">
        <f>J126*100%</f>
        <v>1</v>
      </c>
      <c r="M126">
        <f t="shared" si="1"/>
        <v>23.75</v>
      </c>
    </row>
    <row r="127" spans="1:13" hidden="1" x14ac:dyDescent="0.2">
      <c r="A127" t="s">
        <v>704</v>
      </c>
      <c r="B127" s="2" t="s">
        <v>191</v>
      </c>
      <c r="C127" s="2" t="s">
        <v>17</v>
      </c>
      <c r="D127" s="2" t="s">
        <v>18</v>
      </c>
      <c r="E127" s="2">
        <v>2020</v>
      </c>
      <c r="F127" s="2" t="s">
        <v>10</v>
      </c>
      <c r="G127" s="2" t="s">
        <v>11</v>
      </c>
      <c r="H127" s="3" t="s">
        <v>31</v>
      </c>
      <c r="M127">
        <f t="shared" si="1"/>
        <v>0</v>
      </c>
    </row>
    <row r="128" spans="1:13" x14ac:dyDescent="0.2">
      <c r="A128" t="s">
        <v>623</v>
      </c>
      <c r="B128" s="2" t="s">
        <v>128</v>
      </c>
      <c r="C128" s="2" t="s">
        <v>7</v>
      </c>
      <c r="D128" s="2" t="s">
        <v>25</v>
      </c>
      <c r="E128" s="2">
        <v>2021</v>
      </c>
      <c r="F128" s="2" t="s">
        <v>10</v>
      </c>
      <c r="G128" s="2" t="s">
        <v>11</v>
      </c>
      <c r="H128" s="3" t="s">
        <v>9</v>
      </c>
      <c r="I128">
        <v>29</v>
      </c>
      <c r="J128">
        <v>15</v>
      </c>
      <c r="K128">
        <f>I128*25%</f>
        <v>7.25</v>
      </c>
      <c r="L128">
        <f>J128*100%</f>
        <v>15</v>
      </c>
      <c r="M128">
        <f t="shared" si="1"/>
        <v>22.25</v>
      </c>
    </row>
    <row r="129" spans="1:13" x14ac:dyDescent="0.2">
      <c r="A129" t="s">
        <v>574</v>
      </c>
      <c r="B129" s="2" t="s">
        <v>368</v>
      </c>
      <c r="C129" s="2" t="s">
        <v>17</v>
      </c>
      <c r="D129" s="2" t="s">
        <v>25</v>
      </c>
      <c r="E129" s="2">
        <v>2021</v>
      </c>
      <c r="F129" s="2" t="s">
        <v>10</v>
      </c>
      <c r="G129" s="3" t="s">
        <v>11</v>
      </c>
      <c r="H129" s="3" t="s">
        <v>9</v>
      </c>
      <c r="I129">
        <v>46</v>
      </c>
      <c r="J129">
        <v>15</v>
      </c>
      <c r="K129">
        <f>I129*25%</f>
        <v>11.5</v>
      </c>
      <c r="L129">
        <f>J129*100%</f>
        <v>15</v>
      </c>
      <c r="M129">
        <f t="shared" si="1"/>
        <v>26.5</v>
      </c>
    </row>
    <row r="130" spans="1:13" hidden="1" x14ac:dyDescent="0.2">
      <c r="A130" t="s">
        <v>687</v>
      </c>
      <c r="B130" s="2" t="s">
        <v>269</v>
      </c>
      <c r="C130" s="2" t="s">
        <v>17</v>
      </c>
      <c r="D130" s="2" t="s">
        <v>25</v>
      </c>
      <c r="E130" s="2">
        <v>2017</v>
      </c>
      <c r="F130" s="2" t="s">
        <v>115</v>
      </c>
      <c r="G130" s="2" t="s">
        <v>11</v>
      </c>
      <c r="H130" s="3" t="s">
        <v>31</v>
      </c>
      <c r="M130">
        <f t="shared" si="1"/>
        <v>0</v>
      </c>
    </row>
    <row r="131" spans="1:13" x14ac:dyDescent="0.2">
      <c r="A131" t="s">
        <v>529</v>
      </c>
      <c r="B131" s="2" t="s">
        <v>108</v>
      </c>
      <c r="C131" s="2" t="s">
        <v>17</v>
      </c>
      <c r="D131" s="2" t="s">
        <v>25</v>
      </c>
      <c r="E131" s="2">
        <v>2017</v>
      </c>
      <c r="F131" s="2" t="s">
        <v>10</v>
      </c>
      <c r="G131" s="3" t="s">
        <v>11</v>
      </c>
      <c r="H131" s="3" t="s">
        <v>9</v>
      </c>
      <c r="I131">
        <v>79</v>
      </c>
      <c r="J131">
        <v>23</v>
      </c>
      <c r="K131">
        <f>I131*25%</f>
        <v>19.75</v>
      </c>
      <c r="L131">
        <f>J131*100%</f>
        <v>23</v>
      </c>
      <c r="M131">
        <f t="shared" ref="M131:M194" si="2">K131+L131</f>
        <v>42.75</v>
      </c>
    </row>
    <row r="132" spans="1:13" x14ac:dyDescent="0.2">
      <c r="A132" t="s">
        <v>576</v>
      </c>
      <c r="B132" s="2" t="s">
        <v>78</v>
      </c>
      <c r="C132" s="2" t="s">
        <v>17</v>
      </c>
      <c r="D132" s="2" t="s">
        <v>40</v>
      </c>
      <c r="E132" s="2">
        <v>2019</v>
      </c>
      <c r="F132" s="2" t="s">
        <v>10</v>
      </c>
      <c r="G132" s="2" t="s">
        <v>11</v>
      </c>
      <c r="H132" s="3" t="s">
        <v>9</v>
      </c>
      <c r="I132">
        <v>91</v>
      </c>
      <c r="J132">
        <v>11</v>
      </c>
      <c r="K132">
        <f>I132*25%</f>
        <v>22.75</v>
      </c>
      <c r="L132">
        <f>J132*100%</f>
        <v>11</v>
      </c>
      <c r="M132">
        <f t="shared" si="2"/>
        <v>33.75</v>
      </c>
    </row>
    <row r="133" spans="1:13" hidden="1" x14ac:dyDescent="0.2">
      <c r="A133" t="s">
        <v>576</v>
      </c>
      <c r="B133" s="2" t="s">
        <v>294</v>
      </c>
      <c r="C133" s="2" t="s">
        <v>7</v>
      </c>
      <c r="D133" s="2" t="s">
        <v>25</v>
      </c>
      <c r="E133" s="2">
        <v>2021</v>
      </c>
      <c r="F133" s="2" t="s">
        <v>10</v>
      </c>
      <c r="G133" s="2" t="s">
        <v>11</v>
      </c>
      <c r="H133" s="3" t="s">
        <v>31</v>
      </c>
      <c r="M133">
        <f t="shared" si="2"/>
        <v>0</v>
      </c>
    </row>
    <row r="134" spans="1:13" x14ac:dyDescent="0.2">
      <c r="A134" t="s">
        <v>576</v>
      </c>
      <c r="B134" s="2" t="s">
        <v>275</v>
      </c>
      <c r="C134" s="2" t="s">
        <v>7</v>
      </c>
      <c r="D134" s="2" t="s">
        <v>25</v>
      </c>
      <c r="E134" s="2">
        <v>2021</v>
      </c>
      <c r="F134" s="2" t="s">
        <v>10</v>
      </c>
      <c r="G134" s="2" t="s">
        <v>11</v>
      </c>
      <c r="H134" s="3" t="s">
        <v>9</v>
      </c>
      <c r="I134">
        <v>51</v>
      </c>
      <c r="J134">
        <v>5</v>
      </c>
      <c r="K134">
        <f>I134*25%</f>
        <v>12.75</v>
      </c>
      <c r="L134">
        <f>J134*100%</f>
        <v>5</v>
      </c>
      <c r="M134">
        <f t="shared" si="2"/>
        <v>17.75</v>
      </c>
    </row>
    <row r="135" spans="1:13" x14ac:dyDescent="0.2">
      <c r="A135" t="s">
        <v>422</v>
      </c>
      <c r="B135" s="2" t="s">
        <v>275</v>
      </c>
      <c r="C135" s="2" t="s">
        <v>7</v>
      </c>
      <c r="D135" s="2" t="s">
        <v>25</v>
      </c>
      <c r="E135" s="2">
        <v>2021</v>
      </c>
      <c r="F135" s="2" t="s">
        <v>35</v>
      </c>
      <c r="G135" s="2" t="s">
        <v>11</v>
      </c>
      <c r="H135" s="3" t="s">
        <v>9</v>
      </c>
      <c r="I135">
        <v>86</v>
      </c>
      <c r="J135">
        <v>6</v>
      </c>
      <c r="K135">
        <f>I135*25%</f>
        <v>21.5</v>
      </c>
      <c r="L135">
        <f>J135*100%</f>
        <v>6</v>
      </c>
      <c r="M135">
        <f t="shared" si="2"/>
        <v>27.5</v>
      </c>
    </row>
    <row r="136" spans="1:13" hidden="1" x14ac:dyDescent="0.2">
      <c r="A136" t="s">
        <v>422</v>
      </c>
      <c r="B136" s="2" t="s">
        <v>23</v>
      </c>
      <c r="C136" s="2" t="s">
        <v>17</v>
      </c>
      <c r="D136" s="2" t="s">
        <v>25</v>
      </c>
      <c r="E136" s="2">
        <v>2020</v>
      </c>
      <c r="F136" s="2" t="s">
        <v>10</v>
      </c>
      <c r="G136" s="2" t="s">
        <v>11</v>
      </c>
      <c r="H136" s="3" t="s">
        <v>31</v>
      </c>
      <c r="M136">
        <f t="shared" si="2"/>
        <v>0</v>
      </c>
    </row>
    <row r="137" spans="1:13" x14ac:dyDescent="0.2">
      <c r="A137" t="s">
        <v>422</v>
      </c>
      <c r="B137" s="2" t="s">
        <v>23</v>
      </c>
      <c r="C137" s="2" t="s">
        <v>7</v>
      </c>
      <c r="D137" s="2" t="s">
        <v>25</v>
      </c>
      <c r="E137" s="2">
        <v>2021</v>
      </c>
      <c r="F137" s="2" t="s">
        <v>10</v>
      </c>
      <c r="G137" s="2" t="s">
        <v>11</v>
      </c>
      <c r="H137" s="3" t="s">
        <v>9</v>
      </c>
      <c r="I137">
        <v>50</v>
      </c>
      <c r="J137">
        <v>2</v>
      </c>
      <c r="K137">
        <f>I137*25%</f>
        <v>12.5</v>
      </c>
      <c r="L137">
        <f>J137*100%</f>
        <v>2</v>
      </c>
      <c r="M137">
        <f t="shared" si="2"/>
        <v>14.5</v>
      </c>
    </row>
    <row r="138" spans="1:13" x14ac:dyDescent="0.2">
      <c r="A138" t="s">
        <v>615</v>
      </c>
      <c r="B138" s="2" t="s">
        <v>23</v>
      </c>
      <c r="C138" s="2" t="s">
        <v>7</v>
      </c>
      <c r="D138" s="2" t="s">
        <v>21</v>
      </c>
      <c r="E138" s="2">
        <v>2019</v>
      </c>
      <c r="F138" s="2" t="s">
        <v>10</v>
      </c>
      <c r="G138" s="3" t="s">
        <v>11</v>
      </c>
      <c r="H138" s="3" t="s">
        <v>9</v>
      </c>
      <c r="I138">
        <v>94</v>
      </c>
      <c r="J138">
        <v>15</v>
      </c>
      <c r="K138">
        <f>I138*25%</f>
        <v>23.5</v>
      </c>
      <c r="L138">
        <f>J138*100%</f>
        <v>15</v>
      </c>
      <c r="M138">
        <f t="shared" si="2"/>
        <v>38.5</v>
      </c>
    </row>
    <row r="139" spans="1:13" hidden="1" x14ac:dyDescent="0.2">
      <c r="A139" t="s">
        <v>455</v>
      </c>
      <c r="B139" s="2" t="s">
        <v>382</v>
      </c>
      <c r="C139" s="2" t="s">
        <v>17</v>
      </c>
      <c r="D139" s="2" t="s">
        <v>40</v>
      </c>
      <c r="E139" s="2">
        <v>2020</v>
      </c>
      <c r="F139" s="2" t="s">
        <v>10</v>
      </c>
      <c r="G139" s="2" t="s">
        <v>11</v>
      </c>
      <c r="H139" s="3" t="s">
        <v>31</v>
      </c>
      <c r="M139">
        <f t="shared" si="2"/>
        <v>0</v>
      </c>
    </row>
    <row r="140" spans="1:13" x14ac:dyDescent="0.2">
      <c r="A140" t="s">
        <v>438</v>
      </c>
      <c r="B140" s="2" t="s">
        <v>63</v>
      </c>
      <c r="C140" s="2" t="s">
        <v>17</v>
      </c>
      <c r="D140" s="2" t="s">
        <v>25</v>
      </c>
      <c r="E140" s="2">
        <v>2018</v>
      </c>
      <c r="F140" s="2" t="s">
        <v>10</v>
      </c>
      <c r="G140" s="4" t="s">
        <v>11</v>
      </c>
      <c r="H140" s="3" t="s">
        <v>9</v>
      </c>
      <c r="I140">
        <v>73</v>
      </c>
      <c r="J140">
        <v>23</v>
      </c>
      <c r="K140">
        <f>I140*25%</f>
        <v>18.25</v>
      </c>
      <c r="L140">
        <f>J140*100%</f>
        <v>23</v>
      </c>
      <c r="M140">
        <f t="shared" si="2"/>
        <v>41.25</v>
      </c>
    </row>
    <row r="141" spans="1:13" x14ac:dyDescent="0.2">
      <c r="A141" t="s">
        <v>438</v>
      </c>
      <c r="B141" s="2" t="s">
        <v>193</v>
      </c>
      <c r="C141" s="2" t="s">
        <v>7</v>
      </c>
      <c r="D141" s="2" t="s">
        <v>25</v>
      </c>
      <c r="E141" s="2">
        <v>2020</v>
      </c>
      <c r="F141" s="2" t="s">
        <v>10</v>
      </c>
      <c r="G141" s="4" t="s">
        <v>11</v>
      </c>
      <c r="H141" s="3" t="s">
        <v>9</v>
      </c>
      <c r="I141">
        <v>59</v>
      </c>
      <c r="J141">
        <v>23</v>
      </c>
      <c r="K141">
        <f>I141*25%</f>
        <v>14.75</v>
      </c>
      <c r="L141">
        <f>J141*100%</f>
        <v>23</v>
      </c>
      <c r="M141">
        <f t="shared" si="2"/>
        <v>37.75</v>
      </c>
    </row>
    <row r="142" spans="1:13" hidden="1" x14ac:dyDescent="0.2">
      <c r="A142" t="s">
        <v>510</v>
      </c>
      <c r="B142" s="2" t="s">
        <v>136</v>
      </c>
      <c r="C142" s="2" t="s">
        <v>17</v>
      </c>
      <c r="D142" s="2" t="s">
        <v>21</v>
      </c>
      <c r="E142" s="2">
        <v>2021</v>
      </c>
      <c r="F142" s="2" t="s">
        <v>35</v>
      </c>
      <c r="G142" s="2" t="s">
        <v>11</v>
      </c>
      <c r="H142" s="3" t="s">
        <v>31</v>
      </c>
      <c r="M142">
        <f t="shared" si="2"/>
        <v>0</v>
      </c>
    </row>
    <row r="143" spans="1:13" x14ac:dyDescent="0.2">
      <c r="A143" t="s">
        <v>556</v>
      </c>
      <c r="B143" s="2" t="s">
        <v>136</v>
      </c>
      <c r="C143" s="2" t="s">
        <v>17</v>
      </c>
      <c r="D143" s="2" t="s">
        <v>21</v>
      </c>
      <c r="E143" s="2">
        <v>2019</v>
      </c>
      <c r="F143" s="2" t="s">
        <v>10</v>
      </c>
      <c r="G143" s="3" t="s">
        <v>11</v>
      </c>
      <c r="H143" s="3" t="s">
        <v>9</v>
      </c>
      <c r="I143">
        <v>76</v>
      </c>
      <c r="J143">
        <v>9</v>
      </c>
      <c r="K143">
        <f>I143*25%</f>
        <v>19</v>
      </c>
      <c r="L143">
        <f>J143*100%</f>
        <v>9</v>
      </c>
      <c r="M143">
        <f t="shared" si="2"/>
        <v>28</v>
      </c>
    </row>
    <row r="144" spans="1:13" x14ac:dyDescent="0.2">
      <c r="A144" t="s">
        <v>685</v>
      </c>
      <c r="B144" s="2" t="s">
        <v>126</v>
      </c>
      <c r="C144" s="2" t="s">
        <v>17</v>
      </c>
      <c r="D144" s="2" t="s">
        <v>25</v>
      </c>
      <c r="E144" s="2">
        <v>2015</v>
      </c>
      <c r="F144" s="2" t="s">
        <v>10</v>
      </c>
      <c r="G144" s="1" t="s">
        <v>11</v>
      </c>
      <c r="H144" s="3" t="s">
        <v>9</v>
      </c>
      <c r="I144">
        <v>56</v>
      </c>
      <c r="J144">
        <v>16</v>
      </c>
      <c r="K144">
        <f>I144*25%</f>
        <v>14</v>
      </c>
      <c r="L144">
        <f>J144*100%</f>
        <v>16</v>
      </c>
      <c r="M144">
        <f t="shared" si="2"/>
        <v>30</v>
      </c>
    </row>
    <row r="145" spans="1:13" hidden="1" x14ac:dyDescent="0.2">
      <c r="A145" t="s">
        <v>473</v>
      </c>
      <c r="B145" s="2" t="s">
        <v>126</v>
      </c>
      <c r="C145" s="2" t="s">
        <v>17</v>
      </c>
      <c r="D145" s="2" t="s">
        <v>18</v>
      </c>
      <c r="E145" s="2">
        <v>2016</v>
      </c>
      <c r="F145" s="2" t="s">
        <v>10</v>
      </c>
      <c r="G145" s="2" t="s">
        <v>11</v>
      </c>
      <c r="H145" s="3" t="s">
        <v>31</v>
      </c>
      <c r="M145">
        <f t="shared" si="2"/>
        <v>0</v>
      </c>
    </row>
    <row r="146" spans="1:13" x14ac:dyDescent="0.2">
      <c r="A146" t="s">
        <v>619</v>
      </c>
      <c r="B146" s="2" t="s">
        <v>126</v>
      </c>
      <c r="C146" s="2" t="s">
        <v>17</v>
      </c>
      <c r="D146" s="2" t="s">
        <v>25</v>
      </c>
      <c r="E146" s="2">
        <v>2018</v>
      </c>
      <c r="F146" s="2" t="s">
        <v>10</v>
      </c>
      <c r="G146" s="2" t="s">
        <v>11</v>
      </c>
      <c r="H146" s="3" t="s">
        <v>9</v>
      </c>
      <c r="I146">
        <v>45</v>
      </c>
      <c r="J146">
        <v>15</v>
      </c>
      <c r="K146">
        <f>I146*25%</f>
        <v>11.25</v>
      </c>
      <c r="L146">
        <f>J146*100%</f>
        <v>15</v>
      </c>
      <c r="M146">
        <f t="shared" si="2"/>
        <v>26.25</v>
      </c>
    </row>
    <row r="147" spans="1:13" x14ac:dyDescent="0.2">
      <c r="A147" t="s">
        <v>473</v>
      </c>
      <c r="B147" s="2" t="s">
        <v>245</v>
      </c>
      <c r="C147" s="2" t="s">
        <v>7</v>
      </c>
      <c r="D147" s="2" t="s">
        <v>25</v>
      </c>
      <c r="E147" s="2">
        <v>2021</v>
      </c>
      <c r="F147" s="2" t="s">
        <v>10</v>
      </c>
      <c r="G147" s="2" t="s">
        <v>11</v>
      </c>
      <c r="H147" s="3" t="s">
        <v>9</v>
      </c>
      <c r="I147">
        <v>37</v>
      </c>
      <c r="J147">
        <v>14</v>
      </c>
      <c r="K147">
        <f>I147*25%</f>
        <v>9.25</v>
      </c>
      <c r="L147">
        <f>J147*100%</f>
        <v>14</v>
      </c>
      <c r="M147">
        <f t="shared" si="2"/>
        <v>23.25</v>
      </c>
    </row>
    <row r="148" spans="1:13" hidden="1" x14ac:dyDescent="0.2">
      <c r="A148" t="s">
        <v>473</v>
      </c>
      <c r="B148" s="2" t="s">
        <v>67</v>
      </c>
      <c r="C148" s="2" t="s">
        <v>17</v>
      </c>
      <c r="D148" s="2" t="s">
        <v>18</v>
      </c>
      <c r="E148" s="2">
        <v>2020</v>
      </c>
      <c r="F148" s="2" t="s">
        <v>10</v>
      </c>
      <c r="G148" s="2" t="s">
        <v>11</v>
      </c>
      <c r="H148" s="3" t="s">
        <v>31</v>
      </c>
      <c r="M148">
        <f t="shared" si="2"/>
        <v>0</v>
      </c>
    </row>
    <row r="149" spans="1:13" x14ac:dyDescent="0.2">
      <c r="A149" t="s">
        <v>634</v>
      </c>
      <c r="B149" s="2" t="s">
        <v>58</v>
      </c>
      <c r="C149" s="2" t="s">
        <v>7</v>
      </c>
      <c r="D149" s="2" t="s">
        <v>25</v>
      </c>
      <c r="E149" s="2">
        <v>2021</v>
      </c>
      <c r="F149" s="2" t="s">
        <v>10</v>
      </c>
      <c r="G149" s="2" t="s">
        <v>11</v>
      </c>
      <c r="H149" s="3" t="s">
        <v>9</v>
      </c>
      <c r="I149">
        <v>73</v>
      </c>
      <c r="J149">
        <v>23</v>
      </c>
      <c r="K149">
        <f>I149*25%</f>
        <v>18.25</v>
      </c>
      <c r="L149">
        <f>J149*100%</f>
        <v>23</v>
      </c>
      <c r="M149">
        <f t="shared" si="2"/>
        <v>41.25</v>
      </c>
    </row>
    <row r="150" spans="1:13" x14ac:dyDescent="0.2">
      <c r="A150" t="s">
        <v>443</v>
      </c>
      <c r="B150" s="2" t="s">
        <v>220</v>
      </c>
      <c r="C150" s="2" t="s">
        <v>7</v>
      </c>
      <c r="D150" s="2" t="s">
        <v>18</v>
      </c>
      <c r="E150" s="2">
        <v>2015</v>
      </c>
      <c r="F150" s="2" t="s">
        <v>10</v>
      </c>
      <c r="G150" s="2" t="s">
        <v>11</v>
      </c>
      <c r="H150" s="3" t="s">
        <v>9</v>
      </c>
      <c r="I150">
        <v>67</v>
      </c>
      <c r="J150">
        <v>8</v>
      </c>
      <c r="K150">
        <f>I150*25%</f>
        <v>16.75</v>
      </c>
      <c r="L150">
        <f>J150*100%</f>
        <v>8</v>
      </c>
      <c r="M150">
        <f t="shared" si="2"/>
        <v>24.75</v>
      </c>
    </row>
    <row r="151" spans="1:13" hidden="1" x14ac:dyDescent="0.2">
      <c r="A151" t="s">
        <v>661</v>
      </c>
      <c r="B151" s="2" t="s">
        <v>73</v>
      </c>
      <c r="C151" s="2" t="s">
        <v>17</v>
      </c>
      <c r="D151" s="2" t="s">
        <v>25</v>
      </c>
      <c r="E151" s="2">
        <v>2021</v>
      </c>
      <c r="F151" s="2" t="s">
        <v>10</v>
      </c>
      <c r="G151" s="2" t="s">
        <v>11</v>
      </c>
      <c r="H151" s="3" t="s">
        <v>31</v>
      </c>
      <c r="M151">
        <f t="shared" si="2"/>
        <v>0</v>
      </c>
    </row>
    <row r="152" spans="1:13" x14ac:dyDescent="0.2">
      <c r="A152" t="s">
        <v>592</v>
      </c>
      <c r="B152" s="2" t="s">
        <v>73</v>
      </c>
      <c r="C152" s="2" t="s">
        <v>17</v>
      </c>
      <c r="D152" s="2" t="s">
        <v>40</v>
      </c>
      <c r="E152" s="2">
        <v>2020</v>
      </c>
      <c r="F152" s="2" t="s">
        <v>10</v>
      </c>
      <c r="G152" s="2" t="s">
        <v>11</v>
      </c>
      <c r="H152" s="3" t="s">
        <v>9</v>
      </c>
      <c r="I152">
        <v>83</v>
      </c>
      <c r="J152">
        <v>4</v>
      </c>
      <c r="K152">
        <f>I152*25%</f>
        <v>20.75</v>
      </c>
      <c r="L152">
        <f>J152*100%</f>
        <v>4</v>
      </c>
      <c r="M152">
        <f t="shared" si="2"/>
        <v>24.75</v>
      </c>
    </row>
    <row r="153" spans="1:13" x14ac:dyDescent="0.2">
      <c r="A153" t="s">
        <v>420</v>
      </c>
      <c r="B153" s="2" t="s">
        <v>145</v>
      </c>
      <c r="C153" s="2" t="s">
        <v>17</v>
      </c>
      <c r="D153" s="2" t="s">
        <v>25</v>
      </c>
      <c r="E153" s="2">
        <v>2021</v>
      </c>
      <c r="F153" s="2" t="s">
        <v>10</v>
      </c>
      <c r="G153" s="2" t="s">
        <v>11</v>
      </c>
      <c r="H153" s="3" t="s">
        <v>9</v>
      </c>
      <c r="I153">
        <v>83</v>
      </c>
      <c r="J153">
        <v>23</v>
      </c>
      <c r="K153">
        <f>I153*25%</f>
        <v>20.75</v>
      </c>
      <c r="L153">
        <f>J153*100%</f>
        <v>23</v>
      </c>
      <c r="M153">
        <f t="shared" si="2"/>
        <v>43.75</v>
      </c>
    </row>
    <row r="154" spans="1:13" hidden="1" x14ac:dyDescent="0.2">
      <c r="A154" t="s">
        <v>504</v>
      </c>
      <c r="B154" s="2" t="s">
        <v>108</v>
      </c>
      <c r="C154" s="2" t="s">
        <v>7</v>
      </c>
      <c r="D154" s="2" t="s">
        <v>25</v>
      </c>
      <c r="E154" s="2">
        <v>2021</v>
      </c>
      <c r="F154" s="2" t="s">
        <v>10</v>
      </c>
      <c r="G154" s="3" t="s">
        <v>11</v>
      </c>
      <c r="H154" s="3" t="s">
        <v>31</v>
      </c>
      <c r="M154">
        <f t="shared" si="2"/>
        <v>0</v>
      </c>
    </row>
    <row r="155" spans="1:13" x14ac:dyDescent="0.2">
      <c r="A155" t="s">
        <v>424</v>
      </c>
      <c r="B155" s="2" t="s">
        <v>118</v>
      </c>
      <c r="C155" s="2" t="s">
        <v>7</v>
      </c>
      <c r="D155" s="2" t="s">
        <v>25</v>
      </c>
      <c r="E155" s="2">
        <v>2021</v>
      </c>
      <c r="F155" s="2" t="s">
        <v>10</v>
      </c>
      <c r="G155" s="2" t="s">
        <v>11</v>
      </c>
      <c r="H155" s="3" t="s">
        <v>9</v>
      </c>
      <c r="I155">
        <v>52</v>
      </c>
      <c r="J155">
        <v>11</v>
      </c>
      <c r="K155">
        <f>I155*25%</f>
        <v>13</v>
      </c>
      <c r="L155">
        <f>J155*100%</f>
        <v>11</v>
      </c>
      <c r="M155">
        <f t="shared" si="2"/>
        <v>24</v>
      </c>
    </row>
    <row r="156" spans="1:13" x14ac:dyDescent="0.2">
      <c r="A156" t="s">
        <v>583</v>
      </c>
      <c r="B156" s="2" t="s">
        <v>396</v>
      </c>
      <c r="C156" s="2" t="s">
        <v>7</v>
      </c>
      <c r="D156" s="2" t="s">
        <v>25</v>
      </c>
      <c r="E156" s="2">
        <v>2021</v>
      </c>
      <c r="F156" s="2" t="s">
        <v>10</v>
      </c>
      <c r="G156" s="3" t="s">
        <v>165</v>
      </c>
      <c r="H156" s="3" t="s">
        <v>9</v>
      </c>
      <c r="I156">
        <v>55</v>
      </c>
      <c r="J156">
        <v>23</v>
      </c>
      <c r="K156">
        <f>I156*25%</f>
        <v>13.75</v>
      </c>
      <c r="L156">
        <f>J156*100%</f>
        <v>23</v>
      </c>
      <c r="M156">
        <f t="shared" si="2"/>
        <v>36.75</v>
      </c>
    </row>
    <row r="157" spans="1:13" hidden="1" x14ac:dyDescent="0.2">
      <c r="A157" t="s">
        <v>519</v>
      </c>
      <c r="B157" s="2" t="s">
        <v>63</v>
      </c>
      <c r="C157" s="2" t="s">
        <v>17</v>
      </c>
      <c r="D157" s="2" t="s">
        <v>25</v>
      </c>
      <c r="E157" s="2">
        <v>2017</v>
      </c>
      <c r="F157" s="2" t="s">
        <v>10</v>
      </c>
      <c r="G157" s="3" t="s">
        <v>11</v>
      </c>
      <c r="H157" s="3" t="s">
        <v>31</v>
      </c>
      <c r="M157">
        <f t="shared" si="2"/>
        <v>0</v>
      </c>
    </row>
    <row r="158" spans="1:13" x14ac:dyDescent="0.2">
      <c r="A158" t="s">
        <v>438</v>
      </c>
      <c r="B158" s="2" t="s">
        <v>63</v>
      </c>
      <c r="C158" s="2" t="s">
        <v>7</v>
      </c>
      <c r="D158" s="2" t="s">
        <v>25</v>
      </c>
      <c r="E158" s="2">
        <v>2019</v>
      </c>
      <c r="F158" s="2" t="s">
        <v>10</v>
      </c>
      <c r="G158" s="2" t="s">
        <v>11</v>
      </c>
      <c r="H158" s="3" t="s">
        <v>9</v>
      </c>
      <c r="I158">
        <v>96</v>
      </c>
      <c r="J158">
        <v>4</v>
      </c>
      <c r="K158">
        <f>I158*25%</f>
        <v>24</v>
      </c>
      <c r="L158">
        <f>J158*100%</f>
        <v>4</v>
      </c>
      <c r="M158">
        <f t="shared" si="2"/>
        <v>28</v>
      </c>
    </row>
    <row r="159" spans="1:13" x14ac:dyDescent="0.2">
      <c r="A159" t="s">
        <v>500</v>
      </c>
      <c r="B159" s="2" t="s">
        <v>168</v>
      </c>
      <c r="C159" s="2" t="s">
        <v>17</v>
      </c>
      <c r="D159" s="2" t="s">
        <v>25</v>
      </c>
      <c r="E159" s="2">
        <v>2019</v>
      </c>
      <c r="F159" s="2" t="s">
        <v>10</v>
      </c>
      <c r="G159" s="3" t="s">
        <v>271</v>
      </c>
      <c r="H159" s="3" t="s">
        <v>9</v>
      </c>
      <c r="I159">
        <v>60</v>
      </c>
      <c r="J159">
        <v>23</v>
      </c>
      <c r="K159">
        <f>I159*25%</f>
        <v>15</v>
      </c>
      <c r="L159">
        <f>J159*100%</f>
        <v>23</v>
      </c>
      <c r="M159">
        <f t="shared" si="2"/>
        <v>38</v>
      </c>
    </row>
    <row r="160" spans="1:13" hidden="1" x14ac:dyDescent="0.2">
      <c r="A160" t="s">
        <v>519</v>
      </c>
      <c r="B160" s="2" t="s">
        <v>152</v>
      </c>
      <c r="C160" s="2" t="s">
        <v>17</v>
      </c>
      <c r="D160" s="2" t="s">
        <v>21</v>
      </c>
      <c r="E160" s="2">
        <v>2018</v>
      </c>
      <c r="F160" s="2" t="s">
        <v>10</v>
      </c>
      <c r="G160" s="2" t="s">
        <v>11</v>
      </c>
      <c r="H160" s="3" t="s">
        <v>31</v>
      </c>
      <c r="M160">
        <f t="shared" si="2"/>
        <v>0</v>
      </c>
    </row>
    <row r="161" spans="1:13" x14ac:dyDescent="0.2">
      <c r="A161" t="s">
        <v>519</v>
      </c>
      <c r="B161" s="2" t="s">
        <v>58</v>
      </c>
      <c r="C161" s="2" t="s">
        <v>7</v>
      </c>
      <c r="D161" s="2" t="s">
        <v>25</v>
      </c>
      <c r="E161" s="2">
        <v>2021</v>
      </c>
      <c r="F161" s="2" t="s">
        <v>10</v>
      </c>
      <c r="G161" s="2" t="s">
        <v>11</v>
      </c>
      <c r="H161" s="3" t="s">
        <v>9</v>
      </c>
      <c r="I161">
        <v>55</v>
      </c>
      <c r="J161">
        <v>15</v>
      </c>
      <c r="K161">
        <f>I161*25%</f>
        <v>13.75</v>
      </c>
      <c r="L161">
        <f>J161*100%</f>
        <v>15</v>
      </c>
      <c r="M161">
        <f t="shared" si="2"/>
        <v>28.75</v>
      </c>
    </row>
    <row r="162" spans="1:13" x14ac:dyDescent="0.2">
      <c r="A162" t="s">
        <v>266</v>
      </c>
      <c r="B162" s="2" t="s">
        <v>34</v>
      </c>
      <c r="C162" s="2" t="s">
        <v>7</v>
      </c>
      <c r="D162" s="2" t="s">
        <v>25</v>
      </c>
      <c r="E162" s="2">
        <v>2020</v>
      </c>
      <c r="F162" s="2" t="s">
        <v>10</v>
      </c>
      <c r="G162" s="2" t="s">
        <v>132</v>
      </c>
      <c r="H162" s="3" t="s">
        <v>9</v>
      </c>
      <c r="I162">
        <v>71</v>
      </c>
      <c r="J162">
        <v>23</v>
      </c>
      <c r="K162">
        <f>I162*25%</f>
        <v>17.75</v>
      </c>
      <c r="L162">
        <f>J162*100%</f>
        <v>23</v>
      </c>
      <c r="M162">
        <f t="shared" si="2"/>
        <v>40.75</v>
      </c>
    </row>
    <row r="163" spans="1:13" hidden="1" x14ac:dyDescent="0.2">
      <c r="A163" t="s">
        <v>465</v>
      </c>
      <c r="B163" s="2" t="s">
        <v>134</v>
      </c>
      <c r="C163" s="2" t="s">
        <v>7</v>
      </c>
      <c r="D163" s="2" t="s">
        <v>25</v>
      </c>
      <c r="E163" s="2">
        <v>2021</v>
      </c>
      <c r="F163" s="2" t="s">
        <v>35</v>
      </c>
      <c r="G163" s="4" t="s">
        <v>11</v>
      </c>
      <c r="H163" s="3" t="s">
        <v>31</v>
      </c>
      <c r="M163">
        <f t="shared" si="2"/>
        <v>0</v>
      </c>
    </row>
    <row r="164" spans="1:13" x14ac:dyDescent="0.2">
      <c r="A164" t="s">
        <v>671</v>
      </c>
      <c r="B164" s="2" t="s">
        <v>229</v>
      </c>
      <c r="C164" s="2" t="s">
        <v>17</v>
      </c>
      <c r="D164" s="2" t="s">
        <v>40</v>
      </c>
      <c r="E164" s="2">
        <v>2018</v>
      </c>
      <c r="F164" s="2" t="s">
        <v>10</v>
      </c>
      <c r="G164" s="1" t="s">
        <v>11</v>
      </c>
      <c r="H164" s="3" t="s">
        <v>9</v>
      </c>
      <c r="I164">
        <v>45</v>
      </c>
      <c r="J164">
        <v>7</v>
      </c>
      <c r="K164">
        <f>I164*25%</f>
        <v>11.25</v>
      </c>
      <c r="L164">
        <f>J164*100%</f>
        <v>7</v>
      </c>
      <c r="M164">
        <f t="shared" si="2"/>
        <v>18.25</v>
      </c>
    </row>
    <row r="165" spans="1:13" x14ac:dyDescent="0.2">
      <c r="A165" t="s">
        <v>590</v>
      </c>
      <c r="B165" s="2" t="s">
        <v>229</v>
      </c>
      <c r="C165" s="2" t="s">
        <v>7</v>
      </c>
      <c r="D165" s="2" t="s">
        <v>25</v>
      </c>
      <c r="E165" s="2">
        <v>2021</v>
      </c>
      <c r="F165" s="2" t="s">
        <v>10</v>
      </c>
      <c r="G165" s="2" t="s">
        <v>11</v>
      </c>
      <c r="H165" s="3" t="s">
        <v>9</v>
      </c>
      <c r="I165">
        <v>26</v>
      </c>
      <c r="J165">
        <v>11</v>
      </c>
      <c r="K165">
        <f>I165*25%</f>
        <v>6.5</v>
      </c>
      <c r="L165">
        <f>J165*100%</f>
        <v>11</v>
      </c>
      <c r="M165">
        <f t="shared" si="2"/>
        <v>17.5</v>
      </c>
    </row>
    <row r="166" spans="1:13" hidden="1" x14ac:dyDescent="0.2">
      <c r="A166" t="s">
        <v>614</v>
      </c>
      <c r="B166" s="2" t="s">
        <v>116</v>
      </c>
      <c r="C166" s="2" t="s">
        <v>7</v>
      </c>
      <c r="D166" s="2" t="s">
        <v>25</v>
      </c>
      <c r="E166" s="2">
        <v>2021</v>
      </c>
      <c r="F166" s="2" t="s">
        <v>10</v>
      </c>
      <c r="G166" s="4" t="s">
        <v>11</v>
      </c>
      <c r="H166" s="3" t="s">
        <v>31</v>
      </c>
      <c r="M166">
        <f t="shared" si="2"/>
        <v>0</v>
      </c>
    </row>
    <row r="167" spans="1:13" x14ac:dyDescent="0.2">
      <c r="A167" t="s">
        <v>497</v>
      </c>
      <c r="B167" s="2" t="s">
        <v>80</v>
      </c>
      <c r="C167" s="2" t="s">
        <v>17</v>
      </c>
      <c r="D167" s="2" t="s">
        <v>40</v>
      </c>
      <c r="E167" s="2">
        <v>2018</v>
      </c>
      <c r="F167" s="2" t="s">
        <v>10</v>
      </c>
      <c r="G167" s="4" t="s">
        <v>11</v>
      </c>
      <c r="H167" s="3" t="s">
        <v>9</v>
      </c>
      <c r="I167">
        <v>72</v>
      </c>
      <c r="J167">
        <v>11</v>
      </c>
      <c r="K167">
        <f>I167*25%</f>
        <v>18</v>
      </c>
      <c r="L167">
        <f>J167*100%</f>
        <v>11</v>
      </c>
      <c r="M167">
        <f t="shared" si="2"/>
        <v>29</v>
      </c>
    </row>
    <row r="168" spans="1:13" x14ac:dyDescent="0.2">
      <c r="A168" t="s">
        <v>517</v>
      </c>
      <c r="B168" s="2" t="s">
        <v>308</v>
      </c>
      <c r="C168" s="2" t="s">
        <v>17</v>
      </c>
      <c r="D168" s="2" t="s">
        <v>25</v>
      </c>
      <c r="E168" s="2">
        <v>2017</v>
      </c>
      <c r="F168" s="2" t="s">
        <v>10</v>
      </c>
      <c r="G168" s="2" t="s">
        <v>11</v>
      </c>
      <c r="H168" s="3" t="s">
        <v>9</v>
      </c>
      <c r="I168">
        <v>35</v>
      </c>
      <c r="J168">
        <v>16</v>
      </c>
      <c r="K168">
        <f>I168*25%</f>
        <v>8.75</v>
      </c>
      <c r="L168">
        <f>J168*100%</f>
        <v>16</v>
      </c>
      <c r="M168">
        <f t="shared" si="2"/>
        <v>24.75</v>
      </c>
    </row>
    <row r="169" spans="1:13" hidden="1" x14ac:dyDescent="0.2">
      <c r="A169" t="s">
        <v>626</v>
      </c>
      <c r="B169" s="2" t="s">
        <v>75</v>
      </c>
      <c r="C169" s="2" t="s">
        <v>17</v>
      </c>
      <c r="D169" s="2" t="s">
        <v>25</v>
      </c>
      <c r="E169" s="2">
        <v>2021</v>
      </c>
      <c r="F169" s="2" t="s">
        <v>10</v>
      </c>
      <c r="G169" s="4" t="s">
        <v>11</v>
      </c>
      <c r="H169" s="3" t="s">
        <v>31</v>
      </c>
      <c r="M169">
        <f t="shared" si="2"/>
        <v>0</v>
      </c>
    </row>
    <row r="170" spans="1:13" x14ac:dyDescent="0.2">
      <c r="A170" t="s">
        <v>611</v>
      </c>
      <c r="B170" s="2" t="s">
        <v>75</v>
      </c>
      <c r="C170" s="2" t="s">
        <v>17</v>
      </c>
      <c r="D170" s="2" t="s">
        <v>21</v>
      </c>
      <c r="E170" s="2">
        <v>2020</v>
      </c>
      <c r="F170" s="2" t="s">
        <v>10</v>
      </c>
      <c r="G170" s="4" t="s">
        <v>11</v>
      </c>
      <c r="H170" s="3" t="s">
        <v>9</v>
      </c>
      <c r="I170">
        <v>59</v>
      </c>
      <c r="J170">
        <v>2</v>
      </c>
      <c r="K170">
        <f>I170*25%</f>
        <v>14.75</v>
      </c>
      <c r="L170">
        <f>J170*100%</f>
        <v>2</v>
      </c>
      <c r="M170">
        <f t="shared" si="2"/>
        <v>16.75</v>
      </c>
    </row>
    <row r="171" spans="1:13" x14ac:dyDescent="0.2">
      <c r="A171" t="s">
        <v>543</v>
      </c>
      <c r="B171" s="2" t="s">
        <v>70</v>
      </c>
      <c r="C171" s="2" t="s">
        <v>7</v>
      </c>
      <c r="D171" s="2" t="s">
        <v>25</v>
      </c>
      <c r="E171" s="2">
        <v>2021</v>
      </c>
      <c r="F171" s="2" t="s">
        <v>10</v>
      </c>
      <c r="G171" s="3" t="s">
        <v>11</v>
      </c>
      <c r="H171" s="3" t="s">
        <v>9</v>
      </c>
      <c r="I171">
        <v>65</v>
      </c>
      <c r="J171">
        <v>18</v>
      </c>
      <c r="K171">
        <f>I171*25%</f>
        <v>16.25</v>
      </c>
      <c r="L171">
        <f>J171*100%</f>
        <v>18</v>
      </c>
      <c r="M171">
        <f t="shared" si="2"/>
        <v>34.25</v>
      </c>
    </row>
    <row r="172" spans="1:13" hidden="1" x14ac:dyDescent="0.2">
      <c r="A172" t="s">
        <v>663</v>
      </c>
      <c r="B172" s="2" t="s">
        <v>282</v>
      </c>
      <c r="C172" s="2" t="s">
        <v>17</v>
      </c>
      <c r="D172" s="2" t="s">
        <v>40</v>
      </c>
      <c r="E172" s="2">
        <v>2020</v>
      </c>
      <c r="F172" s="2" t="s">
        <v>10</v>
      </c>
      <c r="G172" s="2" t="s">
        <v>11</v>
      </c>
      <c r="H172" s="3" t="s">
        <v>31</v>
      </c>
      <c r="M172">
        <f t="shared" si="2"/>
        <v>0</v>
      </c>
    </row>
    <row r="173" spans="1:13" x14ac:dyDescent="0.2">
      <c r="A173" t="s">
        <v>440</v>
      </c>
      <c r="B173" s="2" t="s">
        <v>34</v>
      </c>
      <c r="C173" s="2" t="s">
        <v>7</v>
      </c>
      <c r="D173" s="2" t="s">
        <v>25</v>
      </c>
      <c r="E173" s="2">
        <v>2019</v>
      </c>
      <c r="F173" s="2" t="s">
        <v>10</v>
      </c>
      <c r="G173" s="2" t="s">
        <v>188</v>
      </c>
      <c r="H173" s="3" t="s">
        <v>9</v>
      </c>
      <c r="I173">
        <v>87</v>
      </c>
      <c r="J173">
        <v>23</v>
      </c>
      <c r="K173">
        <f>I173*25%</f>
        <v>21.75</v>
      </c>
      <c r="L173">
        <f>J173*100%</f>
        <v>23</v>
      </c>
      <c r="M173">
        <f t="shared" si="2"/>
        <v>44.75</v>
      </c>
    </row>
    <row r="174" spans="1:13" x14ac:dyDescent="0.2">
      <c r="A174" t="s">
        <v>636</v>
      </c>
      <c r="B174" s="2" t="s">
        <v>231</v>
      </c>
      <c r="C174" s="2" t="s">
        <v>7</v>
      </c>
      <c r="D174" s="2" t="s">
        <v>25</v>
      </c>
      <c r="E174" s="2">
        <v>2021</v>
      </c>
      <c r="F174" s="2" t="s">
        <v>10</v>
      </c>
      <c r="G174" s="2" t="s">
        <v>11</v>
      </c>
      <c r="H174" s="3" t="s">
        <v>9</v>
      </c>
      <c r="I174">
        <v>79</v>
      </c>
      <c r="J174">
        <v>16</v>
      </c>
      <c r="K174">
        <f>I174*25%</f>
        <v>19.75</v>
      </c>
      <c r="L174">
        <f>J174*100%</f>
        <v>16</v>
      </c>
      <c r="M174">
        <f t="shared" si="2"/>
        <v>35.75</v>
      </c>
    </row>
    <row r="175" spans="1:13" hidden="1" x14ac:dyDescent="0.2">
      <c r="A175" t="s">
        <v>548</v>
      </c>
      <c r="B175" s="2" t="s">
        <v>138</v>
      </c>
      <c r="C175" s="2" t="s">
        <v>17</v>
      </c>
      <c r="D175" s="2" t="s">
        <v>25</v>
      </c>
      <c r="E175" s="2">
        <v>2020</v>
      </c>
      <c r="F175" s="2" t="s">
        <v>10</v>
      </c>
      <c r="G175" s="2" t="s">
        <v>11</v>
      </c>
      <c r="H175" s="3" t="s">
        <v>31</v>
      </c>
      <c r="M175">
        <f t="shared" si="2"/>
        <v>0</v>
      </c>
    </row>
    <row r="176" spans="1:13" x14ac:dyDescent="0.2">
      <c r="A176" t="s">
        <v>492</v>
      </c>
      <c r="B176" s="2" t="s">
        <v>159</v>
      </c>
      <c r="C176" s="2" t="s">
        <v>7</v>
      </c>
      <c r="D176" s="2" t="s">
        <v>18</v>
      </c>
      <c r="E176" s="2">
        <v>2019</v>
      </c>
      <c r="F176" s="2" t="s">
        <v>10</v>
      </c>
      <c r="G176" s="4" t="s">
        <v>11</v>
      </c>
      <c r="H176" s="3" t="s">
        <v>9</v>
      </c>
      <c r="I176">
        <v>69</v>
      </c>
      <c r="J176">
        <v>9</v>
      </c>
      <c r="K176">
        <f>I176*25%</f>
        <v>17.25</v>
      </c>
      <c r="L176">
        <f>J176*100%</f>
        <v>9</v>
      </c>
      <c r="M176">
        <f t="shared" si="2"/>
        <v>26.25</v>
      </c>
    </row>
    <row r="177" spans="1:13" x14ac:dyDescent="0.2">
      <c r="A177" t="s">
        <v>486</v>
      </c>
      <c r="B177" s="2" t="s">
        <v>233</v>
      </c>
      <c r="C177" s="2" t="s">
        <v>17</v>
      </c>
      <c r="D177" s="2" t="s">
        <v>40</v>
      </c>
      <c r="E177" s="2">
        <v>2019</v>
      </c>
      <c r="F177" s="2" t="s">
        <v>10</v>
      </c>
      <c r="G177" s="2" t="s">
        <v>11</v>
      </c>
      <c r="H177" s="3" t="s">
        <v>9</v>
      </c>
      <c r="I177">
        <v>83</v>
      </c>
      <c r="J177">
        <v>15</v>
      </c>
      <c r="K177">
        <f>I177*25%</f>
        <v>20.75</v>
      </c>
      <c r="L177">
        <f>J177*100%</f>
        <v>15</v>
      </c>
      <c r="M177">
        <f t="shared" si="2"/>
        <v>35.75</v>
      </c>
    </row>
    <row r="178" spans="1:13" hidden="1" x14ac:dyDescent="0.2">
      <c r="A178" t="s">
        <v>716</v>
      </c>
      <c r="B178" s="2" t="s">
        <v>259</v>
      </c>
      <c r="C178" s="2" t="s">
        <v>7</v>
      </c>
      <c r="D178" s="2" t="s">
        <v>25</v>
      </c>
      <c r="E178" s="2">
        <v>2021</v>
      </c>
      <c r="F178" s="2" t="s">
        <v>10</v>
      </c>
      <c r="G178" s="2" t="s">
        <v>11</v>
      </c>
      <c r="H178" s="3" t="s">
        <v>31</v>
      </c>
      <c r="M178">
        <f t="shared" si="2"/>
        <v>0</v>
      </c>
    </row>
    <row r="179" spans="1:13" x14ac:dyDescent="0.2">
      <c r="A179" t="s">
        <v>589</v>
      </c>
      <c r="B179" s="2" t="s">
        <v>158</v>
      </c>
      <c r="C179" s="2" t="s">
        <v>17</v>
      </c>
      <c r="D179" s="2" t="s">
        <v>18</v>
      </c>
      <c r="E179" s="2">
        <v>2018</v>
      </c>
      <c r="F179" s="2" t="s">
        <v>10</v>
      </c>
      <c r="G179" s="2" t="s">
        <v>11</v>
      </c>
      <c r="H179" s="3" t="s">
        <v>9</v>
      </c>
      <c r="I179">
        <v>21</v>
      </c>
      <c r="J179">
        <v>6</v>
      </c>
      <c r="K179">
        <f>I179*25%</f>
        <v>5.25</v>
      </c>
      <c r="L179">
        <f>J179*100%</f>
        <v>6</v>
      </c>
      <c r="M179">
        <f t="shared" si="2"/>
        <v>11.25</v>
      </c>
    </row>
    <row r="180" spans="1:13" x14ac:dyDescent="0.2">
      <c r="A180" t="s">
        <v>449</v>
      </c>
      <c r="B180" s="2" t="s">
        <v>302</v>
      </c>
      <c r="C180" s="2" t="s">
        <v>17</v>
      </c>
      <c r="D180" s="2" t="s">
        <v>21</v>
      </c>
      <c r="E180" s="2">
        <v>2021</v>
      </c>
      <c r="F180" s="2" t="s">
        <v>10</v>
      </c>
      <c r="G180" s="4" t="s">
        <v>11</v>
      </c>
      <c r="H180" s="3" t="s">
        <v>9</v>
      </c>
      <c r="I180">
        <v>90</v>
      </c>
      <c r="J180">
        <v>12</v>
      </c>
      <c r="K180">
        <f>I180*25%</f>
        <v>22.5</v>
      </c>
      <c r="L180">
        <f>J180*100%</f>
        <v>12</v>
      </c>
      <c r="M180">
        <f t="shared" si="2"/>
        <v>34.5</v>
      </c>
    </row>
    <row r="181" spans="1:13" hidden="1" x14ac:dyDescent="0.2">
      <c r="A181" t="s">
        <v>525</v>
      </c>
      <c r="B181" s="2" t="s">
        <v>310</v>
      </c>
      <c r="C181" s="2" t="s">
        <v>17</v>
      </c>
      <c r="D181" s="2" t="s">
        <v>25</v>
      </c>
      <c r="E181" s="2">
        <v>2021</v>
      </c>
      <c r="F181" s="2" t="s">
        <v>10</v>
      </c>
      <c r="G181" s="2" t="s">
        <v>11</v>
      </c>
      <c r="H181" s="3" t="s">
        <v>31</v>
      </c>
      <c r="M181">
        <f t="shared" si="2"/>
        <v>0</v>
      </c>
    </row>
    <row r="182" spans="1:13" x14ac:dyDescent="0.2">
      <c r="A182" t="s">
        <v>713</v>
      </c>
      <c r="B182" s="2" t="s">
        <v>310</v>
      </c>
      <c r="C182" s="2" t="s">
        <v>17</v>
      </c>
      <c r="D182" s="2" t="s">
        <v>25</v>
      </c>
      <c r="E182" s="2">
        <v>2018</v>
      </c>
      <c r="F182" s="2" t="s">
        <v>10</v>
      </c>
      <c r="G182" s="4" t="s">
        <v>11</v>
      </c>
      <c r="H182" s="3" t="s">
        <v>9</v>
      </c>
      <c r="I182">
        <v>68</v>
      </c>
      <c r="J182">
        <v>9</v>
      </c>
      <c r="K182">
        <f>I182*25%</f>
        <v>17</v>
      </c>
      <c r="L182">
        <f>J182*100%</f>
        <v>9</v>
      </c>
      <c r="M182">
        <f t="shared" si="2"/>
        <v>26</v>
      </c>
    </row>
    <row r="183" spans="1:13" x14ac:dyDescent="0.2">
      <c r="A183" t="s">
        <v>531</v>
      </c>
      <c r="B183" s="2" t="s">
        <v>139</v>
      </c>
      <c r="C183" s="2" t="s">
        <v>17</v>
      </c>
      <c r="D183" s="2" t="s">
        <v>25</v>
      </c>
      <c r="E183" s="2">
        <v>2021</v>
      </c>
      <c r="F183" s="2" t="s">
        <v>10</v>
      </c>
      <c r="G183" s="2" t="s">
        <v>11</v>
      </c>
      <c r="H183" s="3" t="s">
        <v>9</v>
      </c>
      <c r="I183">
        <v>26</v>
      </c>
      <c r="J183">
        <v>13</v>
      </c>
      <c r="K183">
        <f>I183*25%</f>
        <v>6.5</v>
      </c>
      <c r="L183">
        <f>J183*100%</f>
        <v>13</v>
      </c>
      <c r="M183">
        <f t="shared" si="2"/>
        <v>19.5</v>
      </c>
    </row>
    <row r="184" spans="1:13" hidden="1" x14ac:dyDescent="0.2">
      <c r="A184" t="s">
        <v>531</v>
      </c>
      <c r="B184" s="2" t="s">
        <v>189</v>
      </c>
      <c r="C184" s="2" t="s">
        <v>17</v>
      </c>
      <c r="D184" s="2" t="s">
        <v>40</v>
      </c>
      <c r="E184" s="2">
        <v>2019</v>
      </c>
      <c r="F184" s="2" t="s">
        <v>10</v>
      </c>
      <c r="G184" s="3" t="s">
        <v>11</v>
      </c>
      <c r="H184" s="3" t="s">
        <v>31</v>
      </c>
      <c r="M184">
        <f t="shared" si="2"/>
        <v>0</v>
      </c>
    </row>
    <row r="185" spans="1:13" x14ac:dyDescent="0.2">
      <c r="A185" t="s">
        <v>585</v>
      </c>
      <c r="B185" s="2" t="s">
        <v>46</v>
      </c>
      <c r="C185" s="2" t="s">
        <v>17</v>
      </c>
      <c r="D185" s="2" t="s">
        <v>21</v>
      </c>
      <c r="E185" s="2">
        <v>2015</v>
      </c>
      <c r="F185" s="2" t="s">
        <v>10</v>
      </c>
      <c r="G185" s="3" t="s">
        <v>11</v>
      </c>
      <c r="H185" s="3" t="s">
        <v>9</v>
      </c>
      <c r="I185">
        <v>78</v>
      </c>
      <c r="J185">
        <v>6</v>
      </c>
      <c r="K185">
        <f>I185*25%</f>
        <v>19.5</v>
      </c>
      <c r="L185">
        <f>J185*100%</f>
        <v>6</v>
      </c>
      <c r="M185">
        <f t="shared" si="2"/>
        <v>25.5</v>
      </c>
    </row>
    <row r="186" spans="1:13" x14ac:dyDescent="0.2">
      <c r="A186" t="s">
        <v>637</v>
      </c>
      <c r="B186" s="2" t="s">
        <v>125</v>
      </c>
      <c r="C186" s="2" t="s">
        <v>7</v>
      </c>
      <c r="D186" s="2" t="s">
        <v>25</v>
      </c>
      <c r="E186" s="2">
        <v>2016</v>
      </c>
      <c r="F186" s="2" t="s">
        <v>10</v>
      </c>
      <c r="G186" s="2" t="s">
        <v>11</v>
      </c>
      <c r="H186" s="3" t="s">
        <v>9</v>
      </c>
      <c r="I186">
        <v>85</v>
      </c>
      <c r="J186">
        <v>19</v>
      </c>
      <c r="K186">
        <f>I186*25%</f>
        <v>21.25</v>
      </c>
      <c r="L186">
        <f>J186*100%</f>
        <v>19</v>
      </c>
      <c r="M186">
        <f t="shared" si="2"/>
        <v>40.25</v>
      </c>
    </row>
    <row r="187" spans="1:13" hidden="1" x14ac:dyDescent="0.2">
      <c r="A187" t="s">
        <v>508</v>
      </c>
      <c r="B187" s="2" t="s">
        <v>393</v>
      </c>
      <c r="C187" s="2" t="s">
        <v>17</v>
      </c>
      <c r="D187" s="2" t="s">
        <v>25</v>
      </c>
      <c r="E187" s="2">
        <v>2018</v>
      </c>
      <c r="F187" s="2" t="s">
        <v>10</v>
      </c>
      <c r="G187" s="2" t="s">
        <v>11</v>
      </c>
      <c r="H187" s="3" t="s">
        <v>31</v>
      </c>
      <c r="M187">
        <f t="shared" si="2"/>
        <v>0</v>
      </c>
    </row>
    <row r="188" spans="1:13" x14ac:dyDescent="0.2">
      <c r="A188" t="s">
        <v>508</v>
      </c>
      <c r="B188" s="2" t="s">
        <v>49</v>
      </c>
      <c r="C188" s="2" t="s">
        <v>17</v>
      </c>
      <c r="D188" s="2" t="s">
        <v>25</v>
      </c>
      <c r="E188" s="2">
        <v>2020</v>
      </c>
      <c r="F188" s="2" t="s">
        <v>10</v>
      </c>
      <c r="G188" s="2" t="s">
        <v>11</v>
      </c>
      <c r="H188" s="3" t="s">
        <v>9</v>
      </c>
      <c r="I188">
        <v>99</v>
      </c>
      <c r="J188">
        <v>6</v>
      </c>
      <c r="K188">
        <f>I188*25%</f>
        <v>24.75</v>
      </c>
      <c r="L188">
        <f>J188*100%</f>
        <v>6</v>
      </c>
      <c r="M188">
        <f t="shared" si="2"/>
        <v>30.75</v>
      </c>
    </row>
    <row r="189" spans="1:13" x14ac:dyDescent="0.2">
      <c r="A189" t="s">
        <v>711</v>
      </c>
      <c r="B189" s="2" t="s">
        <v>222</v>
      </c>
      <c r="C189" s="2" t="s">
        <v>7</v>
      </c>
      <c r="D189" s="2" t="s">
        <v>25</v>
      </c>
      <c r="E189" s="2">
        <v>2020</v>
      </c>
      <c r="F189" s="2" t="s">
        <v>10</v>
      </c>
      <c r="G189" s="3" t="s">
        <v>303</v>
      </c>
      <c r="H189" s="3" t="s">
        <v>9</v>
      </c>
      <c r="I189">
        <v>42</v>
      </c>
      <c r="J189">
        <v>23</v>
      </c>
      <c r="K189">
        <f>I189*25%</f>
        <v>10.5</v>
      </c>
      <c r="L189">
        <f>J189*100%</f>
        <v>23</v>
      </c>
      <c r="M189">
        <f t="shared" si="2"/>
        <v>33.5</v>
      </c>
    </row>
    <row r="190" spans="1:13" hidden="1" x14ac:dyDescent="0.2">
      <c r="A190" t="s">
        <v>549</v>
      </c>
      <c r="B190" s="2" t="s">
        <v>65</v>
      </c>
      <c r="C190" s="2" t="s">
        <v>17</v>
      </c>
      <c r="D190" s="2" t="s">
        <v>18</v>
      </c>
      <c r="E190" s="2">
        <v>2021</v>
      </c>
      <c r="F190" s="2" t="s">
        <v>10</v>
      </c>
      <c r="G190" s="2" t="s">
        <v>11</v>
      </c>
      <c r="H190" s="3" t="s">
        <v>31</v>
      </c>
      <c r="M190">
        <f t="shared" si="2"/>
        <v>0</v>
      </c>
    </row>
    <row r="191" spans="1:13" x14ac:dyDescent="0.2">
      <c r="A191" t="s">
        <v>549</v>
      </c>
      <c r="B191" s="2" t="s">
        <v>127</v>
      </c>
      <c r="C191" s="2" t="s">
        <v>17</v>
      </c>
      <c r="D191" s="2" t="s">
        <v>18</v>
      </c>
      <c r="E191" s="2">
        <v>2021</v>
      </c>
      <c r="F191" s="2" t="s">
        <v>10</v>
      </c>
      <c r="G191" s="3" t="s">
        <v>11</v>
      </c>
      <c r="H191" s="3" t="s">
        <v>9</v>
      </c>
      <c r="I191">
        <v>50</v>
      </c>
      <c r="J191">
        <v>4</v>
      </c>
      <c r="K191">
        <f>I191*25%</f>
        <v>12.5</v>
      </c>
      <c r="L191">
        <f>J191*100%</f>
        <v>4</v>
      </c>
      <c r="M191">
        <f t="shared" si="2"/>
        <v>16.5</v>
      </c>
    </row>
    <row r="192" spans="1:13" x14ac:dyDescent="0.2">
      <c r="A192" t="s">
        <v>420</v>
      </c>
      <c r="B192" s="2" t="s">
        <v>272</v>
      </c>
      <c r="C192" s="2" t="s">
        <v>7</v>
      </c>
      <c r="D192" s="2" t="s">
        <v>21</v>
      </c>
      <c r="E192" s="2">
        <v>2021</v>
      </c>
      <c r="F192" s="2" t="s">
        <v>10</v>
      </c>
      <c r="G192" s="3" t="s">
        <v>11</v>
      </c>
      <c r="H192" s="3" t="s">
        <v>9</v>
      </c>
      <c r="I192">
        <v>94</v>
      </c>
      <c r="J192">
        <v>21</v>
      </c>
      <c r="K192">
        <f>I192*25%</f>
        <v>23.5</v>
      </c>
      <c r="L192">
        <f>J192*100%</f>
        <v>21</v>
      </c>
      <c r="M192">
        <f t="shared" si="2"/>
        <v>44.5</v>
      </c>
    </row>
    <row r="193" spans="1:13" hidden="1" x14ac:dyDescent="0.2">
      <c r="A193" t="s">
        <v>549</v>
      </c>
      <c r="B193" s="2" t="s">
        <v>344</v>
      </c>
      <c r="C193" s="2" t="s">
        <v>17</v>
      </c>
      <c r="D193" s="2" t="s">
        <v>25</v>
      </c>
      <c r="E193" s="2">
        <v>2017</v>
      </c>
      <c r="F193" s="2" t="s">
        <v>10</v>
      </c>
      <c r="G193" s="2" t="s">
        <v>11</v>
      </c>
      <c r="H193" s="3" t="s">
        <v>31</v>
      </c>
      <c r="M193">
        <f t="shared" si="2"/>
        <v>0</v>
      </c>
    </row>
    <row r="194" spans="1:13" x14ac:dyDescent="0.2">
      <c r="A194" t="s">
        <v>549</v>
      </c>
      <c r="B194" s="2" t="s">
        <v>380</v>
      </c>
      <c r="C194" s="2" t="s">
        <v>17</v>
      </c>
      <c r="D194" s="2" t="s">
        <v>25</v>
      </c>
      <c r="E194" s="2">
        <v>2021</v>
      </c>
      <c r="F194" s="2" t="s">
        <v>10</v>
      </c>
      <c r="G194" s="1" t="s">
        <v>11</v>
      </c>
      <c r="H194" s="3" t="s">
        <v>9</v>
      </c>
      <c r="I194">
        <v>73</v>
      </c>
      <c r="J194">
        <v>3</v>
      </c>
      <c r="K194">
        <f>I194*25%</f>
        <v>18.25</v>
      </c>
      <c r="L194">
        <f>J194*100%</f>
        <v>3</v>
      </c>
      <c r="M194">
        <f t="shared" si="2"/>
        <v>21.25</v>
      </c>
    </row>
    <row r="195" spans="1:13" x14ac:dyDescent="0.2">
      <c r="A195" t="s">
        <v>420</v>
      </c>
      <c r="B195" s="2" t="s">
        <v>141</v>
      </c>
      <c r="C195" s="2" t="s">
        <v>17</v>
      </c>
      <c r="D195" s="2" t="s">
        <v>25</v>
      </c>
      <c r="E195" s="2">
        <v>2020</v>
      </c>
      <c r="F195" s="2" t="s">
        <v>35</v>
      </c>
      <c r="G195" s="3" t="s">
        <v>11</v>
      </c>
      <c r="H195" s="3" t="s">
        <v>9</v>
      </c>
      <c r="I195">
        <v>63</v>
      </c>
      <c r="J195">
        <v>15</v>
      </c>
      <c r="K195">
        <f>I195*25%</f>
        <v>15.75</v>
      </c>
      <c r="L195">
        <f>J195*100%</f>
        <v>15</v>
      </c>
      <c r="M195">
        <f t="shared" ref="M195:M258" si="3">K195+L195</f>
        <v>30.75</v>
      </c>
    </row>
    <row r="196" spans="1:13" hidden="1" x14ac:dyDescent="0.2">
      <c r="A196" t="s">
        <v>549</v>
      </c>
      <c r="B196" s="2" t="s">
        <v>14</v>
      </c>
      <c r="C196" s="2" t="s">
        <v>17</v>
      </c>
      <c r="D196" s="2" t="s">
        <v>25</v>
      </c>
      <c r="E196" s="2">
        <v>2020</v>
      </c>
      <c r="F196" s="2" t="s">
        <v>10</v>
      </c>
      <c r="G196" s="2" t="s">
        <v>11</v>
      </c>
      <c r="H196" s="3" t="s">
        <v>31</v>
      </c>
      <c r="M196">
        <f t="shared" si="3"/>
        <v>0</v>
      </c>
    </row>
    <row r="197" spans="1:13" x14ac:dyDescent="0.2">
      <c r="A197" t="s">
        <v>608</v>
      </c>
      <c r="B197" s="2" t="s">
        <v>14</v>
      </c>
      <c r="C197" s="2" t="s">
        <v>17</v>
      </c>
      <c r="D197" s="2" t="s">
        <v>25</v>
      </c>
      <c r="E197" s="2">
        <v>2021</v>
      </c>
      <c r="F197" s="2" t="s">
        <v>10</v>
      </c>
      <c r="G197" s="3" t="s">
        <v>11</v>
      </c>
      <c r="H197" s="3" t="s">
        <v>9</v>
      </c>
      <c r="I197">
        <v>56</v>
      </c>
      <c r="J197">
        <v>9</v>
      </c>
      <c r="K197">
        <f>I197*25%</f>
        <v>14</v>
      </c>
      <c r="L197">
        <f>J197*100%</f>
        <v>9</v>
      </c>
      <c r="M197">
        <f t="shared" si="3"/>
        <v>23</v>
      </c>
    </row>
    <row r="198" spans="1:13" x14ac:dyDescent="0.2">
      <c r="A198" t="s">
        <v>608</v>
      </c>
      <c r="B198" s="2" t="s">
        <v>14</v>
      </c>
      <c r="C198" s="2" t="s">
        <v>7</v>
      </c>
      <c r="D198" s="2" t="s">
        <v>25</v>
      </c>
      <c r="E198" s="2">
        <v>2020</v>
      </c>
      <c r="G198" s="2" t="s">
        <v>11</v>
      </c>
      <c r="H198" s="3" t="s">
        <v>9</v>
      </c>
      <c r="I198">
        <v>52</v>
      </c>
      <c r="J198">
        <v>13</v>
      </c>
      <c r="K198">
        <f>I198*25%</f>
        <v>13</v>
      </c>
      <c r="L198">
        <f>J198*100%</f>
        <v>13</v>
      </c>
      <c r="M198">
        <f t="shared" si="3"/>
        <v>26</v>
      </c>
    </row>
    <row r="199" spans="1:13" hidden="1" x14ac:dyDescent="0.2">
      <c r="A199" t="s">
        <v>689</v>
      </c>
      <c r="B199" s="2" t="s">
        <v>14</v>
      </c>
      <c r="C199" s="2" t="s">
        <v>17</v>
      </c>
      <c r="D199" s="2" t="s">
        <v>40</v>
      </c>
      <c r="E199" s="2">
        <v>2021</v>
      </c>
      <c r="F199" s="2" t="s">
        <v>10</v>
      </c>
      <c r="G199" s="2" t="s">
        <v>11</v>
      </c>
      <c r="H199" s="3" t="s">
        <v>31</v>
      </c>
      <c r="M199">
        <f t="shared" si="3"/>
        <v>0</v>
      </c>
    </row>
    <row r="200" spans="1:13" x14ac:dyDescent="0.2">
      <c r="A200" t="s">
        <v>688</v>
      </c>
      <c r="B200" s="2" t="s">
        <v>301</v>
      </c>
      <c r="C200" s="2" t="s">
        <v>17</v>
      </c>
      <c r="D200" s="2" t="s">
        <v>25</v>
      </c>
      <c r="E200" s="2">
        <v>2015</v>
      </c>
      <c r="F200" s="2" t="s">
        <v>10</v>
      </c>
      <c r="G200" s="3" t="s">
        <v>15</v>
      </c>
      <c r="H200" s="3" t="s">
        <v>9</v>
      </c>
      <c r="I200">
        <v>51</v>
      </c>
      <c r="J200">
        <v>23</v>
      </c>
      <c r="K200">
        <f>I200*25%</f>
        <v>12.75</v>
      </c>
      <c r="L200">
        <f>J200*100%</f>
        <v>23</v>
      </c>
      <c r="M200">
        <f t="shared" si="3"/>
        <v>35.75</v>
      </c>
    </row>
    <row r="201" spans="1:13" x14ac:dyDescent="0.2">
      <c r="A201" t="s">
        <v>667</v>
      </c>
      <c r="B201" s="2" t="s">
        <v>14</v>
      </c>
      <c r="C201" s="2" t="s">
        <v>7</v>
      </c>
      <c r="D201" s="2" t="s">
        <v>25</v>
      </c>
      <c r="E201" s="2">
        <v>2021</v>
      </c>
      <c r="F201" s="2" t="s">
        <v>10</v>
      </c>
      <c r="G201" s="1" t="s">
        <v>11</v>
      </c>
      <c r="H201" s="3" t="s">
        <v>9</v>
      </c>
      <c r="I201">
        <v>85</v>
      </c>
      <c r="J201">
        <v>19</v>
      </c>
      <c r="K201">
        <f>I201*25%</f>
        <v>21.25</v>
      </c>
      <c r="L201">
        <f>J201*100%</f>
        <v>19</v>
      </c>
      <c r="M201">
        <f t="shared" si="3"/>
        <v>40.25</v>
      </c>
    </row>
    <row r="202" spans="1:13" hidden="1" x14ac:dyDescent="0.2">
      <c r="A202" t="s">
        <v>702</v>
      </c>
      <c r="B202" s="2" t="s">
        <v>144</v>
      </c>
      <c r="C202" s="2" t="s">
        <v>17</v>
      </c>
      <c r="D202" s="2" t="s">
        <v>25</v>
      </c>
      <c r="E202" s="2">
        <v>2021</v>
      </c>
      <c r="F202" s="2" t="s">
        <v>10</v>
      </c>
      <c r="G202" s="3" t="s">
        <v>11</v>
      </c>
      <c r="H202" s="3" t="s">
        <v>31</v>
      </c>
      <c r="M202">
        <f t="shared" si="3"/>
        <v>0</v>
      </c>
    </row>
    <row r="203" spans="1:13" x14ac:dyDescent="0.2">
      <c r="A203" t="s">
        <v>516</v>
      </c>
      <c r="B203" s="2" t="s">
        <v>123</v>
      </c>
      <c r="C203" s="2" t="s">
        <v>17</v>
      </c>
      <c r="D203" s="2" t="s">
        <v>40</v>
      </c>
      <c r="E203" s="2">
        <v>2018</v>
      </c>
      <c r="F203" s="2" t="s">
        <v>10</v>
      </c>
      <c r="G203" s="4" t="s">
        <v>11</v>
      </c>
      <c r="H203" s="3" t="s">
        <v>9</v>
      </c>
      <c r="I203">
        <v>92</v>
      </c>
      <c r="J203">
        <v>18</v>
      </c>
      <c r="K203">
        <f>I203*25%</f>
        <v>23</v>
      </c>
      <c r="L203">
        <f>J203*100%</f>
        <v>18</v>
      </c>
      <c r="M203">
        <f t="shared" si="3"/>
        <v>41</v>
      </c>
    </row>
    <row r="204" spans="1:13" x14ac:dyDescent="0.2">
      <c r="A204" t="s">
        <v>430</v>
      </c>
      <c r="B204" s="2" t="s">
        <v>28</v>
      </c>
      <c r="C204" s="2" t="s">
        <v>17</v>
      </c>
      <c r="D204" s="2" t="s">
        <v>25</v>
      </c>
      <c r="E204" s="2">
        <v>2016</v>
      </c>
      <c r="F204" s="2" t="s">
        <v>10</v>
      </c>
      <c r="G204" s="4" t="s">
        <v>11</v>
      </c>
      <c r="H204" s="3" t="s">
        <v>9</v>
      </c>
      <c r="I204">
        <v>63</v>
      </c>
      <c r="J204">
        <v>14</v>
      </c>
      <c r="K204">
        <f>I204*25%</f>
        <v>15.75</v>
      </c>
      <c r="L204">
        <f>J204*100%</f>
        <v>14</v>
      </c>
      <c r="M204">
        <f t="shared" si="3"/>
        <v>29.75</v>
      </c>
    </row>
    <row r="205" spans="1:13" hidden="1" x14ac:dyDescent="0.2">
      <c r="A205" t="s">
        <v>703</v>
      </c>
      <c r="B205" s="2" t="s">
        <v>54</v>
      </c>
      <c r="C205" s="2" t="s">
        <v>17</v>
      </c>
      <c r="D205" s="2" t="s">
        <v>25</v>
      </c>
      <c r="E205" s="2">
        <v>2021</v>
      </c>
      <c r="F205" s="2" t="s">
        <v>10</v>
      </c>
      <c r="G205" s="3" t="s">
        <v>11</v>
      </c>
      <c r="H205" s="3" t="s">
        <v>31</v>
      </c>
      <c r="M205">
        <f t="shared" si="3"/>
        <v>0</v>
      </c>
    </row>
    <row r="206" spans="1:13" x14ac:dyDescent="0.2">
      <c r="A206" t="s">
        <v>427</v>
      </c>
      <c r="B206" s="2" t="s">
        <v>26</v>
      </c>
      <c r="C206" s="2" t="s">
        <v>17</v>
      </c>
      <c r="D206" s="2" t="s">
        <v>25</v>
      </c>
      <c r="E206" s="2">
        <v>2019</v>
      </c>
      <c r="F206" s="2" t="s">
        <v>35</v>
      </c>
      <c r="G206" s="3" t="s">
        <v>91</v>
      </c>
      <c r="H206" s="3" t="s">
        <v>9</v>
      </c>
      <c r="I206">
        <v>63</v>
      </c>
      <c r="J206">
        <v>24</v>
      </c>
      <c r="K206">
        <f>I206*25%</f>
        <v>15.75</v>
      </c>
      <c r="L206">
        <f>J206*100%</f>
        <v>24</v>
      </c>
      <c r="M206">
        <f t="shared" si="3"/>
        <v>39.75</v>
      </c>
    </row>
    <row r="207" spans="1:13" x14ac:dyDescent="0.2">
      <c r="A207" t="s">
        <v>428</v>
      </c>
      <c r="B207" s="2" t="s">
        <v>94</v>
      </c>
      <c r="C207" s="2" t="s">
        <v>7</v>
      </c>
      <c r="D207" s="2" t="s">
        <v>25</v>
      </c>
      <c r="E207" s="2">
        <v>2021</v>
      </c>
      <c r="F207" s="2" t="s">
        <v>10</v>
      </c>
      <c r="G207" s="2" t="s">
        <v>150</v>
      </c>
      <c r="H207" s="3" t="s">
        <v>9</v>
      </c>
      <c r="I207">
        <v>95</v>
      </c>
      <c r="J207">
        <v>24</v>
      </c>
      <c r="K207">
        <f>I207*25%</f>
        <v>23.75</v>
      </c>
      <c r="L207">
        <f>J207*100%</f>
        <v>24</v>
      </c>
      <c r="M207">
        <f t="shared" si="3"/>
        <v>47.75</v>
      </c>
    </row>
    <row r="208" spans="1:13" hidden="1" x14ac:dyDescent="0.2">
      <c r="A208" t="s">
        <v>560</v>
      </c>
      <c r="B208" s="2" t="s">
        <v>179</v>
      </c>
      <c r="C208" s="2" t="s">
        <v>17</v>
      </c>
      <c r="D208" s="2" t="s">
        <v>40</v>
      </c>
      <c r="E208" s="2">
        <v>2018</v>
      </c>
      <c r="F208" s="2" t="s">
        <v>10</v>
      </c>
      <c r="G208" s="3" t="s">
        <v>11</v>
      </c>
      <c r="H208" s="3" t="s">
        <v>31</v>
      </c>
      <c r="M208">
        <f t="shared" si="3"/>
        <v>0</v>
      </c>
    </row>
    <row r="209" spans="1:13" x14ac:dyDescent="0.2">
      <c r="A209" t="s">
        <v>606</v>
      </c>
      <c r="B209" s="2" t="s">
        <v>100</v>
      </c>
      <c r="C209" s="2" t="s">
        <v>7</v>
      </c>
      <c r="D209" s="2" t="s">
        <v>18</v>
      </c>
      <c r="E209" s="2">
        <v>2020</v>
      </c>
      <c r="F209" s="2" t="s">
        <v>10</v>
      </c>
      <c r="G209" s="3" t="s">
        <v>332</v>
      </c>
      <c r="H209" s="3" t="s">
        <v>9</v>
      </c>
      <c r="I209">
        <v>68</v>
      </c>
      <c r="J209">
        <v>24</v>
      </c>
      <c r="K209">
        <f>I209*25%</f>
        <v>17</v>
      </c>
      <c r="L209">
        <f>J209*100%</f>
        <v>24</v>
      </c>
      <c r="M209">
        <f t="shared" si="3"/>
        <v>41</v>
      </c>
    </row>
    <row r="210" spans="1:13" x14ac:dyDescent="0.2">
      <c r="A210" t="s">
        <v>561</v>
      </c>
      <c r="B210" s="2" t="s">
        <v>55</v>
      </c>
      <c r="C210" s="2" t="s">
        <v>7</v>
      </c>
      <c r="D210" s="2" t="s">
        <v>25</v>
      </c>
      <c r="E210" s="2">
        <v>2021</v>
      </c>
      <c r="F210" s="2" t="s">
        <v>10</v>
      </c>
      <c r="G210" s="3" t="s">
        <v>225</v>
      </c>
      <c r="H210" s="3" t="s">
        <v>9</v>
      </c>
      <c r="I210">
        <v>86</v>
      </c>
      <c r="J210">
        <v>24</v>
      </c>
      <c r="K210">
        <f>I210*25%</f>
        <v>21.5</v>
      </c>
      <c r="L210">
        <f>J210*100%</f>
        <v>24</v>
      </c>
      <c r="M210">
        <f t="shared" si="3"/>
        <v>45.5</v>
      </c>
    </row>
    <row r="211" spans="1:13" hidden="1" x14ac:dyDescent="0.2">
      <c r="A211" t="s">
        <v>683</v>
      </c>
      <c r="B211" s="2" t="s">
        <v>161</v>
      </c>
      <c r="C211" s="2" t="s">
        <v>17</v>
      </c>
      <c r="D211" s="2" t="s">
        <v>25</v>
      </c>
      <c r="E211" s="2">
        <v>2021</v>
      </c>
      <c r="F211" s="2" t="s">
        <v>10</v>
      </c>
      <c r="G211" s="3" t="s">
        <v>11</v>
      </c>
      <c r="H211" s="3" t="s">
        <v>31</v>
      </c>
      <c r="M211">
        <f t="shared" si="3"/>
        <v>0</v>
      </c>
    </row>
    <row r="212" spans="1:13" x14ac:dyDescent="0.2">
      <c r="A212" t="s">
        <v>539</v>
      </c>
      <c r="B212" s="2" t="s">
        <v>161</v>
      </c>
      <c r="C212" s="2" t="s">
        <v>7</v>
      </c>
      <c r="D212" s="2" t="s">
        <v>40</v>
      </c>
      <c r="E212" s="2">
        <v>2021</v>
      </c>
      <c r="F212" s="2" t="s">
        <v>10</v>
      </c>
      <c r="G212" s="2" t="s">
        <v>11</v>
      </c>
      <c r="H212" s="3" t="s">
        <v>9</v>
      </c>
      <c r="I212">
        <v>97</v>
      </c>
      <c r="J212">
        <v>21</v>
      </c>
      <c r="K212">
        <f>I212*25%</f>
        <v>24.25</v>
      </c>
      <c r="L212">
        <f>J212*100%</f>
        <v>21</v>
      </c>
      <c r="M212">
        <f t="shared" si="3"/>
        <v>45.25</v>
      </c>
    </row>
    <row r="213" spans="1:13" x14ac:dyDescent="0.2">
      <c r="A213" t="s">
        <v>469</v>
      </c>
      <c r="B213" s="2" t="s">
        <v>12</v>
      </c>
      <c r="C213" s="2" t="s">
        <v>7</v>
      </c>
      <c r="D213" s="2" t="s">
        <v>25</v>
      </c>
      <c r="E213" s="2">
        <v>2021</v>
      </c>
      <c r="F213" s="2" t="s">
        <v>10</v>
      </c>
      <c r="G213" s="2" t="s">
        <v>190</v>
      </c>
      <c r="H213" s="3" t="s">
        <v>9</v>
      </c>
      <c r="I213">
        <v>94</v>
      </c>
      <c r="J213">
        <v>24</v>
      </c>
      <c r="K213">
        <f>I213*25%</f>
        <v>23.5</v>
      </c>
      <c r="L213">
        <f>J213*100%</f>
        <v>24</v>
      </c>
      <c r="M213">
        <f t="shared" si="3"/>
        <v>47.5</v>
      </c>
    </row>
    <row r="214" spans="1:13" hidden="1" x14ac:dyDescent="0.2">
      <c r="A214" t="s">
        <v>429</v>
      </c>
      <c r="B214" s="2" t="s">
        <v>161</v>
      </c>
      <c r="C214" s="2" t="s">
        <v>7</v>
      </c>
      <c r="D214" s="2" t="s">
        <v>25</v>
      </c>
      <c r="E214" s="2">
        <v>2017</v>
      </c>
      <c r="F214" s="2" t="s">
        <v>10</v>
      </c>
      <c r="G214" s="3" t="s">
        <v>11</v>
      </c>
      <c r="H214" s="3" t="s">
        <v>31</v>
      </c>
      <c r="M214">
        <f t="shared" si="3"/>
        <v>0</v>
      </c>
    </row>
    <row r="215" spans="1:13" x14ac:dyDescent="0.2">
      <c r="A215" t="s">
        <v>429</v>
      </c>
      <c r="B215" s="2" t="s">
        <v>22</v>
      </c>
      <c r="C215" s="2" t="s">
        <v>17</v>
      </c>
      <c r="D215" s="2" t="s">
        <v>40</v>
      </c>
      <c r="E215" s="2">
        <v>2018</v>
      </c>
      <c r="F215" s="2" t="s">
        <v>10</v>
      </c>
      <c r="G215" s="2" t="s">
        <v>11</v>
      </c>
      <c r="H215" s="3" t="s">
        <v>9</v>
      </c>
      <c r="I215">
        <v>40</v>
      </c>
      <c r="J215">
        <v>4</v>
      </c>
      <c r="K215">
        <f>I215*25%</f>
        <v>10</v>
      </c>
      <c r="L215">
        <f>J215*100%</f>
        <v>4</v>
      </c>
      <c r="M215">
        <f t="shared" si="3"/>
        <v>14</v>
      </c>
    </row>
    <row r="216" spans="1:13" x14ac:dyDescent="0.2">
      <c r="A216" t="s">
        <v>423</v>
      </c>
      <c r="B216" s="2" t="s">
        <v>24</v>
      </c>
      <c r="C216" s="2" t="s">
        <v>7</v>
      </c>
      <c r="D216" s="2" t="s">
        <v>25</v>
      </c>
      <c r="E216" s="2">
        <v>2015</v>
      </c>
      <c r="F216" s="2" t="s">
        <v>10</v>
      </c>
      <c r="G216" s="2" t="s">
        <v>11</v>
      </c>
      <c r="H216" s="3" t="s">
        <v>9</v>
      </c>
      <c r="I216">
        <v>86</v>
      </c>
      <c r="J216">
        <v>15</v>
      </c>
      <c r="K216">
        <f>I216*25%</f>
        <v>21.5</v>
      </c>
      <c r="L216">
        <f>J216*100%</f>
        <v>15</v>
      </c>
      <c r="M216">
        <f t="shared" si="3"/>
        <v>36.5</v>
      </c>
    </row>
    <row r="217" spans="1:13" hidden="1" x14ac:dyDescent="0.2">
      <c r="A217" t="s">
        <v>423</v>
      </c>
      <c r="B217" s="2" t="s">
        <v>22</v>
      </c>
      <c r="C217" s="2" t="s">
        <v>7</v>
      </c>
      <c r="D217" s="2" t="s">
        <v>25</v>
      </c>
      <c r="E217" s="2">
        <v>2020</v>
      </c>
      <c r="F217" s="2" t="s">
        <v>10</v>
      </c>
      <c r="G217" s="2" t="s">
        <v>11</v>
      </c>
      <c r="H217" s="3" t="s">
        <v>31</v>
      </c>
      <c r="M217">
        <f t="shared" si="3"/>
        <v>0</v>
      </c>
    </row>
    <row r="218" spans="1:13" x14ac:dyDescent="0.2">
      <c r="A218" t="s">
        <v>429</v>
      </c>
      <c r="B218" s="2" t="s">
        <v>22</v>
      </c>
      <c r="C218" s="2" t="s">
        <v>7</v>
      </c>
      <c r="D218" s="2" t="s">
        <v>21</v>
      </c>
      <c r="E218" s="2">
        <v>2021</v>
      </c>
      <c r="F218" s="2" t="s">
        <v>10</v>
      </c>
      <c r="G218" s="2" t="s">
        <v>11</v>
      </c>
      <c r="H218" s="3" t="s">
        <v>9</v>
      </c>
      <c r="I218">
        <v>66</v>
      </c>
      <c r="J218">
        <v>6</v>
      </c>
      <c r="K218">
        <f>I218*25%</f>
        <v>16.5</v>
      </c>
      <c r="L218">
        <f>J218*100%</f>
        <v>6</v>
      </c>
      <c r="M218">
        <f t="shared" si="3"/>
        <v>22.5</v>
      </c>
    </row>
    <row r="219" spans="1:13" x14ac:dyDescent="0.2">
      <c r="A219" t="s">
        <v>429</v>
      </c>
      <c r="B219" s="2" t="s">
        <v>87</v>
      </c>
      <c r="C219" s="2" t="s">
        <v>7</v>
      </c>
      <c r="D219" s="2" t="s">
        <v>25</v>
      </c>
      <c r="E219" s="2">
        <v>2015</v>
      </c>
      <c r="F219" s="2" t="s">
        <v>10</v>
      </c>
      <c r="G219" s="2" t="s">
        <v>11</v>
      </c>
      <c r="H219" s="3" t="s">
        <v>9</v>
      </c>
      <c r="I219">
        <v>51</v>
      </c>
      <c r="J219">
        <v>21</v>
      </c>
      <c r="K219">
        <f>I219*25%</f>
        <v>12.75</v>
      </c>
      <c r="L219">
        <f>J219*100%</f>
        <v>21</v>
      </c>
      <c r="M219">
        <f t="shared" si="3"/>
        <v>33.75</v>
      </c>
    </row>
    <row r="220" spans="1:13" hidden="1" x14ac:dyDescent="0.2">
      <c r="A220" t="s">
        <v>682</v>
      </c>
      <c r="B220" s="2" t="s">
        <v>24</v>
      </c>
      <c r="C220" s="2" t="s">
        <v>17</v>
      </c>
      <c r="D220" s="2" t="s">
        <v>40</v>
      </c>
      <c r="E220" s="2">
        <v>2020</v>
      </c>
      <c r="F220" s="2" t="s">
        <v>10</v>
      </c>
      <c r="G220" s="2" t="s">
        <v>11</v>
      </c>
      <c r="H220" s="3" t="s">
        <v>31</v>
      </c>
      <c r="M220">
        <f t="shared" si="3"/>
        <v>0</v>
      </c>
    </row>
    <row r="221" spans="1:13" x14ac:dyDescent="0.2">
      <c r="A221" t="s">
        <v>682</v>
      </c>
      <c r="B221" s="2" t="s">
        <v>22</v>
      </c>
      <c r="C221" s="2" t="s">
        <v>17</v>
      </c>
      <c r="D221" s="2" t="s">
        <v>25</v>
      </c>
      <c r="E221" s="2">
        <v>2015</v>
      </c>
      <c r="F221" s="2" t="s">
        <v>10</v>
      </c>
      <c r="G221" s="2" t="s">
        <v>11</v>
      </c>
      <c r="H221" s="3" t="s">
        <v>9</v>
      </c>
      <c r="I221">
        <v>29</v>
      </c>
      <c r="J221">
        <v>4</v>
      </c>
      <c r="K221">
        <f>I221*25%</f>
        <v>7.25</v>
      </c>
      <c r="L221">
        <f>J221*100%</f>
        <v>4</v>
      </c>
      <c r="M221">
        <f t="shared" si="3"/>
        <v>11.25</v>
      </c>
    </row>
    <row r="222" spans="1:13" x14ac:dyDescent="0.2">
      <c r="A222" t="s">
        <v>467</v>
      </c>
      <c r="B222" s="2" t="s">
        <v>22</v>
      </c>
      <c r="C222" s="2" t="s">
        <v>17</v>
      </c>
      <c r="D222" s="2" t="s">
        <v>40</v>
      </c>
      <c r="E222" s="2">
        <v>2018</v>
      </c>
      <c r="F222" s="2" t="s">
        <v>10</v>
      </c>
      <c r="G222" s="4" t="s">
        <v>11</v>
      </c>
      <c r="H222" s="3" t="s">
        <v>9</v>
      </c>
      <c r="I222">
        <v>27</v>
      </c>
      <c r="J222">
        <v>9</v>
      </c>
      <c r="K222">
        <f>I222*25%</f>
        <v>6.75</v>
      </c>
      <c r="L222">
        <f>J222*100%</f>
        <v>9</v>
      </c>
      <c r="M222">
        <f t="shared" si="3"/>
        <v>15.75</v>
      </c>
    </row>
    <row r="223" spans="1:13" hidden="1" x14ac:dyDescent="0.2">
      <c r="A223" t="s">
        <v>513</v>
      </c>
      <c r="B223" s="2" t="s">
        <v>22</v>
      </c>
      <c r="C223" s="2" t="s">
        <v>17</v>
      </c>
      <c r="D223" s="2" t="s">
        <v>25</v>
      </c>
      <c r="E223" s="2">
        <v>2020</v>
      </c>
      <c r="F223" s="2" t="s">
        <v>10</v>
      </c>
      <c r="G223" s="2" t="s">
        <v>11</v>
      </c>
      <c r="H223" s="3" t="s">
        <v>31</v>
      </c>
      <c r="M223">
        <f t="shared" si="3"/>
        <v>0</v>
      </c>
    </row>
    <row r="224" spans="1:13" x14ac:dyDescent="0.2">
      <c r="A224" t="s">
        <v>513</v>
      </c>
      <c r="B224" s="2" t="s">
        <v>107</v>
      </c>
      <c r="C224" s="2" t="s">
        <v>17</v>
      </c>
      <c r="D224" s="2" t="s">
        <v>25</v>
      </c>
      <c r="E224" s="2">
        <v>2021</v>
      </c>
      <c r="F224" s="2" t="s">
        <v>10</v>
      </c>
      <c r="G224" s="4" t="s">
        <v>11</v>
      </c>
      <c r="H224" s="3" t="s">
        <v>9</v>
      </c>
      <c r="I224">
        <v>97</v>
      </c>
      <c r="J224">
        <v>11</v>
      </c>
      <c r="K224">
        <f>I224*25%</f>
        <v>24.25</v>
      </c>
      <c r="L224">
        <f>J224*100%</f>
        <v>11</v>
      </c>
      <c r="M224">
        <f t="shared" si="3"/>
        <v>35.25</v>
      </c>
    </row>
    <row r="225" spans="1:13" x14ac:dyDescent="0.2">
      <c r="A225" t="s">
        <v>575</v>
      </c>
      <c r="B225" s="2" t="s">
        <v>22</v>
      </c>
      <c r="C225" s="2" t="s">
        <v>7</v>
      </c>
      <c r="D225" s="2" t="s">
        <v>25</v>
      </c>
      <c r="E225" s="2">
        <v>2021</v>
      </c>
      <c r="F225" s="2" t="s">
        <v>10</v>
      </c>
      <c r="G225" s="4" t="s">
        <v>11</v>
      </c>
      <c r="H225" s="3" t="s">
        <v>9</v>
      </c>
      <c r="I225">
        <v>67</v>
      </c>
      <c r="J225">
        <v>3</v>
      </c>
      <c r="K225">
        <f>I225*25%</f>
        <v>16.75</v>
      </c>
      <c r="L225">
        <f>J225*100%</f>
        <v>3</v>
      </c>
      <c r="M225">
        <f t="shared" si="3"/>
        <v>19.75</v>
      </c>
    </row>
    <row r="226" spans="1:13" hidden="1" x14ac:dyDescent="0.2">
      <c r="A226" t="s">
        <v>513</v>
      </c>
      <c r="B226" s="2" t="s">
        <v>22</v>
      </c>
      <c r="C226" s="2" t="s">
        <v>17</v>
      </c>
      <c r="D226" s="2" t="s">
        <v>25</v>
      </c>
      <c r="E226" s="2">
        <v>2021</v>
      </c>
      <c r="F226" s="2" t="s">
        <v>10</v>
      </c>
      <c r="G226" s="4" t="s">
        <v>11</v>
      </c>
      <c r="H226" s="3" t="s">
        <v>31</v>
      </c>
      <c r="M226">
        <f t="shared" si="3"/>
        <v>0</v>
      </c>
    </row>
    <row r="227" spans="1:13" x14ac:dyDescent="0.2">
      <c r="A227" t="s">
        <v>513</v>
      </c>
      <c r="B227" s="2" t="s">
        <v>22</v>
      </c>
      <c r="C227" s="2" t="s">
        <v>17</v>
      </c>
      <c r="D227" s="2" t="s">
        <v>25</v>
      </c>
      <c r="E227" s="2">
        <v>2021</v>
      </c>
      <c r="F227" s="2" t="s">
        <v>10</v>
      </c>
      <c r="G227" s="2" t="s">
        <v>165</v>
      </c>
      <c r="H227" s="3" t="s">
        <v>9</v>
      </c>
      <c r="I227">
        <v>35</v>
      </c>
      <c r="J227">
        <v>16</v>
      </c>
      <c r="K227">
        <f>I227*25%</f>
        <v>8.75</v>
      </c>
      <c r="L227">
        <f>J227*100%</f>
        <v>16</v>
      </c>
      <c r="M227">
        <f t="shared" si="3"/>
        <v>24.75</v>
      </c>
    </row>
    <row r="228" spans="1:13" x14ac:dyDescent="0.2">
      <c r="A228" t="s">
        <v>678</v>
      </c>
      <c r="B228" s="2" t="s">
        <v>282</v>
      </c>
      <c r="C228" s="2" t="s">
        <v>7</v>
      </c>
      <c r="D228" s="2" t="s">
        <v>25</v>
      </c>
      <c r="E228" s="2">
        <v>2021</v>
      </c>
      <c r="F228" s="2" t="s">
        <v>10</v>
      </c>
      <c r="G228" s="3" t="s">
        <v>11</v>
      </c>
      <c r="H228" s="3" t="s">
        <v>9</v>
      </c>
      <c r="I228">
        <v>35</v>
      </c>
      <c r="J228">
        <v>24</v>
      </c>
      <c r="K228">
        <f>I228*25%</f>
        <v>8.75</v>
      </c>
      <c r="L228">
        <f>J228*100%</f>
        <v>24</v>
      </c>
      <c r="M228">
        <f t="shared" si="3"/>
        <v>32.75</v>
      </c>
    </row>
    <row r="229" spans="1:13" hidden="1" x14ac:dyDescent="0.2">
      <c r="A229" t="s">
        <v>595</v>
      </c>
      <c r="B229" s="2" t="s">
        <v>22</v>
      </c>
      <c r="C229" s="2" t="s">
        <v>7</v>
      </c>
      <c r="D229" s="2" t="s">
        <v>25</v>
      </c>
      <c r="E229" s="2">
        <v>2021</v>
      </c>
      <c r="F229" s="2" t="s">
        <v>10</v>
      </c>
      <c r="G229" s="4" t="s">
        <v>11</v>
      </c>
      <c r="H229" s="3" t="s">
        <v>31</v>
      </c>
      <c r="M229">
        <f t="shared" si="3"/>
        <v>0</v>
      </c>
    </row>
    <row r="230" spans="1:13" x14ac:dyDescent="0.2">
      <c r="A230" t="s">
        <v>409</v>
      </c>
      <c r="B230" s="2" t="s">
        <v>22</v>
      </c>
      <c r="C230" s="2" t="s">
        <v>7</v>
      </c>
      <c r="D230" s="2" t="s">
        <v>25</v>
      </c>
      <c r="E230" s="2">
        <v>2021</v>
      </c>
      <c r="F230" s="2" t="s">
        <v>10</v>
      </c>
      <c r="G230" s="4" t="s">
        <v>11</v>
      </c>
      <c r="H230" s="3" t="s">
        <v>9</v>
      </c>
      <c r="I230">
        <v>53</v>
      </c>
      <c r="J230">
        <v>13</v>
      </c>
      <c r="K230">
        <f>I230*25%</f>
        <v>13.25</v>
      </c>
      <c r="L230">
        <f>J230*100%</f>
        <v>13</v>
      </c>
      <c r="M230">
        <f t="shared" si="3"/>
        <v>26.25</v>
      </c>
    </row>
    <row r="231" spans="1:13" x14ac:dyDescent="0.2">
      <c r="A231" t="s">
        <v>582</v>
      </c>
      <c r="B231" s="2" t="s">
        <v>22</v>
      </c>
      <c r="C231" s="2" t="s">
        <v>7</v>
      </c>
      <c r="D231" s="2" t="s">
        <v>25</v>
      </c>
      <c r="E231" s="2">
        <v>2021</v>
      </c>
      <c r="F231" s="2" t="s">
        <v>10</v>
      </c>
      <c r="G231" s="4" t="s">
        <v>11</v>
      </c>
      <c r="H231" s="3" t="s">
        <v>9</v>
      </c>
      <c r="I231">
        <v>78</v>
      </c>
      <c r="J231">
        <v>10</v>
      </c>
      <c r="K231">
        <f>I231*25%</f>
        <v>19.5</v>
      </c>
      <c r="L231">
        <f>J231*100%</f>
        <v>10</v>
      </c>
      <c r="M231">
        <f t="shared" si="3"/>
        <v>29.5</v>
      </c>
    </row>
    <row r="232" spans="1:13" hidden="1" x14ac:dyDescent="0.2">
      <c r="A232" t="s">
        <v>458</v>
      </c>
      <c r="B232" s="2" t="s">
        <v>117</v>
      </c>
      <c r="C232" s="2" t="s">
        <v>7</v>
      </c>
      <c r="D232" s="2" t="s">
        <v>25</v>
      </c>
      <c r="E232" s="2">
        <v>2017</v>
      </c>
      <c r="F232" s="2" t="s">
        <v>35</v>
      </c>
      <c r="G232" s="4" t="s">
        <v>11</v>
      </c>
      <c r="H232" s="3" t="s">
        <v>31</v>
      </c>
      <c r="M232">
        <f t="shared" si="3"/>
        <v>0</v>
      </c>
    </row>
    <row r="233" spans="1:13" x14ac:dyDescent="0.2">
      <c r="A233" t="s">
        <v>642</v>
      </c>
      <c r="B233" s="2" t="s">
        <v>29</v>
      </c>
      <c r="C233" s="2" t="s">
        <v>7</v>
      </c>
      <c r="D233" s="2" t="s">
        <v>25</v>
      </c>
      <c r="E233" s="2">
        <v>2021</v>
      </c>
      <c r="F233" s="2" t="s">
        <v>10</v>
      </c>
      <c r="G233" s="4" t="s">
        <v>11</v>
      </c>
      <c r="H233" s="3" t="s">
        <v>9</v>
      </c>
      <c r="I233">
        <v>53</v>
      </c>
      <c r="J233">
        <v>18</v>
      </c>
      <c r="K233">
        <f>I233*25%</f>
        <v>13.25</v>
      </c>
      <c r="L233">
        <f>J233*100%</f>
        <v>18</v>
      </c>
      <c r="M233">
        <f t="shared" si="3"/>
        <v>31.25</v>
      </c>
    </row>
    <row r="234" spans="1:13" x14ac:dyDescent="0.2">
      <c r="A234" t="s">
        <v>642</v>
      </c>
      <c r="B234" s="2" t="s">
        <v>249</v>
      </c>
      <c r="C234" s="2" t="s">
        <v>17</v>
      </c>
      <c r="D234" s="2" t="s">
        <v>21</v>
      </c>
      <c r="E234" s="2">
        <v>2019</v>
      </c>
      <c r="F234" s="2" t="s">
        <v>10</v>
      </c>
      <c r="G234" s="4" t="s">
        <v>11</v>
      </c>
      <c r="H234" s="3" t="s">
        <v>9</v>
      </c>
      <c r="I234">
        <v>93</v>
      </c>
      <c r="J234">
        <v>20</v>
      </c>
      <c r="K234">
        <f>I234*25%</f>
        <v>23.25</v>
      </c>
      <c r="L234">
        <f>J234*100%</f>
        <v>20</v>
      </c>
      <c r="M234">
        <f t="shared" si="3"/>
        <v>43.25</v>
      </c>
    </row>
    <row r="235" spans="1:13" hidden="1" x14ac:dyDescent="0.2">
      <c r="A235" t="s">
        <v>458</v>
      </c>
      <c r="B235" s="2" t="s">
        <v>250</v>
      </c>
      <c r="C235" s="2" t="s">
        <v>7</v>
      </c>
      <c r="D235" s="2" t="s">
        <v>25</v>
      </c>
      <c r="E235" s="2">
        <v>2021</v>
      </c>
      <c r="F235" s="2" t="s">
        <v>10</v>
      </c>
      <c r="G235" s="2" t="s">
        <v>165</v>
      </c>
      <c r="H235" s="3" t="s">
        <v>31</v>
      </c>
      <c r="M235">
        <f t="shared" si="3"/>
        <v>0</v>
      </c>
    </row>
    <row r="236" spans="1:13" x14ac:dyDescent="0.2">
      <c r="A236" t="s">
        <v>690</v>
      </c>
      <c r="B236" s="2" t="s">
        <v>292</v>
      </c>
      <c r="C236" s="2" t="s">
        <v>17</v>
      </c>
      <c r="D236" s="2" t="s">
        <v>25</v>
      </c>
      <c r="E236" s="2">
        <v>2021</v>
      </c>
      <c r="F236" s="2" t="s">
        <v>10</v>
      </c>
      <c r="G236" s="2" t="s">
        <v>213</v>
      </c>
      <c r="H236" s="3" t="s">
        <v>9</v>
      </c>
      <c r="I236">
        <v>34</v>
      </c>
      <c r="J236">
        <v>10</v>
      </c>
      <c r="K236">
        <f>I236*25%</f>
        <v>8.5</v>
      </c>
      <c r="L236">
        <f>J236*100%</f>
        <v>10</v>
      </c>
      <c r="M236">
        <f t="shared" si="3"/>
        <v>18.5</v>
      </c>
    </row>
    <row r="237" spans="1:13" x14ac:dyDescent="0.2">
      <c r="A237" t="s">
        <v>560</v>
      </c>
      <c r="B237" s="2" t="s">
        <v>161</v>
      </c>
      <c r="C237" s="2" t="s">
        <v>17</v>
      </c>
      <c r="D237" s="2" t="s">
        <v>21</v>
      </c>
      <c r="E237" s="2">
        <v>2021</v>
      </c>
      <c r="F237" s="2" t="s">
        <v>10</v>
      </c>
      <c r="G237" s="2" t="s">
        <v>11</v>
      </c>
      <c r="H237" s="3" t="s">
        <v>9</v>
      </c>
      <c r="I237">
        <v>22</v>
      </c>
      <c r="J237">
        <v>24</v>
      </c>
      <c r="K237">
        <f>I237*25%</f>
        <v>5.5</v>
      </c>
      <c r="L237">
        <f>J237*100%</f>
        <v>24</v>
      </c>
      <c r="M237">
        <f t="shared" si="3"/>
        <v>29.5</v>
      </c>
    </row>
    <row r="238" spans="1:13" hidden="1" x14ac:dyDescent="0.2">
      <c r="A238" t="s">
        <v>471</v>
      </c>
      <c r="B238" s="2" t="s">
        <v>235</v>
      </c>
      <c r="C238" s="2" t="s">
        <v>17</v>
      </c>
      <c r="D238" s="2" t="s">
        <v>18</v>
      </c>
      <c r="E238" s="2">
        <v>2020</v>
      </c>
      <c r="F238" s="2" t="s">
        <v>10</v>
      </c>
      <c r="G238" s="2" t="s">
        <v>11</v>
      </c>
      <c r="H238" s="3" t="s">
        <v>31</v>
      </c>
      <c r="M238">
        <f t="shared" si="3"/>
        <v>0</v>
      </c>
    </row>
    <row r="239" spans="1:13" x14ac:dyDescent="0.2">
      <c r="A239" t="s">
        <v>674</v>
      </c>
      <c r="B239" s="2" t="s">
        <v>22</v>
      </c>
      <c r="C239" s="2" t="s">
        <v>17</v>
      </c>
      <c r="D239" s="2" t="s">
        <v>40</v>
      </c>
      <c r="E239" s="2">
        <v>2017</v>
      </c>
      <c r="F239" s="2" t="s">
        <v>10</v>
      </c>
      <c r="G239" s="4" t="s">
        <v>11</v>
      </c>
      <c r="H239" s="3" t="s">
        <v>9</v>
      </c>
      <c r="I239">
        <v>89</v>
      </c>
      <c r="J239">
        <v>24</v>
      </c>
      <c r="K239">
        <f>I239*25%</f>
        <v>22.25</v>
      </c>
      <c r="L239">
        <f>J239*100%</f>
        <v>24</v>
      </c>
      <c r="M239">
        <f t="shared" si="3"/>
        <v>46.25</v>
      </c>
    </row>
    <row r="240" spans="1:13" x14ac:dyDescent="0.2">
      <c r="A240" t="s">
        <v>471</v>
      </c>
      <c r="B240" s="2" t="s">
        <v>235</v>
      </c>
      <c r="C240" s="2" t="s">
        <v>7</v>
      </c>
      <c r="D240" s="2" t="s">
        <v>21</v>
      </c>
      <c r="E240" s="2">
        <v>2020</v>
      </c>
      <c r="F240" s="2" t="s">
        <v>10</v>
      </c>
      <c r="G240" s="3" t="s">
        <v>11</v>
      </c>
      <c r="H240" s="3" t="s">
        <v>9</v>
      </c>
      <c r="I240">
        <v>46</v>
      </c>
      <c r="J240">
        <v>24</v>
      </c>
      <c r="K240">
        <f>I240*25%</f>
        <v>11.5</v>
      </c>
      <c r="L240">
        <f>J240*100%</f>
        <v>24</v>
      </c>
      <c r="M240">
        <f t="shared" si="3"/>
        <v>35.5</v>
      </c>
    </row>
    <row r="241" spans="1:13" hidden="1" x14ac:dyDescent="0.2">
      <c r="A241" t="s">
        <v>471</v>
      </c>
      <c r="B241" s="2" t="s">
        <v>181</v>
      </c>
      <c r="C241" s="2" t="s">
        <v>17</v>
      </c>
      <c r="D241" s="2" t="s">
        <v>25</v>
      </c>
      <c r="E241" s="2">
        <v>2021</v>
      </c>
      <c r="F241" s="2" t="s">
        <v>10</v>
      </c>
      <c r="G241" s="2" t="s">
        <v>165</v>
      </c>
      <c r="H241" s="3" t="s">
        <v>31</v>
      </c>
      <c r="M241">
        <f t="shared" si="3"/>
        <v>0</v>
      </c>
    </row>
    <row r="242" spans="1:13" x14ac:dyDescent="0.2">
      <c r="A242" t="s">
        <v>471</v>
      </c>
      <c r="B242" s="2" t="s">
        <v>207</v>
      </c>
      <c r="C242" s="2" t="s">
        <v>7</v>
      </c>
      <c r="D242" s="2" t="s">
        <v>25</v>
      </c>
      <c r="E242" s="2">
        <v>2021</v>
      </c>
      <c r="F242" s="2" t="s">
        <v>10</v>
      </c>
      <c r="G242" s="2" t="s">
        <v>11</v>
      </c>
      <c r="H242" s="3" t="s">
        <v>9</v>
      </c>
      <c r="I242">
        <v>69</v>
      </c>
      <c r="J242">
        <v>7</v>
      </c>
      <c r="K242">
        <f>I242*25%</f>
        <v>17.25</v>
      </c>
      <c r="L242">
        <f>J242*100%</f>
        <v>7</v>
      </c>
      <c r="M242">
        <f t="shared" si="3"/>
        <v>24.25</v>
      </c>
    </row>
    <row r="243" spans="1:13" x14ac:dyDescent="0.2">
      <c r="A243" t="s">
        <v>647</v>
      </c>
      <c r="B243" s="2" t="s">
        <v>205</v>
      </c>
      <c r="C243" s="2" t="s">
        <v>17</v>
      </c>
      <c r="D243" s="2" t="s">
        <v>25</v>
      </c>
      <c r="E243" s="2">
        <v>2021</v>
      </c>
      <c r="F243" s="2" t="s">
        <v>10</v>
      </c>
      <c r="G243" s="2" t="s">
        <v>165</v>
      </c>
      <c r="H243" s="3" t="s">
        <v>9</v>
      </c>
      <c r="I243">
        <v>69</v>
      </c>
      <c r="J243">
        <v>3</v>
      </c>
      <c r="K243">
        <f>I243*25%</f>
        <v>17.25</v>
      </c>
      <c r="L243">
        <f>J243*100%</f>
        <v>3</v>
      </c>
      <c r="M243">
        <f t="shared" si="3"/>
        <v>20.25</v>
      </c>
    </row>
    <row r="244" spans="1:13" hidden="1" x14ac:dyDescent="0.2">
      <c r="A244" t="s">
        <v>669</v>
      </c>
      <c r="B244" s="2" t="s">
        <v>226</v>
      </c>
      <c r="C244" s="2" t="s">
        <v>7</v>
      </c>
      <c r="D244" s="2" t="s">
        <v>18</v>
      </c>
      <c r="E244" s="2">
        <v>2019</v>
      </c>
      <c r="F244" s="2" t="s">
        <v>10</v>
      </c>
      <c r="G244" s="2" t="s">
        <v>165</v>
      </c>
      <c r="H244" s="3" t="s">
        <v>31</v>
      </c>
      <c r="M244">
        <f t="shared" si="3"/>
        <v>0</v>
      </c>
    </row>
    <row r="245" spans="1:13" x14ac:dyDescent="0.2">
      <c r="A245" t="s">
        <v>712</v>
      </c>
      <c r="B245" s="2" t="s">
        <v>261</v>
      </c>
      <c r="C245" s="2" t="s">
        <v>7</v>
      </c>
      <c r="D245" s="2" t="s">
        <v>25</v>
      </c>
      <c r="E245" s="2">
        <v>2017</v>
      </c>
      <c r="F245" s="2" t="s">
        <v>10</v>
      </c>
      <c r="G245" s="2" t="s">
        <v>165</v>
      </c>
      <c r="H245" s="3" t="s">
        <v>9</v>
      </c>
      <c r="I245">
        <v>67</v>
      </c>
      <c r="J245">
        <v>19</v>
      </c>
      <c r="K245">
        <f>I245*25%</f>
        <v>16.75</v>
      </c>
      <c r="L245">
        <f>J245*100%</f>
        <v>19</v>
      </c>
      <c r="M245">
        <f t="shared" si="3"/>
        <v>35.75</v>
      </c>
    </row>
    <row r="246" spans="1:13" x14ac:dyDescent="0.2">
      <c r="A246" t="s">
        <v>520</v>
      </c>
      <c r="B246" s="2" t="s">
        <v>69</v>
      </c>
      <c r="C246" s="2" t="s">
        <v>17</v>
      </c>
      <c r="D246" s="2" t="s">
        <v>25</v>
      </c>
      <c r="E246" s="2">
        <v>2018</v>
      </c>
      <c r="F246" s="2" t="s">
        <v>10</v>
      </c>
      <c r="G246" s="2" t="s">
        <v>15</v>
      </c>
      <c r="H246" s="3" t="s">
        <v>9</v>
      </c>
      <c r="I246">
        <v>95</v>
      </c>
      <c r="J246">
        <v>24</v>
      </c>
      <c r="K246">
        <f>I246*25%</f>
        <v>23.75</v>
      </c>
      <c r="L246">
        <f>J246*100%</f>
        <v>24</v>
      </c>
      <c r="M246">
        <f t="shared" si="3"/>
        <v>47.75</v>
      </c>
    </row>
    <row r="247" spans="1:13" hidden="1" x14ac:dyDescent="0.2">
      <c r="A247" t="s">
        <v>558</v>
      </c>
      <c r="B247" s="2" t="s">
        <v>168</v>
      </c>
      <c r="C247" s="2" t="s">
        <v>17</v>
      </c>
      <c r="D247" s="2" t="s">
        <v>25</v>
      </c>
      <c r="E247" s="2">
        <v>2021</v>
      </c>
      <c r="F247" s="2" t="s">
        <v>35</v>
      </c>
      <c r="G247" s="2" t="s">
        <v>218</v>
      </c>
      <c r="H247" s="3" t="s">
        <v>31</v>
      </c>
      <c r="M247">
        <f t="shared" si="3"/>
        <v>0</v>
      </c>
    </row>
    <row r="248" spans="1:13" x14ac:dyDescent="0.2">
      <c r="A248" t="s">
        <v>534</v>
      </c>
      <c r="B248" s="2" t="s">
        <v>391</v>
      </c>
      <c r="C248" s="2" t="s">
        <v>7</v>
      </c>
      <c r="D248" s="2" t="s">
        <v>25</v>
      </c>
      <c r="E248" s="2">
        <v>2020</v>
      </c>
      <c r="F248" s="2" t="s">
        <v>10</v>
      </c>
      <c r="G248" s="2" t="s">
        <v>218</v>
      </c>
      <c r="H248" s="3" t="s">
        <v>9</v>
      </c>
      <c r="I248">
        <v>69</v>
      </c>
      <c r="J248">
        <v>6</v>
      </c>
      <c r="K248">
        <f>I248*25%</f>
        <v>17.25</v>
      </c>
      <c r="L248">
        <f>J248*100%</f>
        <v>6</v>
      </c>
      <c r="M248">
        <f t="shared" si="3"/>
        <v>23.25</v>
      </c>
    </row>
    <row r="249" spans="1:13" x14ac:dyDescent="0.2">
      <c r="A249" t="s">
        <v>602</v>
      </c>
      <c r="B249" s="2" t="s">
        <v>348</v>
      </c>
      <c r="C249" s="2" t="s">
        <v>17</v>
      </c>
      <c r="D249" s="2" t="s">
        <v>25</v>
      </c>
      <c r="E249" s="2">
        <v>2021</v>
      </c>
      <c r="F249" s="2" t="s">
        <v>10</v>
      </c>
      <c r="G249" s="2" t="s">
        <v>218</v>
      </c>
      <c r="H249" s="3" t="s">
        <v>9</v>
      </c>
      <c r="I249">
        <v>24</v>
      </c>
      <c r="J249">
        <v>4</v>
      </c>
      <c r="K249">
        <f>I249*25%</f>
        <v>6</v>
      </c>
      <c r="L249">
        <f>J249*100%</f>
        <v>4</v>
      </c>
      <c r="M249">
        <f t="shared" si="3"/>
        <v>10</v>
      </c>
    </row>
    <row r="250" spans="1:13" hidden="1" x14ac:dyDescent="0.2">
      <c r="A250" t="s">
        <v>454</v>
      </c>
      <c r="B250" s="2" t="s">
        <v>224</v>
      </c>
      <c r="C250" s="2" t="s">
        <v>17</v>
      </c>
      <c r="D250" s="2" t="s">
        <v>25</v>
      </c>
      <c r="E250" s="2">
        <v>2018</v>
      </c>
      <c r="F250" s="2" t="s">
        <v>10</v>
      </c>
      <c r="G250" s="2" t="s">
        <v>218</v>
      </c>
      <c r="H250" s="3" t="s">
        <v>31</v>
      </c>
      <c r="M250">
        <f t="shared" si="3"/>
        <v>0</v>
      </c>
    </row>
    <row r="251" spans="1:13" x14ac:dyDescent="0.2">
      <c r="A251" t="s">
        <v>557</v>
      </c>
      <c r="B251" s="2" t="s">
        <v>146</v>
      </c>
      <c r="C251" s="2" t="s">
        <v>17</v>
      </c>
      <c r="D251" s="2" t="s">
        <v>40</v>
      </c>
      <c r="E251" s="2">
        <v>2021</v>
      </c>
      <c r="F251" s="2" t="s">
        <v>10</v>
      </c>
      <c r="G251" s="2" t="s">
        <v>218</v>
      </c>
      <c r="H251" s="3" t="s">
        <v>9</v>
      </c>
      <c r="I251">
        <v>81</v>
      </c>
      <c r="J251">
        <v>9</v>
      </c>
      <c r="K251">
        <f>I251*25%</f>
        <v>20.25</v>
      </c>
      <c r="L251">
        <f>J251*100%</f>
        <v>9</v>
      </c>
      <c r="M251">
        <f t="shared" si="3"/>
        <v>29.25</v>
      </c>
    </row>
    <row r="252" spans="1:13" x14ac:dyDescent="0.2">
      <c r="A252" t="s">
        <v>431</v>
      </c>
      <c r="B252" s="2" t="s">
        <v>146</v>
      </c>
      <c r="C252" s="2" t="s">
        <v>7</v>
      </c>
      <c r="D252" s="2" t="s">
        <v>25</v>
      </c>
      <c r="E252" s="2">
        <v>2021</v>
      </c>
      <c r="F252" s="2" t="s">
        <v>10</v>
      </c>
      <c r="G252" s="2" t="s">
        <v>227</v>
      </c>
      <c r="H252" s="3" t="s">
        <v>9</v>
      </c>
      <c r="I252">
        <v>38</v>
      </c>
      <c r="J252">
        <v>17</v>
      </c>
      <c r="K252">
        <f>I252*25%</f>
        <v>9.5</v>
      </c>
      <c r="L252">
        <f>J252*100%</f>
        <v>17</v>
      </c>
      <c r="M252">
        <f t="shared" si="3"/>
        <v>26.5</v>
      </c>
    </row>
    <row r="253" spans="1:13" hidden="1" x14ac:dyDescent="0.2">
      <c r="A253" t="s">
        <v>431</v>
      </c>
      <c r="B253" s="2" t="s">
        <v>171</v>
      </c>
      <c r="C253" s="2" t="s">
        <v>7</v>
      </c>
      <c r="D253" s="2" t="s">
        <v>21</v>
      </c>
      <c r="E253" s="2">
        <v>2019</v>
      </c>
      <c r="F253" s="2" t="s">
        <v>35</v>
      </c>
      <c r="G253" s="2" t="s">
        <v>232</v>
      </c>
      <c r="H253" s="3" t="s">
        <v>31</v>
      </c>
      <c r="M253">
        <f t="shared" si="3"/>
        <v>0</v>
      </c>
    </row>
    <row r="254" spans="1:13" x14ac:dyDescent="0.2">
      <c r="A254" t="s">
        <v>485</v>
      </c>
      <c r="B254" s="2" t="s">
        <v>171</v>
      </c>
      <c r="C254" s="2" t="s">
        <v>17</v>
      </c>
      <c r="D254" s="2" t="s">
        <v>25</v>
      </c>
      <c r="E254" s="2">
        <v>2021</v>
      </c>
      <c r="F254" s="2" t="s">
        <v>10</v>
      </c>
      <c r="G254" s="2" t="s">
        <v>232</v>
      </c>
      <c r="H254" s="3" t="s">
        <v>9</v>
      </c>
      <c r="I254">
        <v>37</v>
      </c>
      <c r="J254">
        <v>7</v>
      </c>
      <c r="K254">
        <f>I254*25%</f>
        <v>9.25</v>
      </c>
      <c r="L254">
        <f>J254*100%</f>
        <v>7</v>
      </c>
      <c r="M254">
        <f t="shared" si="3"/>
        <v>16.25</v>
      </c>
    </row>
    <row r="255" spans="1:13" x14ac:dyDescent="0.2">
      <c r="A255" t="s">
        <v>477</v>
      </c>
      <c r="B255" s="2" t="s">
        <v>171</v>
      </c>
      <c r="C255" s="2" t="s">
        <v>17</v>
      </c>
      <c r="D255" s="2" t="s">
        <v>18</v>
      </c>
      <c r="E255" s="2">
        <v>2016</v>
      </c>
      <c r="F255" s="2" t="s">
        <v>10</v>
      </c>
      <c r="G255" s="2" t="s">
        <v>321</v>
      </c>
      <c r="H255" s="3" t="s">
        <v>9</v>
      </c>
      <c r="I255">
        <v>60</v>
      </c>
      <c r="J255">
        <v>18</v>
      </c>
      <c r="K255">
        <f>I255*25%</f>
        <v>15</v>
      </c>
      <c r="L255">
        <f>J255*100%</f>
        <v>18</v>
      </c>
      <c r="M255">
        <f t="shared" si="3"/>
        <v>33</v>
      </c>
    </row>
    <row r="256" spans="1:13" hidden="1" x14ac:dyDescent="0.2">
      <c r="A256" t="s">
        <v>480</v>
      </c>
      <c r="B256" s="2" t="s">
        <v>171</v>
      </c>
      <c r="C256" s="2" t="s">
        <v>17</v>
      </c>
      <c r="D256" s="2" t="s">
        <v>25</v>
      </c>
      <c r="E256" s="2">
        <v>2021</v>
      </c>
      <c r="F256" s="2" t="s">
        <v>10</v>
      </c>
      <c r="G256" s="2" t="s">
        <v>232</v>
      </c>
      <c r="H256" s="3" t="s">
        <v>31</v>
      </c>
      <c r="M256">
        <f t="shared" si="3"/>
        <v>0</v>
      </c>
    </row>
    <row r="257" spans="1:13" x14ac:dyDescent="0.2">
      <c r="A257" t="s">
        <v>714</v>
      </c>
      <c r="B257" s="2" t="s">
        <v>171</v>
      </c>
      <c r="C257" s="2" t="s">
        <v>7</v>
      </c>
      <c r="D257" s="2" t="s">
        <v>25</v>
      </c>
      <c r="E257" s="2">
        <v>2021</v>
      </c>
      <c r="F257" s="2" t="s">
        <v>10</v>
      </c>
      <c r="G257" s="2" t="s">
        <v>232</v>
      </c>
      <c r="H257" s="3" t="s">
        <v>9</v>
      </c>
      <c r="I257">
        <v>37</v>
      </c>
      <c r="J257">
        <v>1</v>
      </c>
      <c r="K257">
        <f>I257*25%</f>
        <v>9.25</v>
      </c>
      <c r="L257">
        <f>J257*100%</f>
        <v>1</v>
      </c>
      <c r="M257">
        <f t="shared" si="3"/>
        <v>10.25</v>
      </c>
    </row>
    <row r="258" spans="1:13" x14ac:dyDescent="0.2">
      <c r="A258" t="s">
        <v>505</v>
      </c>
      <c r="B258" s="2" t="s">
        <v>171</v>
      </c>
      <c r="C258" s="2" t="s">
        <v>7</v>
      </c>
      <c r="D258" s="2" t="s">
        <v>25</v>
      </c>
      <c r="E258" s="2">
        <v>2021</v>
      </c>
      <c r="F258" s="2" t="s">
        <v>10</v>
      </c>
      <c r="G258" s="2" t="s">
        <v>232</v>
      </c>
      <c r="H258" s="3" t="s">
        <v>9</v>
      </c>
      <c r="I258">
        <v>90</v>
      </c>
      <c r="J258">
        <v>2</v>
      </c>
      <c r="K258">
        <f>I258*25%</f>
        <v>22.5</v>
      </c>
      <c r="L258">
        <f>J258*100%</f>
        <v>2</v>
      </c>
      <c r="M258">
        <f t="shared" si="3"/>
        <v>24.5</v>
      </c>
    </row>
    <row r="259" spans="1:13" hidden="1" x14ac:dyDescent="0.2">
      <c r="A259" t="s">
        <v>505</v>
      </c>
      <c r="B259" s="2" t="s">
        <v>171</v>
      </c>
      <c r="C259" s="2" t="s">
        <v>7</v>
      </c>
      <c r="D259" s="2" t="s">
        <v>25</v>
      </c>
      <c r="E259" s="2">
        <v>2021</v>
      </c>
      <c r="F259" s="2" t="s">
        <v>10</v>
      </c>
      <c r="G259" s="2" t="s">
        <v>232</v>
      </c>
      <c r="H259" s="3" t="s">
        <v>31</v>
      </c>
      <c r="M259">
        <f t="shared" ref="M259:M322" si="4">K259+L259</f>
        <v>0</v>
      </c>
    </row>
    <row r="260" spans="1:13" x14ac:dyDescent="0.2">
      <c r="A260" t="s">
        <v>581</v>
      </c>
      <c r="B260" s="2" t="s">
        <v>317</v>
      </c>
      <c r="C260" s="2" t="s">
        <v>17</v>
      </c>
      <c r="D260" s="2" t="s">
        <v>21</v>
      </c>
      <c r="E260" s="2">
        <v>2017</v>
      </c>
      <c r="F260" s="2" t="s">
        <v>10</v>
      </c>
      <c r="G260" s="2" t="s">
        <v>15</v>
      </c>
      <c r="H260" s="3" t="s">
        <v>9</v>
      </c>
      <c r="I260">
        <v>92</v>
      </c>
      <c r="J260">
        <v>24</v>
      </c>
      <c r="K260">
        <f>I260*25%</f>
        <v>23</v>
      </c>
      <c r="L260">
        <f>J260*100%</f>
        <v>24</v>
      </c>
      <c r="M260">
        <f t="shared" si="4"/>
        <v>47</v>
      </c>
    </row>
    <row r="261" spans="1:13" x14ac:dyDescent="0.2">
      <c r="A261" t="s">
        <v>652</v>
      </c>
      <c r="B261" s="2" t="s">
        <v>171</v>
      </c>
      <c r="C261" s="2" t="s">
        <v>7</v>
      </c>
      <c r="D261" s="2" t="s">
        <v>25</v>
      </c>
      <c r="E261" s="2">
        <v>2021</v>
      </c>
      <c r="F261" s="2" t="s">
        <v>10</v>
      </c>
      <c r="G261" s="2" t="s">
        <v>232</v>
      </c>
      <c r="H261" s="3" t="s">
        <v>9</v>
      </c>
      <c r="I261">
        <v>35</v>
      </c>
      <c r="J261">
        <v>13</v>
      </c>
      <c r="K261">
        <f>I261*25%</f>
        <v>8.75</v>
      </c>
      <c r="L261">
        <f>J261*100%</f>
        <v>13</v>
      </c>
      <c r="M261">
        <f t="shared" si="4"/>
        <v>21.75</v>
      </c>
    </row>
    <row r="262" spans="1:13" hidden="1" x14ac:dyDescent="0.2">
      <c r="A262" t="s">
        <v>676</v>
      </c>
      <c r="B262" s="2" t="s">
        <v>34</v>
      </c>
      <c r="C262" s="2" t="s">
        <v>7</v>
      </c>
      <c r="D262" s="2" t="s">
        <v>25</v>
      </c>
      <c r="E262" s="2">
        <v>2020</v>
      </c>
      <c r="F262" s="2" t="s">
        <v>10</v>
      </c>
      <c r="G262" s="2" t="s">
        <v>227</v>
      </c>
      <c r="H262" s="3" t="s">
        <v>31</v>
      </c>
      <c r="M262">
        <f t="shared" si="4"/>
        <v>0</v>
      </c>
    </row>
    <row r="263" spans="1:13" x14ac:dyDescent="0.2">
      <c r="A263" t="s">
        <v>563</v>
      </c>
      <c r="B263" s="2" t="s">
        <v>169</v>
      </c>
      <c r="C263" s="2" t="s">
        <v>7</v>
      </c>
      <c r="D263" s="2" t="s">
        <v>25</v>
      </c>
      <c r="E263" s="2">
        <v>2016</v>
      </c>
      <c r="F263" s="2" t="s">
        <v>10</v>
      </c>
      <c r="G263" s="2" t="s">
        <v>349</v>
      </c>
      <c r="H263" s="3" t="s">
        <v>9</v>
      </c>
      <c r="I263">
        <v>72</v>
      </c>
      <c r="J263">
        <v>24</v>
      </c>
      <c r="K263">
        <f>I263*25%</f>
        <v>18</v>
      </c>
      <c r="L263">
        <f>J263*100%</f>
        <v>24</v>
      </c>
      <c r="M263">
        <f t="shared" si="4"/>
        <v>42</v>
      </c>
    </row>
    <row r="264" spans="1:13" x14ac:dyDescent="0.2">
      <c r="A264" t="s">
        <v>612</v>
      </c>
      <c r="B264" s="2" t="s">
        <v>135</v>
      </c>
      <c r="C264" s="2" t="s">
        <v>7</v>
      </c>
      <c r="D264" s="2" t="s">
        <v>25</v>
      </c>
      <c r="E264" s="2">
        <v>2015</v>
      </c>
      <c r="F264" s="2" t="s">
        <v>10</v>
      </c>
      <c r="G264" s="2" t="s">
        <v>88</v>
      </c>
      <c r="H264" s="3" t="s">
        <v>9</v>
      </c>
      <c r="I264">
        <v>78</v>
      </c>
      <c r="J264">
        <v>24</v>
      </c>
      <c r="K264">
        <f>I264*25%</f>
        <v>19.5</v>
      </c>
      <c r="L264">
        <f>J264*100%</f>
        <v>24</v>
      </c>
      <c r="M264">
        <f t="shared" si="4"/>
        <v>43.5</v>
      </c>
    </row>
    <row r="265" spans="1:13" hidden="1" x14ac:dyDescent="0.2">
      <c r="A265" t="s">
        <v>266</v>
      </c>
      <c r="B265" s="2" t="s">
        <v>34</v>
      </c>
      <c r="C265" s="2" t="s">
        <v>7</v>
      </c>
      <c r="D265" s="2" t="s">
        <v>25</v>
      </c>
      <c r="E265" s="2">
        <v>2021</v>
      </c>
      <c r="F265" s="2" t="s">
        <v>10</v>
      </c>
      <c r="G265" s="2" t="s">
        <v>41</v>
      </c>
      <c r="H265" s="3" t="s">
        <v>31</v>
      </c>
      <c r="M265">
        <f t="shared" si="4"/>
        <v>0</v>
      </c>
    </row>
    <row r="266" spans="1:13" x14ac:dyDescent="0.2">
      <c r="A266" t="s">
        <v>530</v>
      </c>
      <c r="B266" s="2" t="s">
        <v>6</v>
      </c>
      <c r="C266" s="2" t="s">
        <v>7</v>
      </c>
      <c r="D266" s="2" t="s">
        <v>8</v>
      </c>
      <c r="E266" s="2">
        <v>2021</v>
      </c>
      <c r="F266" s="2" t="s">
        <v>10</v>
      </c>
      <c r="G266" s="2" t="s">
        <v>11</v>
      </c>
      <c r="H266" s="3" t="s">
        <v>9</v>
      </c>
      <c r="I266">
        <v>53</v>
      </c>
      <c r="J266">
        <v>25</v>
      </c>
      <c r="K266">
        <f>I266*25%</f>
        <v>13.25</v>
      </c>
      <c r="L266">
        <f>J266*100%</f>
        <v>25</v>
      </c>
      <c r="M266">
        <f t="shared" si="4"/>
        <v>38.25</v>
      </c>
    </row>
    <row r="267" spans="1:13" x14ac:dyDescent="0.2">
      <c r="A267" t="s">
        <v>456</v>
      </c>
      <c r="B267" s="2" t="s">
        <v>34</v>
      </c>
      <c r="C267" s="2" t="s">
        <v>17</v>
      </c>
      <c r="D267" s="2" t="s">
        <v>25</v>
      </c>
      <c r="E267" s="2">
        <v>2021</v>
      </c>
      <c r="F267" s="2" t="s">
        <v>10</v>
      </c>
      <c r="G267" s="2" t="s">
        <v>406</v>
      </c>
      <c r="H267" s="3" t="s">
        <v>9</v>
      </c>
      <c r="I267">
        <v>48</v>
      </c>
      <c r="J267">
        <v>8</v>
      </c>
      <c r="K267">
        <f>I267*25%</f>
        <v>12</v>
      </c>
      <c r="L267">
        <f>J267*100%</f>
        <v>8</v>
      </c>
      <c r="M267">
        <f t="shared" si="4"/>
        <v>20</v>
      </c>
    </row>
    <row r="268" spans="1:13" hidden="1" x14ac:dyDescent="0.2">
      <c r="A268" t="s">
        <v>456</v>
      </c>
      <c r="B268" s="2" t="s">
        <v>34</v>
      </c>
      <c r="C268" s="2" t="s">
        <v>7</v>
      </c>
      <c r="D268" s="2" t="s">
        <v>25</v>
      </c>
      <c r="E268" s="2">
        <v>2021</v>
      </c>
      <c r="F268" s="2" t="s">
        <v>10</v>
      </c>
      <c r="G268" s="2" t="s">
        <v>72</v>
      </c>
      <c r="H268" s="3" t="s">
        <v>31</v>
      </c>
      <c r="M268">
        <f t="shared" si="4"/>
        <v>0</v>
      </c>
    </row>
    <row r="269" spans="1:13" x14ac:dyDescent="0.2">
      <c r="A269" t="s">
        <v>456</v>
      </c>
      <c r="B269" s="2" t="s">
        <v>34</v>
      </c>
      <c r="C269" s="2" t="s">
        <v>7</v>
      </c>
      <c r="D269" s="2" t="s">
        <v>25</v>
      </c>
      <c r="E269" s="2">
        <v>2020</v>
      </c>
      <c r="F269" s="2" t="s">
        <v>10</v>
      </c>
      <c r="G269" s="2" t="s">
        <v>72</v>
      </c>
      <c r="H269" s="3" t="s">
        <v>9</v>
      </c>
      <c r="I269">
        <v>55</v>
      </c>
      <c r="J269">
        <v>10</v>
      </c>
      <c r="K269">
        <f>I269*25%</f>
        <v>13.75</v>
      </c>
      <c r="L269">
        <f>J269*100%</f>
        <v>10</v>
      </c>
      <c r="M269">
        <f t="shared" si="4"/>
        <v>23.75</v>
      </c>
    </row>
    <row r="270" spans="1:13" x14ac:dyDescent="0.2">
      <c r="A270" t="s">
        <v>599</v>
      </c>
      <c r="B270" s="2" t="s">
        <v>34</v>
      </c>
      <c r="C270" s="2" t="s">
        <v>7</v>
      </c>
      <c r="D270" s="2" t="s">
        <v>25</v>
      </c>
      <c r="E270" s="2">
        <v>2020</v>
      </c>
      <c r="F270" s="2" t="s">
        <v>10</v>
      </c>
      <c r="G270" s="2" t="s">
        <v>72</v>
      </c>
      <c r="H270" s="3" t="s">
        <v>9</v>
      </c>
      <c r="I270">
        <v>72</v>
      </c>
      <c r="J270">
        <v>5</v>
      </c>
      <c r="K270">
        <f>I270*25%</f>
        <v>18</v>
      </c>
      <c r="L270">
        <f>J270*100%</f>
        <v>5</v>
      </c>
      <c r="M270">
        <f t="shared" si="4"/>
        <v>23</v>
      </c>
    </row>
    <row r="271" spans="1:13" hidden="1" x14ac:dyDescent="0.2">
      <c r="A271" t="s">
        <v>266</v>
      </c>
      <c r="B271" s="2" t="s">
        <v>34</v>
      </c>
      <c r="C271" s="2" t="s">
        <v>7</v>
      </c>
      <c r="D271" s="2" t="s">
        <v>25</v>
      </c>
      <c r="E271" s="2">
        <v>2021</v>
      </c>
      <c r="F271" s="2" t="s">
        <v>10</v>
      </c>
      <c r="G271" s="4" t="s">
        <v>72</v>
      </c>
      <c r="H271" s="3" t="s">
        <v>31</v>
      </c>
      <c r="M271">
        <f t="shared" si="4"/>
        <v>0</v>
      </c>
    </row>
    <row r="272" spans="1:13" x14ac:dyDescent="0.2">
      <c r="A272" t="s">
        <v>266</v>
      </c>
      <c r="B272" s="2" t="s">
        <v>34</v>
      </c>
      <c r="C272" s="2" t="s">
        <v>7</v>
      </c>
      <c r="D272" s="2" t="s">
        <v>25</v>
      </c>
      <c r="E272" s="2">
        <v>2021</v>
      </c>
      <c r="F272" s="2" t="s">
        <v>10</v>
      </c>
      <c r="G272" s="4" t="s">
        <v>72</v>
      </c>
      <c r="H272" s="3" t="s">
        <v>9</v>
      </c>
      <c r="I272">
        <v>94</v>
      </c>
      <c r="J272">
        <v>20</v>
      </c>
      <c r="K272">
        <f>I272*25%</f>
        <v>23.5</v>
      </c>
      <c r="L272">
        <f>J272*100%</f>
        <v>20</v>
      </c>
      <c r="M272">
        <f t="shared" si="4"/>
        <v>43.5</v>
      </c>
    </row>
    <row r="273" spans="1:13" x14ac:dyDescent="0.2">
      <c r="A273" t="s">
        <v>445</v>
      </c>
      <c r="B273" s="2" t="s">
        <v>339</v>
      </c>
      <c r="C273" s="2" t="s">
        <v>17</v>
      </c>
      <c r="D273" s="2" t="s">
        <v>18</v>
      </c>
      <c r="E273" s="2">
        <v>2017</v>
      </c>
      <c r="F273" s="2" t="s">
        <v>10</v>
      </c>
      <c r="G273" s="2" t="s">
        <v>13</v>
      </c>
      <c r="H273" s="3" t="s">
        <v>9</v>
      </c>
      <c r="I273">
        <v>74</v>
      </c>
      <c r="J273">
        <v>25</v>
      </c>
      <c r="K273">
        <f>I273*25%</f>
        <v>18.5</v>
      </c>
      <c r="L273">
        <f>J273*100%</f>
        <v>25</v>
      </c>
      <c r="M273">
        <f t="shared" si="4"/>
        <v>43.5</v>
      </c>
    </row>
    <row r="274" spans="1:13" hidden="1" x14ac:dyDescent="0.2">
      <c r="A274" t="s">
        <v>672</v>
      </c>
      <c r="B274" s="2" t="s">
        <v>34</v>
      </c>
      <c r="C274" s="2" t="s">
        <v>17</v>
      </c>
      <c r="D274" s="2" t="s">
        <v>40</v>
      </c>
      <c r="E274" s="2">
        <v>2020</v>
      </c>
      <c r="F274" s="2" t="s">
        <v>10</v>
      </c>
      <c r="G274" s="2" t="s">
        <v>72</v>
      </c>
      <c r="H274" s="3" t="s">
        <v>31</v>
      </c>
      <c r="M274">
        <f t="shared" si="4"/>
        <v>0</v>
      </c>
    </row>
    <row r="275" spans="1:13" x14ac:dyDescent="0.2">
      <c r="A275" t="s">
        <v>675</v>
      </c>
      <c r="B275" s="2" t="s">
        <v>34</v>
      </c>
      <c r="C275" s="2" t="s">
        <v>7</v>
      </c>
      <c r="D275" s="2" t="s">
        <v>25</v>
      </c>
      <c r="E275" s="2">
        <v>2021</v>
      </c>
      <c r="F275" s="2" t="s">
        <v>10</v>
      </c>
      <c r="G275" s="2" t="s">
        <v>72</v>
      </c>
      <c r="H275" s="3" t="s">
        <v>9</v>
      </c>
      <c r="I275">
        <v>29</v>
      </c>
      <c r="J275">
        <v>20</v>
      </c>
      <c r="K275">
        <f>I275*25%</f>
        <v>7.25</v>
      </c>
      <c r="L275">
        <f>J275*100%</f>
        <v>20</v>
      </c>
      <c r="M275">
        <f t="shared" si="4"/>
        <v>27.25</v>
      </c>
    </row>
    <row r="276" spans="1:13" x14ac:dyDescent="0.2">
      <c r="A276" t="s">
        <v>489</v>
      </c>
      <c r="B276" s="2" t="s">
        <v>34</v>
      </c>
      <c r="C276" s="2" t="s">
        <v>7</v>
      </c>
      <c r="D276" s="2" t="s">
        <v>25</v>
      </c>
      <c r="E276" s="2">
        <v>2020</v>
      </c>
      <c r="F276" s="2" t="s">
        <v>10</v>
      </c>
      <c r="G276" s="4" t="s">
        <v>72</v>
      </c>
      <c r="H276" s="3" t="s">
        <v>9</v>
      </c>
      <c r="I276">
        <v>87</v>
      </c>
      <c r="J276">
        <v>17</v>
      </c>
      <c r="K276">
        <f>I276*25%</f>
        <v>21.75</v>
      </c>
      <c r="L276">
        <f>J276*100%</f>
        <v>17</v>
      </c>
      <c r="M276">
        <f t="shared" si="4"/>
        <v>38.75</v>
      </c>
    </row>
    <row r="277" spans="1:13" hidden="1" x14ac:dyDescent="0.2">
      <c r="A277" t="s">
        <v>459</v>
      </c>
      <c r="B277" s="2" t="s">
        <v>34</v>
      </c>
      <c r="C277" s="2" t="s">
        <v>7</v>
      </c>
      <c r="D277" s="2" t="s">
        <v>25</v>
      </c>
      <c r="E277" s="2">
        <v>2021</v>
      </c>
      <c r="F277" s="2" t="s">
        <v>10</v>
      </c>
      <c r="G277" s="2" t="s">
        <v>72</v>
      </c>
      <c r="H277" s="3" t="s">
        <v>31</v>
      </c>
      <c r="M277">
        <f t="shared" si="4"/>
        <v>0</v>
      </c>
    </row>
    <row r="278" spans="1:13" x14ac:dyDescent="0.2">
      <c r="A278" t="s">
        <v>535</v>
      </c>
      <c r="B278" s="2" t="s">
        <v>34</v>
      </c>
      <c r="C278" s="2" t="s">
        <v>17</v>
      </c>
      <c r="D278" s="2" t="s">
        <v>25</v>
      </c>
      <c r="E278" s="2">
        <v>2021</v>
      </c>
      <c r="F278" s="2" t="s">
        <v>10</v>
      </c>
      <c r="G278" s="2" t="s">
        <v>258</v>
      </c>
      <c r="H278" s="3" t="s">
        <v>9</v>
      </c>
      <c r="I278">
        <v>68</v>
      </c>
      <c r="J278">
        <v>15</v>
      </c>
      <c r="K278">
        <f>I278*25%</f>
        <v>17</v>
      </c>
      <c r="L278">
        <f>J278*100%</f>
        <v>15</v>
      </c>
      <c r="M278">
        <f t="shared" si="4"/>
        <v>32</v>
      </c>
    </row>
    <row r="279" spans="1:13" x14ac:dyDescent="0.2">
      <c r="A279" t="s">
        <v>621</v>
      </c>
      <c r="B279" s="2" t="s">
        <v>34</v>
      </c>
      <c r="C279" s="2" t="s">
        <v>7</v>
      </c>
      <c r="D279" s="2" t="s">
        <v>25</v>
      </c>
      <c r="E279" s="2">
        <v>2021</v>
      </c>
      <c r="F279" s="2" t="s">
        <v>10</v>
      </c>
      <c r="G279" s="2" t="s">
        <v>258</v>
      </c>
      <c r="H279" s="3" t="s">
        <v>9</v>
      </c>
      <c r="I279">
        <v>92</v>
      </c>
      <c r="J279">
        <v>17</v>
      </c>
      <c r="K279">
        <f>I279*25%</f>
        <v>23</v>
      </c>
      <c r="L279">
        <f>J279*100%</f>
        <v>17</v>
      </c>
      <c r="M279">
        <f t="shared" si="4"/>
        <v>40</v>
      </c>
    </row>
    <row r="280" spans="1:13" hidden="1" x14ac:dyDescent="0.2">
      <c r="A280" t="s">
        <v>621</v>
      </c>
      <c r="B280" s="2" t="s">
        <v>34</v>
      </c>
      <c r="C280" s="2" t="s">
        <v>17</v>
      </c>
      <c r="D280" s="2" t="s">
        <v>21</v>
      </c>
      <c r="E280" s="2">
        <v>2019</v>
      </c>
      <c r="F280" s="2" t="s">
        <v>10</v>
      </c>
      <c r="G280" s="2" t="s">
        <v>305</v>
      </c>
      <c r="H280" s="3" t="s">
        <v>31</v>
      </c>
      <c r="M280">
        <f t="shared" si="4"/>
        <v>0</v>
      </c>
    </row>
    <row r="281" spans="1:13" x14ac:dyDescent="0.2">
      <c r="A281" t="s">
        <v>630</v>
      </c>
      <c r="B281" s="2" t="s">
        <v>36</v>
      </c>
      <c r="C281" s="2" t="s">
        <v>17</v>
      </c>
      <c r="D281" s="2" t="s">
        <v>18</v>
      </c>
      <c r="E281" s="2">
        <v>2019</v>
      </c>
      <c r="F281" s="2" t="s">
        <v>10</v>
      </c>
      <c r="G281" s="2" t="s">
        <v>228</v>
      </c>
      <c r="H281" s="3" t="s">
        <v>9</v>
      </c>
      <c r="I281">
        <v>84</v>
      </c>
      <c r="J281">
        <v>25</v>
      </c>
      <c r="K281">
        <f>I281*25%</f>
        <v>21</v>
      </c>
      <c r="L281">
        <f>J281*100%</f>
        <v>25</v>
      </c>
      <c r="M281">
        <f t="shared" si="4"/>
        <v>46</v>
      </c>
    </row>
    <row r="282" spans="1:13" x14ac:dyDescent="0.2">
      <c r="A282" t="s">
        <v>514</v>
      </c>
      <c r="B282" s="2" t="s">
        <v>34</v>
      </c>
      <c r="C282" s="2" t="s">
        <v>17</v>
      </c>
      <c r="D282" s="2" t="s">
        <v>25</v>
      </c>
      <c r="E282" s="2">
        <v>2016</v>
      </c>
      <c r="F282" s="2" t="s">
        <v>10</v>
      </c>
      <c r="G282" s="2" t="s">
        <v>327</v>
      </c>
      <c r="H282" s="3" t="s">
        <v>9</v>
      </c>
      <c r="I282">
        <v>95</v>
      </c>
      <c r="J282">
        <v>18</v>
      </c>
      <c r="K282">
        <f>I282*25%</f>
        <v>23.75</v>
      </c>
      <c r="L282">
        <f>J282*100%</f>
        <v>18</v>
      </c>
      <c r="M282">
        <f t="shared" si="4"/>
        <v>41.75</v>
      </c>
    </row>
    <row r="283" spans="1:13" hidden="1" x14ac:dyDescent="0.2">
      <c r="A283" t="s">
        <v>627</v>
      </c>
      <c r="B283" s="2" t="s">
        <v>34</v>
      </c>
      <c r="C283" s="2" t="s">
        <v>7</v>
      </c>
      <c r="D283" s="2" t="s">
        <v>21</v>
      </c>
      <c r="E283" s="2">
        <v>2020</v>
      </c>
      <c r="F283" s="2" t="s">
        <v>10</v>
      </c>
      <c r="G283" s="2" t="s">
        <v>262</v>
      </c>
      <c r="H283" s="3" t="s">
        <v>31</v>
      </c>
      <c r="M283">
        <f t="shared" si="4"/>
        <v>0</v>
      </c>
    </row>
    <row r="284" spans="1:13" x14ac:dyDescent="0.2">
      <c r="A284" t="s">
        <v>432</v>
      </c>
      <c r="B284" s="2" t="s">
        <v>202</v>
      </c>
      <c r="C284" s="2" t="s">
        <v>7</v>
      </c>
      <c r="D284" s="2" t="s">
        <v>25</v>
      </c>
      <c r="E284" s="2">
        <v>2021</v>
      </c>
      <c r="F284" s="2" t="s">
        <v>10</v>
      </c>
      <c r="G284" s="2" t="s">
        <v>11</v>
      </c>
      <c r="H284" s="3" t="s">
        <v>9</v>
      </c>
      <c r="I284">
        <v>58</v>
      </c>
      <c r="J284">
        <v>25</v>
      </c>
      <c r="K284">
        <f>I284*25%</f>
        <v>14.5</v>
      </c>
      <c r="L284">
        <f>J284*100%</f>
        <v>25</v>
      </c>
      <c r="M284">
        <f t="shared" si="4"/>
        <v>39.5</v>
      </c>
    </row>
    <row r="285" spans="1:13" x14ac:dyDescent="0.2">
      <c r="A285" t="s">
        <v>528</v>
      </c>
      <c r="B285" s="2" t="s">
        <v>34</v>
      </c>
      <c r="C285" s="2" t="s">
        <v>7</v>
      </c>
      <c r="D285" s="2" t="s">
        <v>25</v>
      </c>
      <c r="E285" s="2">
        <v>2016</v>
      </c>
      <c r="F285" s="2" t="s">
        <v>10</v>
      </c>
      <c r="G285" s="2" t="s">
        <v>163</v>
      </c>
      <c r="H285" s="3" t="s">
        <v>9</v>
      </c>
      <c r="I285">
        <v>95</v>
      </c>
      <c r="J285">
        <v>21</v>
      </c>
      <c r="K285">
        <f>I285*25%</f>
        <v>23.75</v>
      </c>
      <c r="L285">
        <f>J285*100%</f>
        <v>21</v>
      </c>
      <c r="M285">
        <f t="shared" si="4"/>
        <v>44.75</v>
      </c>
    </row>
    <row r="286" spans="1:13" hidden="1" x14ac:dyDescent="0.2">
      <c r="A286" t="s">
        <v>568</v>
      </c>
      <c r="B286" s="2" t="s">
        <v>34</v>
      </c>
      <c r="C286" s="2" t="s">
        <v>17</v>
      </c>
      <c r="D286" s="2" t="s">
        <v>25</v>
      </c>
      <c r="E286" s="2">
        <v>2021</v>
      </c>
      <c r="F286" s="2" t="s">
        <v>10</v>
      </c>
      <c r="G286" s="2" t="s">
        <v>95</v>
      </c>
      <c r="H286" s="3" t="s">
        <v>31</v>
      </c>
      <c r="M286">
        <f t="shared" si="4"/>
        <v>0</v>
      </c>
    </row>
    <row r="287" spans="1:13" x14ac:dyDescent="0.2">
      <c r="A287" t="s">
        <v>651</v>
      </c>
      <c r="B287" s="2" t="s">
        <v>34</v>
      </c>
      <c r="C287" s="2" t="s">
        <v>7</v>
      </c>
      <c r="D287" s="2" t="s">
        <v>25</v>
      </c>
      <c r="E287" s="2">
        <v>2021</v>
      </c>
      <c r="F287" s="2" t="s">
        <v>10</v>
      </c>
      <c r="G287" s="2" t="s">
        <v>99</v>
      </c>
      <c r="H287" s="3" t="s">
        <v>9</v>
      </c>
      <c r="I287">
        <v>82</v>
      </c>
      <c r="J287">
        <v>14</v>
      </c>
      <c r="K287">
        <f>I287*25%</f>
        <v>20.5</v>
      </c>
      <c r="L287">
        <f>J287*100%</f>
        <v>14</v>
      </c>
      <c r="M287">
        <f t="shared" si="4"/>
        <v>34.5</v>
      </c>
    </row>
    <row r="288" spans="1:13" x14ac:dyDescent="0.2">
      <c r="A288" t="s">
        <v>433</v>
      </c>
      <c r="B288" s="2" t="s">
        <v>34</v>
      </c>
      <c r="C288" s="2" t="s">
        <v>7</v>
      </c>
      <c r="D288" s="2" t="s">
        <v>25</v>
      </c>
      <c r="E288" s="2">
        <v>2021</v>
      </c>
      <c r="F288" s="2" t="s">
        <v>115</v>
      </c>
      <c r="G288" s="2" t="s">
        <v>99</v>
      </c>
      <c r="H288" s="3" t="s">
        <v>9</v>
      </c>
      <c r="I288">
        <v>81</v>
      </c>
      <c r="J288">
        <v>8</v>
      </c>
      <c r="K288">
        <f>I288*25%</f>
        <v>20.25</v>
      </c>
      <c r="L288">
        <f>J288*100%</f>
        <v>8</v>
      </c>
      <c r="M288">
        <f t="shared" si="4"/>
        <v>28.25</v>
      </c>
    </row>
    <row r="289" spans="1:13" hidden="1" x14ac:dyDescent="0.2">
      <c r="A289" t="s">
        <v>691</v>
      </c>
      <c r="B289" s="2" t="s">
        <v>381</v>
      </c>
      <c r="C289" s="2" t="s">
        <v>7</v>
      </c>
      <c r="D289" s="2" t="s">
        <v>25</v>
      </c>
      <c r="E289" s="2">
        <v>2019</v>
      </c>
      <c r="F289" s="2" t="s">
        <v>10</v>
      </c>
      <c r="G289" s="2" t="s">
        <v>283</v>
      </c>
      <c r="H289" s="3" t="s">
        <v>31</v>
      </c>
      <c r="M289">
        <f t="shared" si="4"/>
        <v>0</v>
      </c>
    </row>
    <row r="290" spans="1:13" x14ac:dyDescent="0.2">
      <c r="A290" t="s">
        <v>694</v>
      </c>
      <c r="B290" s="2" t="s">
        <v>34</v>
      </c>
      <c r="C290" s="2" t="s">
        <v>7</v>
      </c>
      <c r="D290" s="2" t="s">
        <v>25</v>
      </c>
      <c r="E290" s="2">
        <v>2020</v>
      </c>
      <c r="F290" s="2" t="s">
        <v>10</v>
      </c>
      <c r="G290" s="2" t="s">
        <v>254</v>
      </c>
      <c r="H290" s="3" t="s">
        <v>9</v>
      </c>
      <c r="I290">
        <v>99</v>
      </c>
      <c r="J290">
        <v>18</v>
      </c>
      <c r="K290">
        <f>I290*25%</f>
        <v>24.75</v>
      </c>
      <c r="L290">
        <f>J290*100%</f>
        <v>18</v>
      </c>
      <c r="M290">
        <f t="shared" si="4"/>
        <v>42.75</v>
      </c>
    </row>
    <row r="291" spans="1:13" x14ac:dyDescent="0.2">
      <c r="A291" t="s">
        <v>426</v>
      </c>
      <c r="B291" s="2" t="s">
        <v>392</v>
      </c>
      <c r="C291" s="2" t="s">
        <v>7</v>
      </c>
      <c r="D291" s="2" t="s">
        <v>25</v>
      </c>
      <c r="E291" s="2">
        <v>2021</v>
      </c>
      <c r="F291" s="2" t="s">
        <v>10</v>
      </c>
      <c r="G291" s="2" t="s">
        <v>281</v>
      </c>
      <c r="H291" s="3" t="s">
        <v>9</v>
      </c>
      <c r="I291">
        <v>74</v>
      </c>
      <c r="J291">
        <v>17</v>
      </c>
      <c r="K291">
        <f>I291*25%</f>
        <v>18.5</v>
      </c>
      <c r="L291">
        <f>J291*100%</f>
        <v>17</v>
      </c>
      <c r="M291">
        <f t="shared" si="4"/>
        <v>35.5</v>
      </c>
    </row>
    <row r="292" spans="1:13" hidden="1" x14ac:dyDescent="0.2">
      <c r="A292" t="s">
        <v>426</v>
      </c>
      <c r="B292" s="2" t="s">
        <v>34</v>
      </c>
      <c r="C292" s="2" t="s">
        <v>7</v>
      </c>
      <c r="D292" s="2" t="s">
        <v>18</v>
      </c>
      <c r="E292" s="2">
        <v>2021</v>
      </c>
      <c r="F292" s="2" t="s">
        <v>10</v>
      </c>
      <c r="G292" s="2" t="s">
        <v>62</v>
      </c>
      <c r="H292" s="3" t="s">
        <v>31</v>
      </c>
      <c r="M292">
        <f t="shared" si="4"/>
        <v>0</v>
      </c>
    </row>
    <row r="293" spans="1:13" x14ac:dyDescent="0.2">
      <c r="A293" t="s">
        <v>426</v>
      </c>
      <c r="B293" s="2" t="s">
        <v>34</v>
      </c>
      <c r="C293" s="2" t="s">
        <v>17</v>
      </c>
      <c r="D293" s="2" t="s">
        <v>18</v>
      </c>
      <c r="E293" s="2">
        <v>2021</v>
      </c>
      <c r="F293" s="2" t="s">
        <v>10</v>
      </c>
      <c r="G293" s="2" t="s">
        <v>394</v>
      </c>
      <c r="H293" s="3" t="s">
        <v>9</v>
      </c>
      <c r="I293">
        <v>21</v>
      </c>
      <c r="J293">
        <v>18</v>
      </c>
      <c r="K293">
        <f>I293*25%</f>
        <v>5.25</v>
      </c>
      <c r="L293">
        <f>J293*100%</f>
        <v>18</v>
      </c>
      <c r="M293">
        <f t="shared" si="4"/>
        <v>23.25</v>
      </c>
    </row>
    <row r="294" spans="1:13" x14ac:dyDescent="0.2">
      <c r="A294" t="s">
        <v>665</v>
      </c>
      <c r="B294" s="2" t="s">
        <v>172</v>
      </c>
      <c r="C294" s="2" t="s">
        <v>17</v>
      </c>
      <c r="D294" s="2" t="s">
        <v>25</v>
      </c>
      <c r="E294" s="2">
        <v>2021</v>
      </c>
      <c r="F294" s="2" t="s">
        <v>10</v>
      </c>
      <c r="G294" s="2" t="s">
        <v>270</v>
      </c>
      <c r="H294" s="3" t="s">
        <v>9</v>
      </c>
      <c r="I294">
        <v>88</v>
      </c>
      <c r="J294">
        <v>18</v>
      </c>
      <c r="K294">
        <f>I294*25%</f>
        <v>22</v>
      </c>
      <c r="L294">
        <f>J294*100%</f>
        <v>18</v>
      </c>
      <c r="M294">
        <f t="shared" si="4"/>
        <v>40</v>
      </c>
    </row>
    <row r="295" spans="1:13" hidden="1" x14ac:dyDescent="0.2">
      <c r="A295" t="s">
        <v>620</v>
      </c>
      <c r="B295" s="2" t="s">
        <v>354</v>
      </c>
      <c r="C295" s="2" t="s">
        <v>7</v>
      </c>
      <c r="D295" s="2" t="s">
        <v>25</v>
      </c>
      <c r="E295" s="2">
        <v>2021</v>
      </c>
      <c r="F295" s="2" t="s">
        <v>10</v>
      </c>
      <c r="G295" s="2" t="s">
        <v>48</v>
      </c>
      <c r="H295" s="3" t="s">
        <v>31</v>
      </c>
      <c r="M295">
        <f t="shared" si="4"/>
        <v>0</v>
      </c>
    </row>
    <row r="296" spans="1:13" x14ac:dyDescent="0.2">
      <c r="A296" t="s">
        <v>488</v>
      </c>
      <c r="B296" s="2" t="s">
        <v>133</v>
      </c>
      <c r="C296" s="2" t="s">
        <v>7</v>
      </c>
      <c r="D296" s="2" t="s">
        <v>25</v>
      </c>
      <c r="E296" s="2">
        <v>2020</v>
      </c>
      <c r="F296" s="2" t="s">
        <v>10</v>
      </c>
      <c r="G296" s="2" t="s">
        <v>295</v>
      </c>
      <c r="H296" s="3" t="s">
        <v>9</v>
      </c>
      <c r="I296">
        <v>78</v>
      </c>
      <c r="J296">
        <v>2</v>
      </c>
      <c r="K296">
        <f>I296*25%</f>
        <v>19.5</v>
      </c>
      <c r="L296">
        <f>J296*100%</f>
        <v>2</v>
      </c>
      <c r="M296">
        <f t="shared" si="4"/>
        <v>21.5</v>
      </c>
    </row>
    <row r="297" spans="1:13" x14ac:dyDescent="0.2">
      <c r="A297" t="s">
        <v>488</v>
      </c>
      <c r="B297" s="2" t="s">
        <v>329</v>
      </c>
      <c r="C297" s="2" t="s">
        <v>7</v>
      </c>
      <c r="D297" s="2" t="s">
        <v>25</v>
      </c>
      <c r="E297" s="2">
        <v>2021</v>
      </c>
      <c r="F297" s="2" t="s">
        <v>10</v>
      </c>
      <c r="G297" s="2" t="s">
        <v>295</v>
      </c>
      <c r="H297" s="3" t="s">
        <v>9</v>
      </c>
      <c r="I297">
        <v>97</v>
      </c>
      <c r="J297">
        <v>10</v>
      </c>
      <c r="K297">
        <f>I297*25%</f>
        <v>24.25</v>
      </c>
      <c r="L297">
        <f>J297*100%</f>
        <v>10</v>
      </c>
      <c r="M297">
        <f t="shared" si="4"/>
        <v>34.25</v>
      </c>
    </row>
    <row r="298" spans="1:13" hidden="1" x14ac:dyDescent="0.2">
      <c r="A298" t="s">
        <v>696</v>
      </c>
      <c r="B298" s="2" t="s">
        <v>174</v>
      </c>
      <c r="C298" s="2" t="s">
        <v>17</v>
      </c>
      <c r="D298" s="2" t="s">
        <v>25</v>
      </c>
      <c r="E298" s="2">
        <v>2021</v>
      </c>
      <c r="F298" s="2" t="s">
        <v>10</v>
      </c>
      <c r="G298" s="2" t="s">
        <v>399</v>
      </c>
      <c r="H298" s="3" t="s">
        <v>31</v>
      </c>
      <c r="M298">
        <f t="shared" si="4"/>
        <v>0</v>
      </c>
    </row>
    <row r="299" spans="1:13" x14ac:dyDescent="0.2">
      <c r="A299" t="s">
        <v>537</v>
      </c>
      <c r="B299" s="2" t="s">
        <v>96</v>
      </c>
      <c r="C299" s="2" t="s">
        <v>7</v>
      </c>
      <c r="D299" s="2" t="s">
        <v>25</v>
      </c>
      <c r="E299" s="2">
        <v>2021</v>
      </c>
      <c r="F299" s="2" t="s">
        <v>10</v>
      </c>
      <c r="G299" s="2" t="s">
        <v>383</v>
      </c>
      <c r="H299" s="3" t="s">
        <v>9</v>
      </c>
      <c r="I299">
        <v>78</v>
      </c>
      <c r="J299">
        <v>11</v>
      </c>
      <c r="K299">
        <f>I299*25%</f>
        <v>19.5</v>
      </c>
      <c r="L299">
        <f>J299*100%</f>
        <v>11</v>
      </c>
      <c r="M299">
        <f t="shared" si="4"/>
        <v>30.5</v>
      </c>
    </row>
    <row r="300" spans="1:13" x14ac:dyDescent="0.2">
      <c r="A300" t="s">
        <v>584</v>
      </c>
      <c r="B300" s="2" t="s">
        <v>52</v>
      </c>
      <c r="C300" s="2" t="s">
        <v>17</v>
      </c>
      <c r="D300" s="2" t="s">
        <v>40</v>
      </c>
      <c r="E300" s="2">
        <v>2018</v>
      </c>
      <c r="F300" s="2" t="s">
        <v>10</v>
      </c>
      <c r="G300" s="2" t="s">
        <v>143</v>
      </c>
      <c r="H300" s="3" t="s">
        <v>9</v>
      </c>
      <c r="I300">
        <v>40</v>
      </c>
      <c r="J300">
        <v>19</v>
      </c>
      <c r="K300">
        <f>I300*25%</f>
        <v>10</v>
      </c>
      <c r="L300">
        <f>J300*100%</f>
        <v>19</v>
      </c>
      <c r="M300">
        <f t="shared" si="4"/>
        <v>29</v>
      </c>
    </row>
    <row r="301" spans="1:13" hidden="1" x14ac:dyDescent="0.2">
      <c r="A301" t="s">
        <v>709</v>
      </c>
      <c r="B301" s="2" t="s">
        <v>52</v>
      </c>
      <c r="C301" s="2" t="s">
        <v>7</v>
      </c>
      <c r="D301" s="2" t="s">
        <v>25</v>
      </c>
      <c r="E301" s="2">
        <v>2018</v>
      </c>
      <c r="F301" s="2" t="s">
        <v>35</v>
      </c>
      <c r="G301" s="2" t="s">
        <v>330</v>
      </c>
      <c r="H301" s="3" t="s">
        <v>31</v>
      </c>
      <c r="M301">
        <f t="shared" si="4"/>
        <v>0</v>
      </c>
    </row>
    <row r="302" spans="1:13" x14ac:dyDescent="0.2">
      <c r="A302" t="s">
        <v>553</v>
      </c>
      <c r="B302" s="2" t="s">
        <v>98</v>
      </c>
      <c r="C302" s="2" t="s">
        <v>7</v>
      </c>
      <c r="D302" s="2" t="s">
        <v>25</v>
      </c>
      <c r="E302" s="2">
        <v>2021</v>
      </c>
      <c r="F302" s="2" t="s">
        <v>10</v>
      </c>
      <c r="G302" s="2" t="s">
        <v>101</v>
      </c>
      <c r="H302" s="3" t="s">
        <v>9</v>
      </c>
      <c r="I302">
        <v>52</v>
      </c>
      <c r="J302">
        <v>21</v>
      </c>
      <c r="K302">
        <f>I302*25%</f>
        <v>13</v>
      </c>
      <c r="L302">
        <f>J302*100%</f>
        <v>21</v>
      </c>
      <c r="M302">
        <f t="shared" si="4"/>
        <v>34</v>
      </c>
    </row>
    <row r="303" spans="1:13" x14ac:dyDescent="0.2">
      <c r="A303" t="s">
        <v>593</v>
      </c>
      <c r="B303" s="2" t="s">
        <v>98</v>
      </c>
      <c r="C303" s="2" t="s">
        <v>7</v>
      </c>
      <c r="D303" s="2" t="s">
        <v>25</v>
      </c>
      <c r="E303" s="2">
        <v>2022</v>
      </c>
      <c r="F303" s="2" t="s">
        <v>10</v>
      </c>
      <c r="G303" s="4" t="s">
        <v>101</v>
      </c>
      <c r="H303" s="3" t="s">
        <v>9</v>
      </c>
      <c r="I303">
        <v>36</v>
      </c>
      <c r="J303">
        <v>21</v>
      </c>
      <c r="K303">
        <f>I303*25%</f>
        <v>9</v>
      </c>
      <c r="L303">
        <f>J303*100%</f>
        <v>21</v>
      </c>
      <c r="M303">
        <f t="shared" si="4"/>
        <v>30</v>
      </c>
    </row>
    <row r="304" spans="1:13" hidden="1" x14ac:dyDescent="0.2">
      <c r="A304" t="s">
        <v>496</v>
      </c>
      <c r="B304" s="2" t="s">
        <v>390</v>
      </c>
      <c r="C304" s="2" t="s">
        <v>17</v>
      </c>
      <c r="D304" s="2" t="s">
        <v>25</v>
      </c>
      <c r="E304" s="2">
        <v>2022</v>
      </c>
      <c r="F304" s="2" t="s">
        <v>10</v>
      </c>
      <c r="G304" s="4" t="s">
        <v>101</v>
      </c>
      <c r="H304" s="3" t="s">
        <v>31</v>
      </c>
      <c r="M304">
        <f t="shared" si="4"/>
        <v>0</v>
      </c>
    </row>
    <row r="305" spans="1:13" x14ac:dyDescent="0.2">
      <c r="A305" t="s">
        <v>639</v>
      </c>
      <c r="B305" s="2" t="s">
        <v>390</v>
      </c>
      <c r="C305" s="2" t="s">
        <v>7</v>
      </c>
      <c r="D305" s="2" t="s">
        <v>25</v>
      </c>
      <c r="E305" s="2">
        <v>2022</v>
      </c>
      <c r="F305" s="2" t="s">
        <v>10</v>
      </c>
      <c r="G305" s="4" t="s">
        <v>101</v>
      </c>
      <c r="H305" s="3" t="s">
        <v>9</v>
      </c>
      <c r="I305">
        <v>82</v>
      </c>
      <c r="J305">
        <v>3</v>
      </c>
      <c r="K305">
        <f>I305*25%</f>
        <v>20.5</v>
      </c>
      <c r="L305">
        <f>J305*100%</f>
        <v>3</v>
      </c>
      <c r="M305">
        <f t="shared" si="4"/>
        <v>23.5</v>
      </c>
    </row>
    <row r="306" spans="1:13" x14ac:dyDescent="0.2">
      <c r="A306" t="s">
        <v>601</v>
      </c>
      <c r="B306" s="2" t="s">
        <v>137</v>
      </c>
      <c r="C306" s="2" t="s">
        <v>7</v>
      </c>
      <c r="D306" s="2" t="s">
        <v>25</v>
      </c>
      <c r="E306" s="2">
        <v>2022</v>
      </c>
      <c r="F306" s="2" t="s">
        <v>10</v>
      </c>
      <c r="G306" s="4" t="s">
        <v>101</v>
      </c>
      <c r="H306" s="3" t="s">
        <v>9</v>
      </c>
      <c r="I306">
        <v>95</v>
      </c>
      <c r="J306">
        <v>14</v>
      </c>
      <c r="K306">
        <f>I306*25%</f>
        <v>23.75</v>
      </c>
      <c r="L306">
        <f>J306*100%</f>
        <v>14</v>
      </c>
      <c r="M306">
        <f t="shared" si="4"/>
        <v>37.75</v>
      </c>
    </row>
    <row r="307" spans="1:13" hidden="1" x14ac:dyDescent="0.2">
      <c r="A307" t="s">
        <v>613</v>
      </c>
      <c r="B307" s="2" t="s">
        <v>6</v>
      </c>
      <c r="C307" s="2" t="s">
        <v>7</v>
      </c>
      <c r="D307" s="2" t="s">
        <v>25</v>
      </c>
      <c r="E307" s="2">
        <v>2020</v>
      </c>
      <c r="F307" s="2" t="s">
        <v>10</v>
      </c>
      <c r="G307" s="4" t="s">
        <v>101</v>
      </c>
      <c r="H307" s="3" t="s">
        <v>31</v>
      </c>
      <c r="M307">
        <f t="shared" si="4"/>
        <v>0</v>
      </c>
    </row>
    <row r="308" spans="1:13" x14ac:dyDescent="0.2">
      <c r="A308" t="s">
        <v>700</v>
      </c>
      <c r="B308" s="2" t="s">
        <v>176</v>
      </c>
      <c r="C308" s="2" t="s">
        <v>7</v>
      </c>
      <c r="D308" s="2" t="s">
        <v>25</v>
      </c>
      <c r="E308" s="2">
        <v>2019</v>
      </c>
      <c r="F308" s="2" t="s">
        <v>10</v>
      </c>
      <c r="G308" s="4" t="s">
        <v>101</v>
      </c>
      <c r="H308" s="3" t="s">
        <v>9</v>
      </c>
      <c r="I308">
        <v>98</v>
      </c>
      <c r="J308">
        <v>18</v>
      </c>
      <c r="K308">
        <f>I308*25%</f>
        <v>24.5</v>
      </c>
      <c r="L308">
        <f>J308*100%</f>
        <v>18</v>
      </c>
      <c r="M308">
        <f t="shared" si="4"/>
        <v>42.5</v>
      </c>
    </row>
    <row r="309" spans="1:13" x14ac:dyDescent="0.2">
      <c r="A309" t="s">
        <v>594</v>
      </c>
      <c r="B309" s="2" t="s">
        <v>50</v>
      </c>
      <c r="C309" s="2" t="s">
        <v>7</v>
      </c>
      <c r="D309" s="2" t="s">
        <v>25</v>
      </c>
      <c r="E309" s="2">
        <v>2020</v>
      </c>
      <c r="F309" s="2" t="s">
        <v>10</v>
      </c>
      <c r="G309" s="4" t="s">
        <v>101</v>
      </c>
      <c r="H309" s="3" t="s">
        <v>9</v>
      </c>
      <c r="I309">
        <v>96</v>
      </c>
      <c r="J309">
        <v>11</v>
      </c>
      <c r="K309">
        <f>I309*25%</f>
        <v>24</v>
      </c>
      <c r="L309">
        <f>J309*100%</f>
        <v>11</v>
      </c>
      <c r="M309">
        <f t="shared" si="4"/>
        <v>35</v>
      </c>
    </row>
    <row r="310" spans="1:13" hidden="1" x14ac:dyDescent="0.2">
      <c r="A310" t="s">
        <v>644</v>
      </c>
      <c r="B310" s="2" t="s">
        <v>50</v>
      </c>
      <c r="C310" s="2" t="s">
        <v>7</v>
      </c>
      <c r="D310" s="2" t="s">
        <v>25</v>
      </c>
      <c r="E310" s="2">
        <v>2021</v>
      </c>
      <c r="F310" s="2" t="s">
        <v>10</v>
      </c>
      <c r="G310" s="2" t="s">
        <v>101</v>
      </c>
      <c r="H310" s="3" t="s">
        <v>31</v>
      </c>
      <c r="M310">
        <f t="shared" si="4"/>
        <v>0</v>
      </c>
    </row>
    <row r="311" spans="1:13" x14ac:dyDescent="0.2">
      <c r="A311" t="s">
        <v>644</v>
      </c>
      <c r="B311" s="2" t="s">
        <v>50</v>
      </c>
      <c r="C311" s="2" t="s">
        <v>7</v>
      </c>
      <c r="D311" s="2" t="s">
        <v>25</v>
      </c>
      <c r="E311" s="2">
        <v>2021</v>
      </c>
      <c r="F311" s="2" t="s">
        <v>10</v>
      </c>
      <c r="G311" s="2" t="s">
        <v>244</v>
      </c>
      <c r="H311" s="3" t="s">
        <v>9</v>
      </c>
      <c r="I311">
        <v>32</v>
      </c>
      <c r="J311">
        <v>5</v>
      </c>
      <c r="K311">
        <f>I311*25%</f>
        <v>8</v>
      </c>
      <c r="L311">
        <f>J311*100%</f>
        <v>5</v>
      </c>
      <c r="M311">
        <f t="shared" si="4"/>
        <v>13</v>
      </c>
    </row>
    <row r="312" spans="1:13" x14ac:dyDescent="0.2">
      <c r="A312" t="s">
        <v>649</v>
      </c>
      <c r="B312" s="2" t="s">
        <v>50</v>
      </c>
      <c r="C312" s="2" t="s">
        <v>7</v>
      </c>
      <c r="D312" s="2" t="s">
        <v>25</v>
      </c>
      <c r="E312" s="2">
        <v>2021</v>
      </c>
      <c r="F312" s="2" t="s">
        <v>10</v>
      </c>
      <c r="G312" s="2" t="s">
        <v>101</v>
      </c>
      <c r="H312" s="3" t="s">
        <v>9</v>
      </c>
      <c r="I312">
        <v>61</v>
      </c>
      <c r="J312">
        <v>1</v>
      </c>
      <c r="K312">
        <f>I312*25%</f>
        <v>15.25</v>
      </c>
      <c r="L312">
        <f>J312*100%</f>
        <v>1</v>
      </c>
      <c r="M312">
        <f t="shared" si="4"/>
        <v>16.25</v>
      </c>
    </row>
    <row r="313" spans="1:13" hidden="1" x14ac:dyDescent="0.2">
      <c r="A313" t="s">
        <v>644</v>
      </c>
      <c r="B313" s="2" t="s">
        <v>276</v>
      </c>
      <c r="C313" s="2" t="s">
        <v>17</v>
      </c>
      <c r="D313" s="2" t="s">
        <v>18</v>
      </c>
      <c r="E313" s="2">
        <v>2015</v>
      </c>
      <c r="F313" s="2" t="s">
        <v>10</v>
      </c>
      <c r="G313" s="2" t="s">
        <v>338</v>
      </c>
      <c r="H313" s="3" t="s">
        <v>31</v>
      </c>
      <c r="M313">
        <f t="shared" si="4"/>
        <v>0</v>
      </c>
    </row>
    <row r="314" spans="1:13" x14ac:dyDescent="0.2">
      <c r="A314" t="s">
        <v>654</v>
      </c>
      <c r="B314" s="2" t="s">
        <v>276</v>
      </c>
      <c r="C314" s="2" t="s">
        <v>17</v>
      </c>
      <c r="D314" s="2" t="s">
        <v>40</v>
      </c>
      <c r="E314" s="2">
        <v>2018</v>
      </c>
      <c r="F314" s="2" t="s">
        <v>35</v>
      </c>
      <c r="G314" s="2" t="s">
        <v>278</v>
      </c>
      <c r="H314" s="3" t="s">
        <v>9</v>
      </c>
      <c r="I314">
        <v>80</v>
      </c>
      <c r="J314">
        <v>5</v>
      </c>
      <c r="K314">
        <f>I314*25%</f>
        <v>20</v>
      </c>
      <c r="L314">
        <f>J314*100%</f>
        <v>5</v>
      </c>
      <c r="M314">
        <f t="shared" si="4"/>
        <v>25</v>
      </c>
    </row>
    <row r="315" spans="1:13" x14ac:dyDescent="0.2">
      <c r="A315" t="s">
        <v>587</v>
      </c>
      <c r="B315" s="2" t="s">
        <v>353</v>
      </c>
      <c r="C315" s="2" t="s">
        <v>7</v>
      </c>
      <c r="D315" s="2" t="s">
        <v>25</v>
      </c>
      <c r="E315" s="2">
        <v>2017</v>
      </c>
      <c r="F315" s="2" t="s">
        <v>10</v>
      </c>
      <c r="G315" s="2" t="s">
        <v>278</v>
      </c>
      <c r="H315" s="3" t="s">
        <v>9</v>
      </c>
      <c r="I315">
        <v>60</v>
      </c>
      <c r="J315">
        <v>1</v>
      </c>
      <c r="K315">
        <f>I315*25%</f>
        <v>15</v>
      </c>
      <c r="L315">
        <f>J315*100%</f>
        <v>1</v>
      </c>
      <c r="M315">
        <f t="shared" si="4"/>
        <v>16</v>
      </c>
    </row>
    <row r="316" spans="1:13" hidden="1" x14ac:dyDescent="0.2">
      <c r="A316" t="s">
        <v>624</v>
      </c>
      <c r="B316" s="2" t="s">
        <v>331</v>
      </c>
      <c r="C316" s="2" t="s">
        <v>17</v>
      </c>
      <c r="D316" s="2" t="s">
        <v>21</v>
      </c>
      <c r="E316" s="2">
        <v>2015</v>
      </c>
      <c r="F316" s="2" t="s">
        <v>10</v>
      </c>
      <c r="G316" s="2" t="s">
        <v>278</v>
      </c>
      <c r="H316" s="3" t="s">
        <v>31</v>
      </c>
      <c r="M316">
        <f t="shared" si="4"/>
        <v>0</v>
      </c>
    </row>
    <row r="317" spans="1:13" x14ac:dyDescent="0.2">
      <c r="A317" t="s">
        <v>624</v>
      </c>
      <c r="B317" s="2" t="s">
        <v>265</v>
      </c>
      <c r="C317" s="2" t="s">
        <v>7</v>
      </c>
      <c r="D317" s="2" t="s">
        <v>25</v>
      </c>
      <c r="E317" s="2">
        <v>2022</v>
      </c>
      <c r="F317" s="2" t="s">
        <v>10</v>
      </c>
      <c r="G317" s="2" t="s">
        <v>387</v>
      </c>
      <c r="H317" s="3" t="s">
        <v>9</v>
      </c>
      <c r="I317">
        <v>69</v>
      </c>
      <c r="J317">
        <v>12</v>
      </c>
      <c r="K317">
        <f>I317*25%</f>
        <v>17.25</v>
      </c>
      <c r="L317">
        <f>J317*100%</f>
        <v>12</v>
      </c>
      <c r="M317">
        <f t="shared" si="4"/>
        <v>29.25</v>
      </c>
    </row>
    <row r="318" spans="1:13" x14ac:dyDescent="0.2">
      <c r="A318" t="s">
        <v>447</v>
      </c>
      <c r="B318" s="2" t="s">
        <v>363</v>
      </c>
      <c r="C318" s="2" t="s">
        <v>17</v>
      </c>
      <c r="D318" s="2" t="s">
        <v>40</v>
      </c>
      <c r="E318" s="2">
        <v>2019</v>
      </c>
      <c r="F318" s="2" t="s">
        <v>10</v>
      </c>
      <c r="G318" s="2" t="s">
        <v>186</v>
      </c>
      <c r="H318" s="3" t="s">
        <v>9</v>
      </c>
      <c r="I318">
        <v>95</v>
      </c>
      <c r="J318">
        <v>20</v>
      </c>
      <c r="K318">
        <f>I318*25%</f>
        <v>23.75</v>
      </c>
      <c r="L318">
        <f>J318*100%</f>
        <v>20</v>
      </c>
      <c r="M318">
        <f t="shared" si="4"/>
        <v>43.75</v>
      </c>
    </row>
    <row r="319" spans="1:13" hidden="1" x14ac:dyDescent="0.2">
      <c r="A319" t="s">
        <v>447</v>
      </c>
      <c r="B319" s="2" t="s">
        <v>253</v>
      </c>
      <c r="C319" s="2" t="s">
        <v>17</v>
      </c>
      <c r="D319" s="2" t="s">
        <v>40</v>
      </c>
      <c r="E319" s="2">
        <v>2017</v>
      </c>
      <c r="F319" s="2" t="s">
        <v>10</v>
      </c>
      <c r="G319" s="2" t="s">
        <v>186</v>
      </c>
      <c r="H319" s="3" t="s">
        <v>31</v>
      </c>
      <c r="M319">
        <f t="shared" si="4"/>
        <v>0</v>
      </c>
    </row>
    <row r="320" spans="1:13" x14ac:dyDescent="0.2">
      <c r="A320" t="s">
        <v>666</v>
      </c>
      <c r="B320" s="2" t="s">
        <v>93</v>
      </c>
      <c r="C320" s="2" t="s">
        <v>17</v>
      </c>
      <c r="D320" s="2" t="s">
        <v>25</v>
      </c>
      <c r="E320" s="2">
        <v>2021</v>
      </c>
      <c r="F320" s="2" t="s">
        <v>10</v>
      </c>
      <c r="G320" s="2" t="s">
        <v>186</v>
      </c>
      <c r="H320" s="3" t="s">
        <v>9</v>
      </c>
      <c r="I320">
        <v>66</v>
      </c>
      <c r="J320">
        <v>21</v>
      </c>
      <c r="K320">
        <f>I320*25%</f>
        <v>16.5</v>
      </c>
      <c r="L320">
        <f>J320*100%</f>
        <v>21</v>
      </c>
      <c r="M320">
        <f t="shared" si="4"/>
        <v>37.5</v>
      </c>
    </row>
    <row r="321" spans="1:13" x14ac:dyDescent="0.2">
      <c r="A321" t="s">
        <v>491</v>
      </c>
      <c r="B321" s="2" t="s">
        <v>401</v>
      </c>
      <c r="C321" s="2" t="s">
        <v>7</v>
      </c>
      <c r="D321" s="2" t="s">
        <v>25</v>
      </c>
      <c r="E321" s="2">
        <v>2021</v>
      </c>
      <c r="F321" s="2" t="s">
        <v>10</v>
      </c>
      <c r="G321" s="3" t="s">
        <v>11</v>
      </c>
      <c r="H321" s="3" t="s">
        <v>9</v>
      </c>
      <c r="I321">
        <v>77</v>
      </c>
      <c r="J321">
        <v>25</v>
      </c>
      <c r="K321">
        <f>I321*25%</f>
        <v>19.25</v>
      </c>
      <c r="L321">
        <f>J321*100%</f>
        <v>25</v>
      </c>
      <c r="M321">
        <f t="shared" si="4"/>
        <v>44.25</v>
      </c>
    </row>
    <row r="322" spans="1:13" hidden="1" x14ac:dyDescent="0.2">
      <c r="A322" t="s">
        <v>600</v>
      </c>
      <c r="B322" s="2" t="s">
        <v>30</v>
      </c>
      <c r="C322" s="2" t="s">
        <v>7</v>
      </c>
      <c r="D322" s="2" t="s">
        <v>25</v>
      </c>
      <c r="E322" s="2">
        <v>2020</v>
      </c>
      <c r="F322" s="2" t="s">
        <v>10</v>
      </c>
      <c r="G322" s="2" t="s">
        <v>240</v>
      </c>
      <c r="H322" s="3" t="s">
        <v>31</v>
      </c>
      <c r="M322">
        <f t="shared" si="4"/>
        <v>0</v>
      </c>
    </row>
    <row r="323" spans="1:13" x14ac:dyDescent="0.2">
      <c r="A323" t="s">
        <v>532</v>
      </c>
      <c r="B323" s="2" t="s">
        <v>44</v>
      </c>
      <c r="C323" s="2" t="s">
        <v>7</v>
      </c>
      <c r="D323" s="2" t="s">
        <v>21</v>
      </c>
      <c r="E323" s="2">
        <v>2019</v>
      </c>
      <c r="F323" s="2" t="s">
        <v>10</v>
      </c>
      <c r="G323" s="2" t="s">
        <v>89</v>
      </c>
      <c r="H323" s="3" t="s">
        <v>9</v>
      </c>
      <c r="I323">
        <v>94</v>
      </c>
      <c r="J323">
        <v>11</v>
      </c>
      <c r="K323">
        <f>I323*25%</f>
        <v>23.5</v>
      </c>
      <c r="L323">
        <f>J323*100%</f>
        <v>11</v>
      </c>
      <c r="M323">
        <f t="shared" ref="M323:M386" si="5">K323+L323</f>
        <v>34.5</v>
      </c>
    </row>
    <row r="324" spans="1:13" x14ac:dyDescent="0.2">
      <c r="A324" t="s">
        <v>481</v>
      </c>
      <c r="B324" s="2" t="s">
        <v>214</v>
      </c>
      <c r="C324" s="2" t="s">
        <v>7</v>
      </c>
      <c r="D324" s="2" t="s">
        <v>21</v>
      </c>
      <c r="E324" s="2">
        <v>2022</v>
      </c>
      <c r="F324" s="2" t="s">
        <v>10</v>
      </c>
      <c r="G324" s="2" t="s">
        <v>201</v>
      </c>
      <c r="H324" s="3" t="s">
        <v>9</v>
      </c>
      <c r="I324">
        <v>96</v>
      </c>
      <c r="J324">
        <v>16</v>
      </c>
      <c r="K324">
        <f>I324*25%</f>
        <v>24</v>
      </c>
      <c r="L324">
        <f>J324*100%</f>
        <v>16</v>
      </c>
      <c r="M324">
        <f t="shared" si="5"/>
        <v>40</v>
      </c>
    </row>
    <row r="325" spans="1:13" hidden="1" x14ac:dyDescent="0.2">
      <c r="A325" t="s">
        <v>436</v>
      </c>
      <c r="B325" s="2" t="s">
        <v>69</v>
      </c>
      <c r="C325" s="2" t="s">
        <v>7</v>
      </c>
      <c r="D325" s="2" t="s">
        <v>25</v>
      </c>
      <c r="E325" s="2">
        <v>2021</v>
      </c>
      <c r="F325" s="2" t="s">
        <v>10</v>
      </c>
      <c r="G325" s="2" t="s">
        <v>385</v>
      </c>
      <c r="H325" s="3" t="s">
        <v>31</v>
      </c>
      <c r="M325">
        <f t="shared" si="5"/>
        <v>0</v>
      </c>
    </row>
    <row r="326" spans="1:13" x14ac:dyDescent="0.2">
      <c r="A326" t="s">
        <v>501</v>
      </c>
      <c r="B326" s="2" t="s">
        <v>136</v>
      </c>
      <c r="C326" s="2" t="s">
        <v>7</v>
      </c>
      <c r="D326" s="2" t="s">
        <v>25</v>
      </c>
      <c r="E326" s="2">
        <v>2021</v>
      </c>
      <c r="F326" s="2" t="s">
        <v>10</v>
      </c>
      <c r="G326" s="2" t="s">
        <v>11</v>
      </c>
      <c r="H326" s="3" t="s">
        <v>9</v>
      </c>
      <c r="I326">
        <v>37</v>
      </c>
      <c r="J326">
        <v>25</v>
      </c>
      <c r="K326">
        <f>I326*25%</f>
        <v>9.25</v>
      </c>
      <c r="L326">
        <f>J326*100%</f>
        <v>25</v>
      </c>
      <c r="M326">
        <f t="shared" si="5"/>
        <v>34.25</v>
      </c>
    </row>
    <row r="327" spans="1:13" x14ac:dyDescent="0.2">
      <c r="A327" t="s">
        <v>706</v>
      </c>
      <c r="B327" s="2" t="s">
        <v>38</v>
      </c>
      <c r="C327" s="2" t="s">
        <v>17</v>
      </c>
      <c r="D327" s="2" t="s">
        <v>18</v>
      </c>
      <c r="E327" s="2">
        <v>2019</v>
      </c>
      <c r="F327" s="2" t="s">
        <v>10</v>
      </c>
      <c r="G327" s="2" t="s">
        <v>11</v>
      </c>
      <c r="H327" s="3" t="s">
        <v>9</v>
      </c>
      <c r="I327">
        <v>79</v>
      </c>
      <c r="J327">
        <v>25</v>
      </c>
      <c r="K327">
        <f>I327*25%</f>
        <v>19.75</v>
      </c>
      <c r="L327">
        <f>J327*100%</f>
        <v>25</v>
      </c>
      <c r="M327">
        <f t="shared" si="5"/>
        <v>44.75</v>
      </c>
    </row>
    <row r="328" spans="1:13" hidden="1" x14ac:dyDescent="0.2">
      <c r="A328" t="s">
        <v>452</v>
      </c>
      <c r="B328" s="2" t="s">
        <v>251</v>
      </c>
      <c r="C328" s="2" t="s">
        <v>17</v>
      </c>
      <c r="D328" s="2" t="s">
        <v>25</v>
      </c>
      <c r="E328" s="2">
        <v>2022</v>
      </c>
      <c r="F328" s="2" t="s">
        <v>10</v>
      </c>
      <c r="G328" s="2" t="s">
        <v>15</v>
      </c>
      <c r="H328" s="3" t="s">
        <v>31</v>
      </c>
      <c r="M328">
        <f t="shared" si="5"/>
        <v>0</v>
      </c>
    </row>
    <row r="329" spans="1:13" x14ac:dyDescent="0.2">
      <c r="A329" t="s">
        <v>544</v>
      </c>
      <c r="B329" s="2" t="s">
        <v>54</v>
      </c>
      <c r="C329" s="2" t="s">
        <v>17</v>
      </c>
      <c r="D329" s="2" t="s">
        <v>25</v>
      </c>
      <c r="E329" s="2">
        <v>2015</v>
      </c>
      <c r="F329" s="2" t="s">
        <v>10</v>
      </c>
      <c r="G329" s="3" t="s">
        <v>11</v>
      </c>
      <c r="H329" s="3" t="s">
        <v>9</v>
      </c>
      <c r="I329">
        <v>22</v>
      </c>
      <c r="J329">
        <v>25</v>
      </c>
      <c r="K329">
        <f>I329*25%</f>
        <v>5.5</v>
      </c>
      <c r="L329">
        <f>J329*100%</f>
        <v>25</v>
      </c>
      <c r="M329">
        <f t="shared" si="5"/>
        <v>30.5</v>
      </c>
    </row>
    <row r="330" spans="1:13" x14ac:dyDescent="0.2">
      <c r="A330" t="s">
        <v>452</v>
      </c>
      <c r="B330" s="2" t="s">
        <v>328</v>
      </c>
      <c r="C330" s="2" t="s">
        <v>7</v>
      </c>
      <c r="D330" s="2" t="s">
        <v>21</v>
      </c>
      <c r="E330" s="2">
        <v>2021</v>
      </c>
      <c r="F330" s="2" t="s">
        <v>10</v>
      </c>
      <c r="G330" s="4" t="s">
        <v>15</v>
      </c>
      <c r="H330" s="3" t="s">
        <v>9</v>
      </c>
      <c r="I330">
        <v>34</v>
      </c>
      <c r="J330">
        <v>21</v>
      </c>
      <c r="K330">
        <f>I330*25%</f>
        <v>8.5</v>
      </c>
      <c r="L330">
        <f>J330*100%</f>
        <v>21</v>
      </c>
      <c r="M330">
        <f t="shared" si="5"/>
        <v>29.5</v>
      </c>
    </row>
    <row r="331" spans="1:13" hidden="1" x14ac:dyDescent="0.2">
      <c r="A331" t="s">
        <v>470</v>
      </c>
      <c r="B331" s="2" t="s">
        <v>279</v>
      </c>
      <c r="C331" s="2" t="s">
        <v>17</v>
      </c>
      <c r="D331" s="2" t="s">
        <v>25</v>
      </c>
      <c r="E331" s="2">
        <v>2021</v>
      </c>
      <c r="F331" s="2" t="s">
        <v>10</v>
      </c>
      <c r="G331" s="2" t="s">
        <v>15</v>
      </c>
      <c r="H331" s="3" t="s">
        <v>31</v>
      </c>
      <c r="M331">
        <f t="shared" si="5"/>
        <v>0</v>
      </c>
    </row>
    <row r="332" spans="1:13" x14ac:dyDescent="0.2">
      <c r="A332" t="s">
        <v>470</v>
      </c>
      <c r="B332" s="2" t="s">
        <v>337</v>
      </c>
      <c r="C332" s="2" t="s">
        <v>17</v>
      </c>
      <c r="D332" s="2" t="s">
        <v>25</v>
      </c>
      <c r="E332" s="2">
        <v>2021</v>
      </c>
      <c r="F332" s="2" t="s">
        <v>10</v>
      </c>
      <c r="G332" s="2" t="s">
        <v>15</v>
      </c>
      <c r="H332" s="3" t="s">
        <v>9</v>
      </c>
      <c r="I332">
        <v>62</v>
      </c>
      <c r="J332">
        <v>9</v>
      </c>
      <c r="K332">
        <f>I332*25%</f>
        <v>15.5</v>
      </c>
      <c r="L332">
        <f>J332*100%</f>
        <v>9</v>
      </c>
      <c r="M332">
        <f t="shared" si="5"/>
        <v>24.5</v>
      </c>
    </row>
    <row r="333" spans="1:13" x14ac:dyDescent="0.2">
      <c r="A333" t="s">
        <v>476</v>
      </c>
      <c r="B333" s="2" t="s">
        <v>85</v>
      </c>
      <c r="C333" s="2" t="s">
        <v>17</v>
      </c>
      <c r="D333" s="2" t="s">
        <v>25</v>
      </c>
      <c r="E333" s="2">
        <v>2017</v>
      </c>
      <c r="F333" s="2" t="s">
        <v>10</v>
      </c>
      <c r="G333" s="2" t="s">
        <v>15</v>
      </c>
      <c r="H333" s="3" t="s">
        <v>9</v>
      </c>
      <c r="I333">
        <v>31</v>
      </c>
      <c r="J333">
        <v>11</v>
      </c>
      <c r="K333">
        <f>I333*25%</f>
        <v>7.75</v>
      </c>
      <c r="L333">
        <f>J333*100%</f>
        <v>11</v>
      </c>
      <c r="M333">
        <f t="shared" si="5"/>
        <v>18.75</v>
      </c>
    </row>
    <row r="334" spans="1:13" hidden="1" x14ac:dyDescent="0.2">
      <c r="A334" t="s">
        <v>450</v>
      </c>
      <c r="B334" s="2" t="s">
        <v>81</v>
      </c>
      <c r="C334" s="2" t="s">
        <v>7</v>
      </c>
      <c r="D334" s="2" t="s">
        <v>25</v>
      </c>
      <c r="E334" s="2">
        <v>2022</v>
      </c>
      <c r="F334" s="2" t="s">
        <v>10</v>
      </c>
      <c r="G334" s="2" t="s">
        <v>15</v>
      </c>
      <c r="H334" s="3" t="s">
        <v>31</v>
      </c>
      <c r="M334">
        <f t="shared" si="5"/>
        <v>0</v>
      </c>
    </row>
    <row r="335" spans="1:13" x14ac:dyDescent="0.2">
      <c r="A335" t="s">
        <v>450</v>
      </c>
      <c r="B335" s="2" t="s">
        <v>200</v>
      </c>
      <c r="C335" s="2" t="s">
        <v>7</v>
      </c>
      <c r="D335" s="2" t="s">
        <v>21</v>
      </c>
      <c r="E335" s="2">
        <v>2022</v>
      </c>
      <c r="F335" s="2" t="s">
        <v>10</v>
      </c>
      <c r="G335" s="2" t="s">
        <v>15</v>
      </c>
      <c r="H335" s="3" t="s">
        <v>9</v>
      </c>
      <c r="I335">
        <v>90</v>
      </c>
      <c r="J335">
        <v>14</v>
      </c>
      <c r="K335">
        <f>I335*25%</f>
        <v>22.5</v>
      </c>
      <c r="L335">
        <f>J335*100%</f>
        <v>14</v>
      </c>
      <c r="M335">
        <f t="shared" si="5"/>
        <v>36.5</v>
      </c>
    </row>
    <row r="336" spans="1:13" x14ac:dyDescent="0.2">
      <c r="A336" t="s">
        <v>509</v>
      </c>
      <c r="B336" s="2" t="s">
        <v>155</v>
      </c>
      <c r="C336" s="2" t="s">
        <v>7</v>
      </c>
      <c r="D336" s="2" t="s">
        <v>25</v>
      </c>
      <c r="E336" s="2">
        <v>2016</v>
      </c>
      <c r="F336" s="2" t="s">
        <v>10</v>
      </c>
      <c r="G336" s="2" t="s">
        <v>77</v>
      </c>
      <c r="H336" s="3" t="s">
        <v>9</v>
      </c>
      <c r="I336">
        <v>80</v>
      </c>
      <c r="J336">
        <v>1</v>
      </c>
      <c r="K336">
        <f>I336*25%</f>
        <v>20</v>
      </c>
      <c r="L336">
        <f>J336*100%</f>
        <v>1</v>
      </c>
      <c r="M336">
        <f t="shared" si="5"/>
        <v>21</v>
      </c>
    </row>
    <row r="337" spans="1:13" hidden="1" x14ac:dyDescent="0.2">
      <c r="A337" t="s">
        <v>540</v>
      </c>
      <c r="B337" s="2" t="s">
        <v>301</v>
      </c>
      <c r="C337" s="2" t="s">
        <v>17</v>
      </c>
      <c r="D337" s="2" t="s">
        <v>25</v>
      </c>
      <c r="E337" s="2">
        <v>2022</v>
      </c>
      <c r="F337" s="2" t="s">
        <v>10</v>
      </c>
      <c r="G337" s="2" t="s">
        <v>15</v>
      </c>
      <c r="H337" s="3" t="s">
        <v>31</v>
      </c>
      <c r="M337">
        <f t="shared" si="5"/>
        <v>0</v>
      </c>
    </row>
    <row r="338" spans="1:13" x14ac:dyDescent="0.2">
      <c r="A338" t="s">
        <v>605</v>
      </c>
      <c r="B338" s="2" t="s">
        <v>161</v>
      </c>
      <c r="C338" s="2" t="s">
        <v>17</v>
      </c>
      <c r="D338" s="2" t="s">
        <v>18</v>
      </c>
      <c r="E338" s="2">
        <v>2019</v>
      </c>
      <c r="F338" s="2" t="s">
        <v>10</v>
      </c>
      <c r="G338" s="2" t="s">
        <v>11</v>
      </c>
      <c r="H338" s="3" t="s">
        <v>9</v>
      </c>
      <c r="I338">
        <v>60</v>
      </c>
      <c r="J338">
        <v>25</v>
      </c>
      <c r="K338">
        <f>I338*25%</f>
        <v>15</v>
      </c>
      <c r="L338">
        <f>J338*100%</f>
        <v>25</v>
      </c>
      <c r="M338">
        <f t="shared" si="5"/>
        <v>40</v>
      </c>
    </row>
    <row r="339" spans="1:13" x14ac:dyDescent="0.2">
      <c r="A339" t="s">
        <v>474</v>
      </c>
      <c r="B339" s="2" t="s">
        <v>301</v>
      </c>
      <c r="C339" s="2" t="s">
        <v>7</v>
      </c>
      <c r="D339" s="2" t="s">
        <v>25</v>
      </c>
      <c r="E339" s="2">
        <v>2022</v>
      </c>
      <c r="F339" s="2" t="s">
        <v>10</v>
      </c>
      <c r="G339" s="2" t="s">
        <v>15</v>
      </c>
      <c r="H339" s="3" t="s">
        <v>9</v>
      </c>
      <c r="I339">
        <v>34</v>
      </c>
      <c r="J339">
        <v>16</v>
      </c>
      <c r="K339">
        <f>I339*25%</f>
        <v>8.5</v>
      </c>
      <c r="L339">
        <f>J339*100%</f>
        <v>16</v>
      </c>
      <c r="M339">
        <f t="shared" si="5"/>
        <v>24.5</v>
      </c>
    </row>
    <row r="340" spans="1:13" hidden="1" x14ac:dyDescent="0.2">
      <c r="A340" t="s">
        <v>474</v>
      </c>
      <c r="B340" s="2" t="s">
        <v>402</v>
      </c>
      <c r="C340" s="2" t="s">
        <v>7</v>
      </c>
      <c r="D340" s="2" t="s">
        <v>25</v>
      </c>
      <c r="E340" s="2">
        <v>2022</v>
      </c>
      <c r="F340" s="2" t="s">
        <v>10</v>
      </c>
      <c r="G340" s="2" t="s">
        <v>15</v>
      </c>
      <c r="H340" s="3" t="s">
        <v>31</v>
      </c>
      <c r="M340">
        <f t="shared" si="5"/>
        <v>0</v>
      </c>
    </row>
    <row r="341" spans="1:13" x14ac:dyDescent="0.2">
      <c r="A341" t="s">
        <v>586</v>
      </c>
      <c r="B341" s="2" t="s">
        <v>369</v>
      </c>
      <c r="C341" s="2" t="s">
        <v>17</v>
      </c>
      <c r="D341" s="2" t="s">
        <v>25</v>
      </c>
      <c r="E341" s="2">
        <v>2018</v>
      </c>
      <c r="F341" s="2" t="s">
        <v>10</v>
      </c>
      <c r="G341" s="2" t="s">
        <v>165</v>
      </c>
      <c r="H341" s="3" t="s">
        <v>9</v>
      </c>
      <c r="I341">
        <v>98</v>
      </c>
      <c r="J341">
        <v>25</v>
      </c>
      <c r="K341">
        <f>I341*25%</f>
        <v>24.5</v>
      </c>
      <c r="L341">
        <f>J341*100%</f>
        <v>25</v>
      </c>
      <c r="M341">
        <f t="shared" si="5"/>
        <v>49.5</v>
      </c>
    </row>
    <row r="342" spans="1:13" x14ac:dyDescent="0.2">
      <c r="A342" t="s">
        <v>524</v>
      </c>
      <c r="B342" s="2" t="s">
        <v>198</v>
      </c>
      <c r="C342" s="2" t="s">
        <v>7</v>
      </c>
      <c r="D342" s="2" t="s">
        <v>18</v>
      </c>
      <c r="E342" s="2">
        <v>2022</v>
      </c>
      <c r="F342" s="2" t="s">
        <v>10</v>
      </c>
      <c r="G342" s="2" t="s">
        <v>15</v>
      </c>
      <c r="H342" s="3" t="s">
        <v>9</v>
      </c>
      <c r="I342">
        <v>74</v>
      </c>
      <c r="J342">
        <v>1</v>
      </c>
      <c r="K342">
        <f>I342*25%</f>
        <v>18.5</v>
      </c>
      <c r="L342">
        <f>J342*100%</f>
        <v>1</v>
      </c>
      <c r="M342">
        <f t="shared" si="5"/>
        <v>19.5</v>
      </c>
    </row>
    <row r="343" spans="1:13" hidden="1" x14ac:dyDescent="0.2">
      <c r="A343" t="s">
        <v>684</v>
      </c>
      <c r="B343" s="2" t="s">
        <v>147</v>
      </c>
      <c r="C343" s="2" t="s">
        <v>7</v>
      </c>
      <c r="D343" s="2" t="s">
        <v>25</v>
      </c>
      <c r="E343" s="2">
        <v>2020</v>
      </c>
      <c r="F343" s="2" t="s">
        <v>10</v>
      </c>
      <c r="G343" s="2" t="s">
        <v>77</v>
      </c>
      <c r="H343" s="3" t="s">
        <v>31</v>
      </c>
      <c r="M343">
        <f t="shared" si="5"/>
        <v>0</v>
      </c>
    </row>
    <row r="344" spans="1:13" x14ac:dyDescent="0.2">
      <c r="A344" t="s">
        <v>512</v>
      </c>
      <c r="B344" s="2" t="s">
        <v>147</v>
      </c>
      <c r="C344" s="2" t="s">
        <v>17</v>
      </c>
      <c r="D344" s="2" t="s">
        <v>21</v>
      </c>
      <c r="E344" s="2">
        <v>2016</v>
      </c>
      <c r="F344" s="2" t="s">
        <v>10</v>
      </c>
      <c r="G344" s="2" t="s">
        <v>15</v>
      </c>
      <c r="H344" s="3" t="s">
        <v>9</v>
      </c>
      <c r="I344">
        <v>67</v>
      </c>
      <c r="J344">
        <v>18</v>
      </c>
      <c r="K344">
        <f>I344*25%</f>
        <v>16.75</v>
      </c>
      <c r="L344">
        <f>J344*100%</f>
        <v>18</v>
      </c>
      <c r="M344">
        <f t="shared" si="5"/>
        <v>34.75</v>
      </c>
    </row>
    <row r="345" spans="1:13" x14ac:dyDescent="0.2">
      <c r="A345" t="s">
        <v>527</v>
      </c>
      <c r="B345" s="2" t="s">
        <v>147</v>
      </c>
      <c r="C345" s="2" t="s">
        <v>17</v>
      </c>
      <c r="D345" s="2" t="s">
        <v>25</v>
      </c>
      <c r="E345" s="2">
        <v>2019</v>
      </c>
      <c r="F345" s="2" t="s">
        <v>10</v>
      </c>
      <c r="G345" s="4" t="s">
        <v>15</v>
      </c>
      <c r="H345" s="3" t="s">
        <v>9</v>
      </c>
      <c r="I345">
        <v>29</v>
      </c>
      <c r="J345">
        <v>18</v>
      </c>
      <c r="K345">
        <f>I345*25%</f>
        <v>7.25</v>
      </c>
      <c r="L345">
        <f>J345*100%</f>
        <v>18</v>
      </c>
      <c r="M345">
        <f t="shared" si="5"/>
        <v>25.25</v>
      </c>
    </row>
    <row r="346" spans="1:13" hidden="1" x14ac:dyDescent="0.2">
      <c r="A346" t="s">
        <v>521</v>
      </c>
      <c r="B346" s="2" t="s">
        <v>147</v>
      </c>
      <c r="C346" s="2" t="s">
        <v>17</v>
      </c>
      <c r="D346" s="2" t="s">
        <v>40</v>
      </c>
      <c r="E346" s="2">
        <v>2020</v>
      </c>
      <c r="F346" s="2" t="s">
        <v>10</v>
      </c>
      <c r="G346" s="2" t="s">
        <v>77</v>
      </c>
      <c r="H346" s="3" t="s">
        <v>31</v>
      </c>
      <c r="M346">
        <f t="shared" si="5"/>
        <v>0</v>
      </c>
    </row>
    <row r="347" spans="1:13" x14ac:dyDescent="0.2">
      <c r="A347" t="s">
        <v>659</v>
      </c>
      <c r="B347" s="2" t="s">
        <v>147</v>
      </c>
      <c r="C347" s="2" t="s">
        <v>17</v>
      </c>
      <c r="D347" s="2" t="s">
        <v>25</v>
      </c>
      <c r="E347" s="2">
        <v>2018</v>
      </c>
      <c r="F347" s="2" t="s">
        <v>10</v>
      </c>
      <c r="G347" s="2" t="s">
        <v>15</v>
      </c>
      <c r="H347" s="3" t="s">
        <v>9</v>
      </c>
      <c r="I347">
        <v>66</v>
      </c>
      <c r="J347">
        <v>7</v>
      </c>
      <c r="K347">
        <f>I347*25%</f>
        <v>16.5</v>
      </c>
      <c r="L347">
        <f>J347*100%</f>
        <v>7</v>
      </c>
      <c r="M347">
        <f t="shared" si="5"/>
        <v>23.5</v>
      </c>
    </row>
    <row r="348" spans="1:13" x14ac:dyDescent="0.2">
      <c r="A348" t="s">
        <v>526</v>
      </c>
      <c r="B348" s="2" t="s">
        <v>147</v>
      </c>
      <c r="C348" s="2" t="s">
        <v>7</v>
      </c>
      <c r="D348" s="2" t="s">
        <v>25</v>
      </c>
      <c r="E348" s="2">
        <v>2022</v>
      </c>
      <c r="F348" s="2" t="s">
        <v>10</v>
      </c>
      <c r="G348" s="2" t="s">
        <v>77</v>
      </c>
      <c r="H348" s="3" t="s">
        <v>9</v>
      </c>
      <c r="I348">
        <v>52</v>
      </c>
      <c r="J348">
        <v>6</v>
      </c>
      <c r="K348">
        <f>I348*25%</f>
        <v>13</v>
      </c>
      <c r="L348">
        <f>J348*100%</f>
        <v>6</v>
      </c>
      <c r="M348">
        <f t="shared" si="5"/>
        <v>19</v>
      </c>
    </row>
    <row r="349" spans="1:13" hidden="1" x14ac:dyDescent="0.2">
      <c r="A349" t="s">
        <v>425</v>
      </c>
      <c r="B349" s="2" t="s">
        <v>149</v>
      </c>
      <c r="C349" s="2" t="s">
        <v>17</v>
      </c>
      <c r="D349" s="2" t="s">
        <v>40</v>
      </c>
      <c r="E349" s="2">
        <v>2019</v>
      </c>
      <c r="F349" s="2" t="s">
        <v>10</v>
      </c>
      <c r="G349" s="4" t="s">
        <v>15</v>
      </c>
      <c r="H349" s="3" t="s">
        <v>31</v>
      </c>
      <c r="M349">
        <f t="shared" si="5"/>
        <v>0</v>
      </c>
    </row>
    <row r="350" spans="1:13" x14ac:dyDescent="0.2">
      <c r="A350" t="s">
        <v>511</v>
      </c>
      <c r="B350" s="2" t="s">
        <v>264</v>
      </c>
      <c r="C350" s="2" t="s">
        <v>17</v>
      </c>
      <c r="D350" s="2" t="s">
        <v>25</v>
      </c>
      <c r="E350" s="2">
        <v>2021</v>
      </c>
      <c r="F350" s="2" t="s">
        <v>10</v>
      </c>
      <c r="G350" s="2" t="s">
        <v>77</v>
      </c>
      <c r="H350" s="3" t="s">
        <v>9</v>
      </c>
      <c r="I350">
        <v>22</v>
      </c>
      <c r="J350">
        <v>1</v>
      </c>
      <c r="K350">
        <f>I350*25%</f>
        <v>5.5</v>
      </c>
      <c r="L350">
        <f>J350*100%</f>
        <v>1</v>
      </c>
      <c r="M350">
        <f t="shared" si="5"/>
        <v>6.5</v>
      </c>
    </row>
    <row r="351" spans="1:13" x14ac:dyDescent="0.2">
      <c r="A351" t="s">
        <v>425</v>
      </c>
      <c r="B351" s="2" t="s">
        <v>156</v>
      </c>
      <c r="C351" s="2" t="s">
        <v>7</v>
      </c>
      <c r="D351" s="2" t="s">
        <v>25</v>
      </c>
      <c r="E351" s="2">
        <v>2022</v>
      </c>
      <c r="F351" s="2" t="s">
        <v>10</v>
      </c>
      <c r="G351" s="2" t="s">
        <v>15</v>
      </c>
      <c r="H351" s="3" t="s">
        <v>9</v>
      </c>
      <c r="I351">
        <v>70</v>
      </c>
      <c r="J351">
        <v>9</v>
      </c>
      <c r="K351">
        <f>I351*25%</f>
        <v>17.5</v>
      </c>
      <c r="L351">
        <f>J351*100%</f>
        <v>9</v>
      </c>
      <c r="M351">
        <f t="shared" si="5"/>
        <v>26.5</v>
      </c>
    </row>
    <row r="352" spans="1:13" hidden="1" x14ac:dyDescent="0.2">
      <c r="A352" t="s">
        <v>511</v>
      </c>
      <c r="B352" s="2" t="s">
        <v>298</v>
      </c>
      <c r="C352" s="2" t="s">
        <v>7</v>
      </c>
      <c r="D352" s="2" t="s">
        <v>25</v>
      </c>
      <c r="E352" s="2">
        <v>2022</v>
      </c>
      <c r="F352" s="2" t="s">
        <v>10</v>
      </c>
      <c r="G352" s="2" t="s">
        <v>15</v>
      </c>
      <c r="H352" s="3" t="s">
        <v>31</v>
      </c>
      <c r="M352">
        <f t="shared" si="5"/>
        <v>0</v>
      </c>
    </row>
    <row r="353" spans="1:13" x14ac:dyDescent="0.2">
      <c r="A353" t="s">
        <v>511</v>
      </c>
      <c r="B353" s="2" t="s">
        <v>257</v>
      </c>
      <c r="C353" s="2" t="s">
        <v>7</v>
      </c>
      <c r="D353" s="2" t="s">
        <v>40</v>
      </c>
      <c r="E353" s="2">
        <v>2022</v>
      </c>
      <c r="F353" s="2" t="s">
        <v>10</v>
      </c>
      <c r="G353" s="2" t="s">
        <v>15</v>
      </c>
      <c r="H353" s="3" t="s">
        <v>9</v>
      </c>
      <c r="I353">
        <v>43</v>
      </c>
      <c r="J353">
        <v>21</v>
      </c>
      <c r="K353">
        <f>I353*25%</f>
        <v>10.75</v>
      </c>
      <c r="L353">
        <f>J353*100%</f>
        <v>21</v>
      </c>
      <c r="M353">
        <f t="shared" si="5"/>
        <v>31.75</v>
      </c>
    </row>
    <row r="354" spans="1:13" x14ac:dyDescent="0.2">
      <c r="A354" t="s">
        <v>511</v>
      </c>
      <c r="B354" s="2" t="s">
        <v>273</v>
      </c>
      <c r="C354" s="2" t="s">
        <v>17</v>
      </c>
      <c r="D354" s="2" t="s">
        <v>25</v>
      </c>
      <c r="E354" s="2">
        <v>2021</v>
      </c>
      <c r="F354" s="2" t="s">
        <v>10</v>
      </c>
      <c r="G354" s="2" t="s">
        <v>77</v>
      </c>
      <c r="H354" s="3" t="s">
        <v>9</v>
      </c>
      <c r="I354">
        <v>35</v>
      </c>
      <c r="J354">
        <v>9</v>
      </c>
      <c r="K354">
        <f>I354*25%</f>
        <v>8.75</v>
      </c>
      <c r="L354">
        <f>J354*100%</f>
        <v>9</v>
      </c>
      <c r="M354">
        <f t="shared" si="5"/>
        <v>17.75</v>
      </c>
    </row>
    <row r="355" spans="1:13" hidden="1" x14ac:dyDescent="0.2">
      <c r="A355" t="s">
        <v>511</v>
      </c>
      <c r="B355" s="2" t="s">
        <v>318</v>
      </c>
      <c r="C355" s="2" t="s">
        <v>7</v>
      </c>
      <c r="D355" s="2" t="s">
        <v>25</v>
      </c>
      <c r="E355" s="2">
        <v>2021</v>
      </c>
      <c r="F355" s="2" t="s">
        <v>10</v>
      </c>
      <c r="G355" s="2" t="s">
        <v>77</v>
      </c>
      <c r="H355" s="3" t="s">
        <v>31</v>
      </c>
      <c r="M355">
        <f t="shared" si="5"/>
        <v>0</v>
      </c>
    </row>
    <row r="356" spans="1:13" x14ac:dyDescent="0.2">
      <c r="A356" t="s">
        <v>425</v>
      </c>
      <c r="B356" s="2" t="s">
        <v>373</v>
      </c>
      <c r="C356" s="2" t="s">
        <v>7</v>
      </c>
      <c r="D356" s="2" t="s">
        <v>25</v>
      </c>
      <c r="E356" s="2">
        <v>2022</v>
      </c>
      <c r="F356" s="2" t="s">
        <v>10</v>
      </c>
      <c r="G356" s="2" t="s">
        <v>15</v>
      </c>
      <c r="H356" s="3" t="s">
        <v>9</v>
      </c>
      <c r="I356">
        <v>81</v>
      </c>
      <c r="J356">
        <v>9</v>
      </c>
      <c r="K356">
        <f>I356*25%</f>
        <v>20.25</v>
      </c>
      <c r="L356">
        <f>J356*100%</f>
        <v>9</v>
      </c>
      <c r="M356">
        <f t="shared" si="5"/>
        <v>29.25</v>
      </c>
    </row>
    <row r="357" spans="1:13" x14ac:dyDescent="0.2">
      <c r="A357" t="s">
        <v>511</v>
      </c>
      <c r="B357" s="2" t="s">
        <v>92</v>
      </c>
      <c r="C357" s="2" t="s">
        <v>7</v>
      </c>
      <c r="D357" s="2" t="s">
        <v>25</v>
      </c>
      <c r="E357" s="2">
        <v>2022</v>
      </c>
      <c r="F357" s="2" t="s">
        <v>10</v>
      </c>
      <c r="G357" s="2" t="s">
        <v>15</v>
      </c>
      <c r="H357" s="3" t="s">
        <v>9</v>
      </c>
      <c r="I357">
        <v>47</v>
      </c>
      <c r="J357">
        <v>20</v>
      </c>
      <c r="K357">
        <f>I357*25%</f>
        <v>11.75</v>
      </c>
      <c r="L357">
        <f>J357*100%</f>
        <v>20</v>
      </c>
      <c r="M357">
        <f t="shared" si="5"/>
        <v>31.75</v>
      </c>
    </row>
    <row r="358" spans="1:13" hidden="1" x14ac:dyDescent="0.2">
      <c r="A358" t="s">
        <v>541</v>
      </c>
      <c r="B358" s="2" t="s">
        <v>160</v>
      </c>
      <c r="C358" s="2" t="s">
        <v>17</v>
      </c>
      <c r="D358" s="2" t="s">
        <v>25</v>
      </c>
      <c r="E358" s="2">
        <v>2021</v>
      </c>
      <c r="F358" s="2" t="s">
        <v>10</v>
      </c>
      <c r="G358" s="2" t="s">
        <v>77</v>
      </c>
      <c r="H358" s="3" t="s">
        <v>31</v>
      </c>
      <c r="M358">
        <f t="shared" si="5"/>
        <v>0</v>
      </c>
    </row>
    <row r="359" spans="1:13" x14ac:dyDescent="0.2">
      <c r="A359" t="s">
        <v>475</v>
      </c>
      <c r="B359" s="2" t="s">
        <v>92</v>
      </c>
      <c r="C359" s="2" t="s">
        <v>7</v>
      </c>
      <c r="D359" s="2" t="s">
        <v>25</v>
      </c>
      <c r="E359" s="2">
        <v>2021</v>
      </c>
      <c r="F359" s="2" t="s">
        <v>10</v>
      </c>
      <c r="G359" s="2" t="s">
        <v>15</v>
      </c>
      <c r="H359" s="3" t="s">
        <v>9</v>
      </c>
      <c r="I359">
        <v>24</v>
      </c>
      <c r="J359">
        <v>7</v>
      </c>
      <c r="K359">
        <f>I359*25%</f>
        <v>6</v>
      </c>
      <c r="L359">
        <f>J359*100%</f>
        <v>7</v>
      </c>
      <c r="M359">
        <f t="shared" si="5"/>
        <v>13</v>
      </c>
    </row>
    <row r="360" spans="1:13" x14ac:dyDescent="0.2">
      <c r="A360" t="s">
        <v>407</v>
      </c>
      <c r="B360" s="2" t="s">
        <v>92</v>
      </c>
      <c r="C360" s="2" t="s">
        <v>7</v>
      </c>
      <c r="D360" s="2" t="s">
        <v>25</v>
      </c>
      <c r="E360" s="2">
        <v>2022</v>
      </c>
      <c r="F360" s="2" t="s">
        <v>10</v>
      </c>
      <c r="G360" s="2" t="s">
        <v>15</v>
      </c>
      <c r="H360" s="3" t="s">
        <v>9</v>
      </c>
      <c r="I360">
        <v>34</v>
      </c>
      <c r="J360">
        <v>14</v>
      </c>
      <c r="K360">
        <f>I360*25%</f>
        <v>8.5</v>
      </c>
      <c r="L360">
        <f>J360*100%</f>
        <v>14</v>
      </c>
      <c r="M360">
        <f t="shared" si="5"/>
        <v>22.5</v>
      </c>
    </row>
    <row r="361" spans="1:13" hidden="1" x14ac:dyDescent="0.2">
      <c r="A361" t="s">
        <v>638</v>
      </c>
      <c r="B361" s="2" t="s">
        <v>333</v>
      </c>
      <c r="C361" s="2" t="s">
        <v>7</v>
      </c>
      <c r="D361" s="2" t="s">
        <v>25</v>
      </c>
      <c r="E361" s="2">
        <v>2022</v>
      </c>
      <c r="F361" s="2" t="s">
        <v>10</v>
      </c>
      <c r="G361" s="2" t="s">
        <v>77</v>
      </c>
      <c r="H361" s="3" t="s">
        <v>31</v>
      </c>
      <c r="M361">
        <f t="shared" si="5"/>
        <v>0</v>
      </c>
    </row>
    <row r="362" spans="1:13" x14ac:dyDescent="0.2">
      <c r="A362" t="s">
        <v>638</v>
      </c>
      <c r="B362" s="2" t="s">
        <v>313</v>
      </c>
      <c r="C362" s="2" t="s">
        <v>17</v>
      </c>
      <c r="D362" s="2" t="s">
        <v>25</v>
      </c>
      <c r="E362" s="2">
        <v>2015</v>
      </c>
      <c r="F362" s="2" t="s">
        <v>10</v>
      </c>
      <c r="G362" s="2" t="s">
        <v>357</v>
      </c>
      <c r="H362" s="3" t="s">
        <v>9</v>
      </c>
      <c r="I362">
        <v>39</v>
      </c>
      <c r="J362">
        <v>3</v>
      </c>
      <c r="K362">
        <f>I362*25%</f>
        <v>9.75</v>
      </c>
      <c r="L362">
        <f>J362*100%</f>
        <v>3</v>
      </c>
      <c r="M362">
        <f t="shared" si="5"/>
        <v>12.75</v>
      </c>
    </row>
    <row r="363" spans="1:13" x14ac:dyDescent="0.2">
      <c r="A363" t="s">
        <v>493</v>
      </c>
      <c r="B363" s="2" t="s">
        <v>60</v>
      </c>
      <c r="C363" s="2" t="s">
        <v>17</v>
      </c>
      <c r="D363" s="2" t="s">
        <v>40</v>
      </c>
      <c r="E363" s="2">
        <v>2017</v>
      </c>
      <c r="F363" s="2" t="s">
        <v>10</v>
      </c>
      <c r="G363" s="2" t="s">
        <v>15</v>
      </c>
      <c r="H363" s="3" t="s">
        <v>9</v>
      </c>
      <c r="I363">
        <v>49</v>
      </c>
      <c r="J363">
        <v>1</v>
      </c>
      <c r="K363">
        <f>I363*25%</f>
        <v>12.25</v>
      </c>
      <c r="L363">
        <f>J363*100%</f>
        <v>1</v>
      </c>
      <c r="M363">
        <f t="shared" si="5"/>
        <v>13.25</v>
      </c>
    </row>
    <row r="364" spans="1:13" hidden="1" x14ac:dyDescent="0.2">
      <c r="A364" t="s">
        <v>463</v>
      </c>
      <c r="B364" s="2" t="s">
        <v>60</v>
      </c>
      <c r="C364" s="2" t="s">
        <v>17</v>
      </c>
      <c r="D364" s="2" t="s">
        <v>40</v>
      </c>
      <c r="E364" s="2">
        <v>2020</v>
      </c>
      <c r="F364" s="2" t="s">
        <v>10</v>
      </c>
      <c r="G364" s="2" t="s">
        <v>15</v>
      </c>
      <c r="H364" s="3" t="s">
        <v>31</v>
      </c>
      <c r="M364">
        <f t="shared" si="5"/>
        <v>0</v>
      </c>
    </row>
    <row r="365" spans="1:13" x14ac:dyDescent="0.2">
      <c r="A365" t="s">
        <v>463</v>
      </c>
      <c r="B365" s="2" t="s">
        <v>274</v>
      </c>
      <c r="C365" s="2" t="s">
        <v>7</v>
      </c>
      <c r="D365" s="2" t="s">
        <v>25</v>
      </c>
      <c r="E365" s="2">
        <v>2022</v>
      </c>
      <c r="F365" s="2" t="s">
        <v>10</v>
      </c>
      <c r="G365" s="2" t="s">
        <v>15</v>
      </c>
      <c r="H365" s="3" t="s">
        <v>9</v>
      </c>
      <c r="I365">
        <v>93</v>
      </c>
      <c r="J365">
        <v>6</v>
      </c>
      <c r="K365">
        <f>I365*25%</f>
        <v>23.25</v>
      </c>
      <c r="L365">
        <f>J365*100%</f>
        <v>6</v>
      </c>
      <c r="M365">
        <f t="shared" si="5"/>
        <v>29.25</v>
      </c>
    </row>
    <row r="366" spans="1:13" x14ac:dyDescent="0.2">
      <c r="A366" t="s">
        <v>463</v>
      </c>
      <c r="B366" s="2" t="s">
        <v>389</v>
      </c>
      <c r="C366" s="2" t="s">
        <v>7</v>
      </c>
      <c r="D366" s="2" t="s">
        <v>25</v>
      </c>
      <c r="E366" s="2">
        <v>2022</v>
      </c>
      <c r="F366" s="2" t="s">
        <v>10</v>
      </c>
      <c r="G366" s="2" t="s">
        <v>77</v>
      </c>
      <c r="H366" s="3" t="s">
        <v>9</v>
      </c>
      <c r="I366">
        <v>53</v>
      </c>
      <c r="J366">
        <v>7</v>
      </c>
      <c r="K366">
        <f>I366*25%</f>
        <v>13.25</v>
      </c>
      <c r="L366">
        <f>J366*100%</f>
        <v>7</v>
      </c>
      <c r="M366">
        <f t="shared" si="5"/>
        <v>20.25</v>
      </c>
    </row>
    <row r="367" spans="1:13" hidden="1" x14ac:dyDescent="0.2">
      <c r="A367" t="s">
        <v>632</v>
      </c>
      <c r="B367" s="2" t="s">
        <v>209</v>
      </c>
      <c r="C367" s="2" t="s">
        <v>7</v>
      </c>
      <c r="D367" s="2" t="s">
        <v>25</v>
      </c>
      <c r="E367" s="2">
        <v>2022</v>
      </c>
      <c r="F367" s="2" t="s">
        <v>10</v>
      </c>
      <c r="G367" s="2" t="s">
        <v>77</v>
      </c>
      <c r="H367" s="3" t="s">
        <v>31</v>
      </c>
      <c r="M367">
        <f t="shared" si="5"/>
        <v>0</v>
      </c>
    </row>
    <row r="368" spans="1:13" x14ac:dyDescent="0.2">
      <c r="A368" t="s">
        <v>479</v>
      </c>
      <c r="B368" s="2" t="s">
        <v>211</v>
      </c>
      <c r="C368" s="2" t="s">
        <v>17</v>
      </c>
      <c r="D368" s="2" t="s">
        <v>40</v>
      </c>
      <c r="E368" s="2">
        <v>2022</v>
      </c>
      <c r="F368" s="2" t="s">
        <v>10</v>
      </c>
      <c r="G368" s="2" t="s">
        <v>77</v>
      </c>
      <c r="H368" s="3" t="s">
        <v>9</v>
      </c>
      <c r="I368">
        <v>85</v>
      </c>
      <c r="J368">
        <v>12</v>
      </c>
      <c r="K368">
        <f>I368*25%</f>
        <v>21.25</v>
      </c>
      <c r="L368">
        <f>J368*100%</f>
        <v>12</v>
      </c>
      <c r="M368">
        <f t="shared" si="5"/>
        <v>33.25</v>
      </c>
    </row>
    <row r="369" spans="1:13" x14ac:dyDescent="0.2">
      <c r="A369" t="s">
        <v>617</v>
      </c>
      <c r="B369" s="2" t="s">
        <v>61</v>
      </c>
      <c r="C369" s="2" t="s">
        <v>7</v>
      </c>
      <c r="D369" s="2" t="s">
        <v>25</v>
      </c>
      <c r="E369" s="2">
        <v>2022</v>
      </c>
      <c r="F369" s="2" t="s">
        <v>10</v>
      </c>
      <c r="G369" s="2" t="s">
        <v>77</v>
      </c>
      <c r="H369" s="3" t="s">
        <v>9</v>
      </c>
      <c r="I369">
        <v>57</v>
      </c>
      <c r="J369">
        <v>10</v>
      </c>
      <c r="K369">
        <f>I369*25%</f>
        <v>14.25</v>
      </c>
      <c r="L369">
        <f>J369*100%</f>
        <v>10</v>
      </c>
      <c r="M369">
        <f t="shared" si="5"/>
        <v>24.25</v>
      </c>
    </row>
    <row r="370" spans="1:13" hidden="1" x14ac:dyDescent="0.2">
      <c r="A370" t="s">
        <v>635</v>
      </c>
      <c r="B370" s="2" t="s">
        <v>142</v>
      </c>
      <c r="C370" s="2" t="s">
        <v>7</v>
      </c>
      <c r="D370" s="2" t="s">
        <v>18</v>
      </c>
      <c r="E370" s="2">
        <v>2017</v>
      </c>
      <c r="F370" s="2" t="s">
        <v>10</v>
      </c>
      <c r="G370" s="2" t="s">
        <v>206</v>
      </c>
      <c r="H370" s="3" t="s">
        <v>31</v>
      </c>
      <c r="M370">
        <f t="shared" si="5"/>
        <v>0</v>
      </c>
    </row>
    <row r="371" spans="1:13" x14ac:dyDescent="0.2">
      <c r="A371" t="s">
        <v>545</v>
      </c>
      <c r="B371" s="2" t="s">
        <v>324</v>
      </c>
      <c r="C371" s="2" t="s">
        <v>17</v>
      </c>
      <c r="D371" s="2" t="s">
        <v>25</v>
      </c>
      <c r="E371" s="2">
        <v>2021</v>
      </c>
      <c r="F371" s="2" t="s">
        <v>10</v>
      </c>
      <c r="G371" s="2" t="s">
        <v>206</v>
      </c>
      <c r="H371" s="3" t="s">
        <v>9</v>
      </c>
      <c r="I371">
        <v>27</v>
      </c>
      <c r="J371">
        <v>12</v>
      </c>
      <c r="K371">
        <f>I371*25%</f>
        <v>6.75</v>
      </c>
      <c r="L371">
        <f>J371*100%</f>
        <v>12</v>
      </c>
      <c r="M371">
        <f t="shared" si="5"/>
        <v>18.75</v>
      </c>
    </row>
    <row r="372" spans="1:13" x14ac:dyDescent="0.2">
      <c r="A372" t="s">
        <v>628</v>
      </c>
      <c r="B372" s="2" t="s">
        <v>280</v>
      </c>
      <c r="C372" s="2" t="s">
        <v>7</v>
      </c>
      <c r="D372" s="2" t="s">
        <v>25</v>
      </c>
      <c r="E372" s="2">
        <v>2019</v>
      </c>
      <c r="F372" s="2" t="s">
        <v>10</v>
      </c>
      <c r="G372" s="4" t="s">
        <v>106</v>
      </c>
      <c r="H372" s="3" t="s">
        <v>9</v>
      </c>
      <c r="I372">
        <v>36</v>
      </c>
      <c r="J372">
        <v>12</v>
      </c>
      <c r="K372">
        <f>I372*25%</f>
        <v>9</v>
      </c>
      <c r="L372">
        <f>J372*100%</f>
        <v>12</v>
      </c>
      <c r="M372">
        <f t="shared" si="5"/>
        <v>21</v>
      </c>
    </row>
    <row r="373" spans="1:13" hidden="1" x14ac:dyDescent="0.2">
      <c r="A373" t="s">
        <v>670</v>
      </c>
      <c r="B373" s="2" t="s">
        <v>71</v>
      </c>
      <c r="C373" s="2" t="s">
        <v>7</v>
      </c>
      <c r="D373" s="2" t="s">
        <v>25</v>
      </c>
      <c r="E373" s="2">
        <v>2021</v>
      </c>
      <c r="F373" s="2" t="s">
        <v>10</v>
      </c>
      <c r="G373" s="2" t="s">
        <v>106</v>
      </c>
      <c r="H373" s="3" t="s">
        <v>31</v>
      </c>
      <c r="M373">
        <f t="shared" si="5"/>
        <v>0</v>
      </c>
    </row>
    <row r="374" spans="1:13" x14ac:dyDescent="0.2">
      <c r="A374" t="s">
        <v>628</v>
      </c>
      <c r="B374" s="2" t="s">
        <v>71</v>
      </c>
      <c r="C374" s="2" t="s">
        <v>17</v>
      </c>
      <c r="D374" s="2" t="s">
        <v>25</v>
      </c>
      <c r="E374" s="2">
        <v>2017</v>
      </c>
      <c r="F374" s="2" t="s">
        <v>10</v>
      </c>
      <c r="G374" s="4" t="s">
        <v>106</v>
      </c>
      <c r="H374" s="3" t="s">
        <v>9</v>
      </c>
      <c r="I374">
        <v>63</v>
      </c>
      <c r="J374">
        <v>12</v>
      </c>
      <c r="K374">
        <f>I374*25%</f>
        <v>15.75</v>
      </c>
      <c r="L374">
        <f>J374*100%</f>
        <v>12</v>
      </c>
      <c r="M374">
        <f t="shared" si="5"/>
        <v>27.75</v>
      </c>
    </row>
    <row r="375" spans="1:13" x14ac:dyDescent="0.2">
      <c r="A375" t="s">
        <v>670</v>
      </c>
      <c r="B375" s="2" t="s">
        <v>66</v>
      </c>
      <c r="C375" s="2" t="s">
        <v>17</v>
      </c>
      <c r="D375" s="2" t="s">
        <v>25</v>
      </c>
      <c r="E375" s="2">
        <v>2015</v>
      </c>
      <c r="F375" s="2" t="s">
        <v>10</v>
      </c>
      <c r="G375" s="2" t="s">
        <v>111</v>
      </c>
      <c r="H375" s="3" t="s">
        <v>9</v>
      </c>
      <c r="I375">
        <v>64</v>
      </c>
      <c r="J375">
        <v>14</v>
      </c>
      <c r="K375">
        <f>I375*25%</f>
        <v>16</v>
      </c>
      <c r="L375">
        <f>J375*100%</f>
        <v>14</v>
      </c>
      <c r="M375">
        <f t="shared" si="5"/>
        <v>30</v>
      </c>
    </row>
    <row r="376" spans="1:13" hidden="1" x14ac:dyDescent="0.2">
      <c r="A376" t="s">
        <v>591</v>
      </c>
      <c r="B376" s="2" t="s">
        <v>66</v>
      </c>
      <c r="C376" s="2" t="s">
        <v>7</v>
      </c>
      <c r="D376" s="2" t="s">
        <v>25</v>
      </c>
      <c r="E376" s="2">
        <v>2022</v>
      </c>
      <c r="F376" s="2" t="s">
        <v>10</v>
      </c>
      <c r="G376" s="2" t="s">
        <v>106</v>
      </c>
      <c r="H376" s="3" t="s">
        <v>31</v>
      </c>
      <c r="M376">
        <f t="shared" si="5"/>
        <v>0</v>
      </c>
    </row>
    <row r="377" spans="1:13" x14ac:dyDescent="0.2">
      <c r="A377" t="s">
        <v>715</v>
      </c>
      <c r="B377" s="2" t="s">
        <v>34</v>
      </c>
      <c r="C377" s="2" t="s">
        <v>7</v>
      </c>
      <c r="D377" s="2" t="s">
        <v>25</v>
      </c>
      <c r="E377" s="2">
        <v>2020</v>
      </c>
      <c r="F377" s="2" t="s">
        <v>10</v>
      </c>
      <c r="G377" s="2" t="s">
        <v>232</v>
      </c>
      <c r="H377" s="3" t="s">
        <v>9</v>
      </c>
      <c r="I377">
        <v>54</v>
      </c>
      <c r="J377">
        <v>25</v>
      </c>
      <c r="K377">
        <f>I377*25%</f>
        <v>13.5</v>
      </c>
      <c r="L377">
        <f>J377*100%</f>
        <v>25</v>
      </c>
      <c r="M377">
        <f t="shared" si="5"/>
        <v>38.5</v>
      </c>
    </row>
    <row r="378" spans="1:13" x14ac:dyDescent="0.2">
      <c r="A378" t="s">
        <v>692</v>
      </c>
      <c r="B378" s="2" t="s">
        <v>66</v>
      </c>
      <c r="C378" s="2" t="s">
        <v>17</v>
      </c>
      <c r="D378" s="2" t="s">
        <v>25</v>
      </c>
      <c r="E378" s="2">
        <v>2020</v>
      </c>
      <c r="F378" s="2" t="s">
        <v>10</v>
      </c>
      <c r="G378" s="2" t="s">
        <v>111</v>
      </c>
      <c r="H378" s="3" t="s">
        <v>9</v>
      </c>
      <c r="I378">
        <v>51</v>
      </c>
      <c r="J378">
        <v>2</v>
      </c>
      <c r="K378">
        <f>I378*25%</f>
        <v>12.75</v>
      </c>
      <c r="L378">
        <f>J378*100%</f>
        <v>2</v>
      </c>
      <c r="M378">
        <f t="shared" si="5"/>
        <v>14.75</v>
      </c>
    </row>
    <row r="379" spans="1:13" hidden="1" x14ac:dyDescent="0.2">
      <c r="A379" t="s">
        <v>603</v>
      </c>
      <c r="B379" s="2" t="s">
        <v>192</v>
      </c>
      <c r="C379" s="2" t="s">
        <v>7</v>
      </c>
      <c r="D379" s="2" t="s">
        <v>25</v>
      </c>
      <c r="E379" s="2">
        <v>2020</v>
      </c>
      <c r="F379" s="2" t="s">
        <v>10</v>
      </c>
      <c r="G379" s="2" t="s">
        <v>111</v>
      </c>
      <c r="H379" s="3" t="s">
        <v>31</v>
      </c>
      <c r="M379">
        <f t="shared" si="5"/>
        <v>0</v>
      </c>
    </row>
    <row r="380" spans="1:13" x14ac:dyDescent="0.2">
      <c r="A380" t="s">
        <v>708</v>
      </c>
      <c r="B380" s="2" t="s">
        <v>277</v>
      </c>
      <c r="C380" s="2" t="s">
        <v>7</v>
      </c>
      <c r="D380" s="2" t="s">
        <v>21</v>
      </c>
      <c r="E380" s="2">
        <v>2022</v>
      </c>
      <c r="F380" s="2" t="s">
        <v>10</v>
      </c>
      <c r="G380" s="2" t="s">
        <v>111</v>
      </c>
      <c r="H380" s="3" t="s">
        <v>9</v>
      </c>
      <c r="I380">
        <v>96</v>
      </c>
      <c r="J380">
        <v>1</v>
      </c>
      <c r="K380">
        <f>I380*25%</f>
        <v>24</v>
      </c>
      <c r="L380">
        <f>J380*100%</f>
        <v>1</v>
      </c>
      <c r="M380">
        <f t="shared" si="5"/>
        <v>25</v>
      </c>
    </row>
    <row r="381" spans="1:13" x14ac:dyDescent="0.2">
      <c r="A381" t="s">
        <v>707</v>
      </c>
      <c r="B381" s="2" t="s">
        <v>76</v>
      </c>
      <c r="C381" s="2" t="s">
        <v>7</v>
      </c>
      <c r="D381" s="2" t="s">
        <v>21</v>
      </c>
      <c r="E381" s="2">
        <v>2022</v>
      </c>
      <c r="F381" s="2" t="s">
        <v>10</v>
      </c>
      <c r="G381" s="2" t="s">
        <v>106</v>
      </c>
      <c r="H381" s="3" t="s">
        <v>9</v>
      </c>
      <c r="I381">
        <v>56</v>
      </c>
      <c r="J381">
        <v>16</v>
      </c>
      <c r="K381">
        <f>I381*25%</f>
        <v>14</v>
      </c>
      <c r="L381">
        <f>J381*100%</f>
        <v>16</v>
      </c>
      <c r="M381">
        <f t="shared" si="5"/>
        <v>30</v>
      </c>
    </row>
    <row r="382" spans="1:13" hidden="1" x14ac:dyDescent="0.2">
      <c r="A382" t="s">
        <v>446</v>
      </c>
      <c r="B382" s="2" t="s">
        <v>239</v>
      </c>
      <c r="C382" s="2" t="s">
        <v>7</v>
      </c>
      <c r="D382" s="2" t="s">
        <v>25</v>
      </c>
      <c r="E382" s="2">
        <v>2022</v>
      </c>
      <c r="F382" s="2" t="s">
        <v>10</v>
      </c>
      <c r="G382" s="2" t="s">
        <v>106</v>
      </c>
      <c r="H382" s="3" t="s">
        <v>31</v>
      </c>
      <c r="M382">
        <f t="shared" si="5"/>
        <v>0</v>
      </c>
    </row>
    <row r="383" spans="1:13" x14ac:dyDescent="0.2">
      <c r="A383" t="s">
        <v>446</v>
      </c>
      <c r="B383" s="2" t="s">
        <v>82</v>
      </c>
      <c r="C383" s="2" t="s">
        <v>17</v>
      </c>
      <c r="D383" s="2" t="s">
        <v>18</v>
      </c>
      <c r="E383" s="2">
        <v>2021</v>
      </c>
      <c r="F383" s="2" t="s">
        <v>10</v>
      </c>
      <c r="G383" s="2" t="s">
        <v>404</v>
      </c>
      <c r="H383" s="3" t="s">
        <v>9</v>
      </c>
      <c r="I383">
        <v>27</v>
      </c>
      <c r="J383">
        <v>7</v>
      </c>
      <c r="K383">
        <f>I383*25%</f>
        <v>6.75</v>
      </c>
      <c r="L383">
        <f>J383*100%</f>
        <v>7</v>
      </c>
      <c r="M383">
        <f t="shared" si="5"/>
        <v>13.75</v>
      </c>
    </row>
    <row r="384" spans="1:13" x14ac:dyDescent="0.2">
      <c r="A384" t="s">
        <v>679</v>
      </c>
      <c r="B384" s="2" t="s">
        <v>296</v>
      </c>
      <c r="C384" s="2" t="s">
        <v>17</v>
      </c>
      <c r="D384" s="2" t="s">
        <v>21</v>
      </c>
      <c r="E384" s="2">
        <v>2018</v>
      </c>
      <c r="F384" s="2" t="s">
        <v>10</v>
      </c>
      <c r="G384" s="2" t="s">
        <v>221</v>
      </c>
      <c r="H384" s="3" t="s">
        <v>9</v>
      </c>
      <c r="I384">
        <v>64</v>
      </c>
      <c r="J384">
        <v>2</v>
      </c>
      <c r="K384">
        <f>I384*25%</f>
        <v>16</v>
      </c>
      <c r="L384">
        <f>J384*100%</f>
        <v>2</v>
      </c>
      <c r="M384">
        <f t="shared" si="5"/>
        <v>18</v>
      </c>
    </row>
    <row r="385" spans="1:13" hidden="1" x14ac:dyDescent="0.2">
      <c r="A385" t="s">
        <v>618</v>
      </c>
      <c r="B385" s="2" t="s">
        <v>312</v>
      </c>
      <c r="C385" s="2" t="s">
        <v>7</v>
      </c>
      <c r="D385" s="2" t="s">
        <v>25</v>
      </c>
      <c r="E385" s="2">
        <v>2022</v>
      </c>
      <c r="F385" s="2" t="s">
        <v>10</v>
      </c>
      <c r="G385" s="2" t="s">
        <v>45</v>
      </c>
      <c r="H385" s="3" t="s">
        <v>31</v>
      </c>
      <c r="M385">
        <f t="shared" si="5"/>
        <v>0</v>
      </c>
    </row>
    <row r="386" spans="1:13" x14ac:dyDescent="0.2">
      <c r="A386" t="s">
        <v>658</v>
      </c>
      <c r="B386" s="2" t="s">
        <v>312</v>
      </c>
      <c r="C386" s="2" t="s">
        <v>17</v>
      </c>
      <c r="D386" s="2" t="s">
        <v>25</v>
      </c>
      <c r="E386" s="2">
        <v>2019</v>
      </c>
      <c r="F386" s="2" t="s">
        <v>10</v>
      </c>
      <c r="G386" s="2" t="s">
        <v>311</v>
      </c>
      <c r="H386" s="3" t="s">
        <v>9</v>
      </c>
      <c r="I386">
        <v>88</v>
      </c>
      <c r="J386">
        <v>11</v>
      </c>
      <c r="K386">
        <f>I386*25%</f>
        <v>22</v>
      </c>
      <c r="L386">
        <f>J386*100%</f>
        <v>11</v>
      </c>
      <c r="M386">
        <f t="shared" si="5"/>
        <v>33</v>
      </c>
    </row>
    <row r="387" spans="1:13" x14ac:dyDescent="0.2">
      <c r="A387" t="s">
        <v>551</v>
      </c>
      <c r="B387" s="2" t="s">
        <v>154</v>
      </c>
      <c r="C387" s="2" t="s">
        <v>17</v>
      </c>
      <c r="D387" s="2" t="s">
        <v>25</v>
      </c>
      <c r="E387" s="2">
        <v>2015</v>
      </c>
      <c r="F387" s="2" t="s">
        <v>10</v>
      </c>
      <c r="G387" s="2" t="s">
        <v>178</v>
      </c>
      <c r="H387" s="3" t="s">
        <v>9</v>
      </c>
      <c r="I387">
        <v>92</v>
      </c>
      <c r="J387">
        <v>5</v>
      </c>
      <c r="K387">
        <f>I387*25%</f>
        <v>23</v>
      </c>
      <c r="L387">
        <f>J387*100%</f>
        <v>5</v>
      </c>
      <c r="M387">
        <f t="shared" ref="M387:M413" si="6">K387+L387</f>
        <v>28</v>
      </c>
    </row>
    <row r="388" spans="1:13" hidden="1" x14ac:dyDescent="0.2">
      <c r="A388" t="s">
        <v>572</v>
      </c>
      <c r="B388" s="2" t="s">
        <v>151</v>
      </c>
      <c r="C388" s="2" t="s">
        <v>7</v>
      </c>
      <c r="D388" s="2" t="s">
        <v>25</v>
      </c>
      <c r="E388" s="2">
        <v>2021</v>
      </c>
      <c r="F388" s="2" t="s">
        <v>10</v>
      </c>
      <c r="G388" s="2" t="s">
        <v>140</v>
      </c>
      <c r="H388" s="3" t="s">
        <v>31</v>
      </c>
      <c r="M388">
        <f t="shared" si="6"/>
        <v>0</v>
      </c>
    </row>
    <row r="389" spans="1:13" x14ac:dyDescent="0.2">
      <c r="A389" t="s">
        <v>388</v>
      </c>
      <c r="B389" s="2" t="s">
        <v>395</v>
      </c>
      <c r="C389" s="2" t="s">
        <v>17</v>
      </c>
      <c r="D389" s="2" t="s">
        <v>25</v>
      </c>
      <c r="E389" s="2">
        <v>2020</v>
      </c>
      <c r="F389" s="2" t="s">
        <v>10</v>
      </c>
      <c r="G389" s="2" t="s">
        <v>57</v>
      </c>
      <c r="H389" s="3" t="s">
        <v>9</v>
      </c>
      <c r="I389">
        <v>20</v>
      </c>
      <c r="J389">
        <v>7</v>
      </c>
      <c r="K389">
        <f>I389*25%</f>
        <v>5</v>
      </c>
      <c r="L389">
        <f>J389*100%</f>
        <v>7</v>
      </c>
      <c r="M389">
        <f t="shared" si="6"/>
        <v>12</v>
      </c>
    </row>
    <row r="390" spans="1:13" x14ac:dyDescent="0.2">
      <c r="A390" t="s">
        <v>699</v>
      </c>
      <c r="B390" s="2" t="s">
        <v>400</v>
      </c>
      <c r="C390" s="2" t="s">
        <v>7</v>
      </c>
      <c r="D390" s="2" t="s">
        <v>21</v>
      </c>
      <c r="E390" s="2">
        <v>2021</v>
      </c>
      <c r="F390" s="2" t="s">
        <v>10</v>
      </c>
      <c r="G390" s="2" t="s">
        <v>129</v>
      </c>
      <c r="H390" s="3" t="s">
        <v>9</v>
      </c>
      <c r="I390">
        <v>21</v>
      </c>
      <c r="J390">
        <v>8</v>
      </c>
      <c r="K390">
        <f>I390*25%</f>
        <v>5.25</v>
      </c>
      <c r="L390">
        <f>J390*100%</f>
        <v>8</v>
      </c>
      <c r="M390">
        <f t="shared" si="6"/>
        <v>13.25</v>
      </c>
    </row>
    <row r="391" spans="1:13" hidden="1" x14ac:dyDescent="0.2">
      <c r="A391" t="s">
        <v>546</v>
      </c>
      <c r="B391" s="2" t="s">
        <v>119</v>
      </c>
      <c r="C391" s="2" t="s">
        <v>17</v>
      </c>
      <c r="D391" s="2" t="s">
        <v>21</v>
      </c>
      <c r="E391" s="2">
        <v>2018</v>
      </c>
      <c r="F391" s="2" t="s">
        <v>10</v>
      </c>
      <c r="G391" s="2" t="s">
        <v>268</v>
      </c>
      <c r="H391" s="3" t="s">
        <v>31</v>
      </c>
      <c r="M391">
        <f t="shared" si="6"/>
        <v>0</v>
      </c>
    </row>
    <row r="392" spans="1:13" x14ac:dyDescent="0.2">
      <c r="A392" t="s">
        <v>498</v>
      </c>
      <c r="B392" s="2" t="s">
        <v>119</v>
      </c>
      <c r="C392" s="2" t="s">
        <v>17</v>
      </c>
      <c r="D392" s="2" t="s">
        <v>18</v>
      </c>
      <c r="E392" s="2">
        <v>2019</v>
      </c>
      <c r="F392" s="2" t="s">
        <v>10</v>
      </c>
      <c r="G392" s="2" t="s">
        <v>84</v>
      </c>
      <c r="H392" s="3" t="s">
        <v>9</v>
      </c>
      <c r="I392">
        <v>78</v>
      </c>
      <c r="J392">
        <v>3</v>
      </c>
      <c r="K392">
        <f>I392*25%</f>
        <v>19.5</v>
      </c>
      <c r="L392">
        <f>J392*100%</f>
        <v>3</v>
      </c>
      <c r="M392">
        <f t="shared" si="6"/>
        <v>22.5</v>
      </c>
    </row>
    <row r="393" spans="1:13" x14ac:dyDescent="0.2">
      <c r="A393" t="s">
        <v>631</v>
      </c>
      <c r="B393" s="2" t="s">
        <v>34</v>
      </c>
      <c r="C393" s="2" t="s">
        <v>7</v>
      </c>
      <c r="D393" s="2" t="s">
        <v>25</v>
      </c>
      <c r="E393" s="2">
        <v>2020</v>
      </c>
      <c r="F393" s="2" t="s">
        <v>10</v>
      </c>
      <c r="G393" s="2" t="s">
        <v>79</v>
      </c>
      <c r="H393" s="3" t="s">
        <v>9</v>
      </c>
      <c r="I393">
        <v>76</v>
      </c>
      <c r="J393">
        <v>25</v>
      </c>
      <c r="K393">
        <f>I393*25%</f>
        <v>19</v>
      </c>
      <c r="L393">
        <f>J393*100%</f>
        <v>25</v>
      </c>
      <c r="M393">
        <f t="shared" si="6"/>
        <v>44</v>
      </c>
    </row>
    <row r="394" spans="1:13" hidden="1" x14ac:dyDescent="0.2">
      <c r="A394" s="3" t="s">
        <v>408</v>
      </c>
      <c r="B394" s="2" t="s">
        <v>119</v>
      </c>
      <c r="C394" s="2" t="s">
        <v>17</v>
      </c>
      <c r="D394" s="2" t="s">
        <v>18</v>
      </c>
      <c r="E394" s="2">
        <v>2019</v>
      </c>
      <c r="F394" s="2" t="s">
        <v>10</v>
      </c>
      <c r="G394" s="2" t="s">
        <v>347</v>
      </c>
      <c r="H394" s="3" t="s">
        <v>31</v>
      </c>
      <c r="M394">
        <f t="shared" si="6"/>
        <v>0</v>
      </c>
    </row>
    <row r="395" spans="1:13" x14ac:dyDescent="0.2">
      <c r="A395" t="s">
        <v>470</v>
      </c>
      <c r="B395" s="2" t="s">
        <v>251</v>
      </c>
      <c r="C395" s="2" t="s">
        <v>17</v>
      </c>
      <c r="D395" s="2" t="s">
        <v>40</v>
      </c>
      <c r="E395" s="2">
        <v>2021</v>
      </c>
      <c r="F395" s="2" t="s">
        <v>10</v>
      </c>
      <c r="G395" s="4" t="s">
        <v>15</v>
      </c>
      <c r="H395" s="3" t="s">
        <v>9</v>
      </c>
      <c r="I395">
        <v>100</v>
      </c>
      <c r="J395">
        <v>25</v>
      </c>
      <c r="K395">
        <f>I395*25%</f>
        <v>25</v>
      </c>
      <c r="L395">
        <f>J395*100%</f>
        <v>25</v>
      </c>
      <c r="M395">
        <f t="shared" si="6"/>
        <v>50</v>
      </c>
    </row>
    <row r="396" spans="1:13" x14ac:dyDescent="0.2">
      <c r="A396" t="s">
        <v>655</v>
      </c>
      <c r="B396" s="2" t="s">
        <v>66</v>
      </c>
      <c r="C396" s="2" t="s">
        <v>17</v>
      </c>
      <c r="D396" s="2" t="s">
        <v>25</v>
      </c>
      <c r="E396" s="2">
        <v>2021</v>
      </c>
      <c r="F396" s="2" t="s">
        <v>10</v>
      </c>
      <c r="G396" s="2" t="s">
        <v>106</v>
      </c>
      <c r="H396" s="3" t="s">
        <v>9</v>
      </c>
      <c r="I396">
        <v>46</v>
      </c>
      <c r="J396">
        <v>25</v>
      </c>
      <c r="K396">
        <f>I396*25%</f>
        <v>11.5</v>
      </c>
      <c r="L396">
        <f>J396*100%</f>
        <v>25</v>
      </c>
      <c r="M396">
        <f t="shared" si="6"/>
        <v>36.5</v>
      </c>
    </row>
    <row r="397" spans="1:13" hidden="1" x14ac:dyDescent="0.2">
      <c r="A397" t="s">
        <v>550</v>
      </c>
      <c r="B397" s="2" t="s">
        <v>135</v>
      </c>
      <c r="C397" s="2" t="s">
        <v>7</v>
      </c>
      <c r="D397" s="2" t="s">
        <v>25</v>
      </c>
      <c r="E397" s="2">
        <v>2022</v>
      </c>
      <c r="F397" s="2" t="s">
        <v>10</v>
      </c>
      <c r="G397" s="2" t="s">
        <v>306</v>
      </c>
      <c r="H397" s="3" t="s">
        <v>31</v>
      </c>
      <c r="M397">
        <f t="shared" si="6"/>
        <v>0</v>
      </c>
    </row>
    <row r="398" spans="1:13" x14ac:dyDescent="0.2">
      <c r="A398" t="s">
        <v>562</v>
      </c>
      <c r="B398" s="2" t="s">
        <v>51</v>
      </c>
      <c r="C398" s="2" t="s">
        <v>7</v>
      </c>
      <c r="D398" s="2" t="s">
        <v>25</v>
      </c>
      <c r="E398" s="2">
        <v>2020</v>
      </c>
      <c r="F398" s="2" t="s">
        <v>10</v>
      </c>
      <c r="G398" s="2" t="s">
        <v>180</v>
      </c>
      <c r="H398" s="3" t="s">
        <v>9</v>
      </c>
      <c r="I398">
        <v>33</v>
      </c>
      <c r="J398">
        <v>14</v>
      </c>
      <c r="K398">
        <f>I398*25%</f>
        <v>8.25</v>
      </c>
      <c r="L398">
        <f>J398*100%</f>
        <v>14</v>
      </c>
      <c r="M398">
        <f t="shared" si="6"/>
        <v>22.25</v>
      </c>
    </row>
    <row r="399" spans="1:13" x14ac:dyDescent="0.2">
      <c r="A399" t="s">
        <v>562</v>
      </c>
      <c r="B399" s="2" t="s">
        <v>51</v>
      </c>
      <c r="C399" s="2" t="s">
        <v>7</v>
      </c>
      <c r="D399" s="2" t="s">
        <v>25</v>
      </c>
      <c r="E399" s="2">
        <v>2016</v>
      </c>
      <c r="F399" s="2" t="s">
        <v>10</v>
      </c>
      <c r="G399" s="2" t="s">
        <v>237</v>
      </c>
      <c r="H399" s="3" t="s">
        <v>9</v>
      </c>
      <c r="I399">
        <v>85</v>
      </c>
      <c r="J399">
        <v>18</v>
      </c>
      <c r="K399">
        <f>I399*25%</f>
        <v>21.25</v>
      </c>
      <c r="L399">
        <f>J399*100%</f>
        <v>18</v>
      </c>
      <c r="M399">
        <f t="shared" si="6"/>
        <v>39.25</v>
      </c>
    </row>
    <row r="400" spans="1:13" hidden="1" x14ac:dyDescent="0.2">
      <c r="A400" t="s">
        <v>550</v>
      </c>
      <c r="B400" s="2" t="s">
        <v>371</v>
      </c>
      <c r="C400" s="2" t="s">
        <v>7</v>
      </c>
      <c r="D400" s="2" t="s">
        <v>25</v>
      </c>
      <c r="E400" s="2">
        <v>2022</v>
      </c>
      <c r="F400" s="2" t="s">
        <v>10</v>
      </c>
      <c r="G400" s="2" t="s">
        <v>167</v>
      </c>
      <c r="H400" s="3" t="s">
        <v>31</v>
      </c>
      <c r="M400">
        <f t="shared" si="6"/>
        <v>0</v>
      </c>
    </row>
    <row r="401" spans="1:13" x14ac:dyDescent="0.2">
      <c r="A401" t="s">
        <v>562</v>
      </c>
      <c r="B401" s="2" t="s">
        <v>370</v>
      </c>
      <c r="C401" s="2" t="s">
        <v>17</v>
      </c>
      <c r="D401" s="2" t="s">
        <v>25</v>
      </c>
      <c r="E401" s="2">
        <v>2021</v>
      </c>
      <c r="F401" s="2" t="s">
        <v>10</v>
      </c>
      <c r="G401" s="2" t="s">
        <v>309</v>
      </c>
      <c r="H401" s="3" t="s">
        <v>9</v>
      </c>
      <c r="I401">
        <v>97</v>
      </c>
      <c r="J401">
        <v>14</v>
      </c>
      <c r="K401">
        <f>I401*25%</f>
        <v>24.25</v>
      </c>
      <c r="L401">
        <f>J401*100%</f>
        <v>14</v>
      </c>
      <c r="M401">
        <f t="shared" si="6"/>
        <v>38.25</v>
      </c>
    </row>
    <row r="402" spans="1:13" x14ac:dyDescent="0.2">
      <c r="A402" t="s">
        <v>515</v>
      </c>
      <c r="B402" s="2" t="s">
        <v>37</v>
      </c>
      <c r="C402" s="2" t="s">
        <v>17</v>
      </c>
      <c r="D402" s="2" t="s">
        <v>25</v>
      </c>
      <c r="E402" s="2">
        <v>2016</v>
      </c>
      <c r="F402" s="2" t="s">
        <v>10</v>
      </c>
      <c r="G402" s="2" t="s">
        <v>336</v>
      </c>
      <c r="H402" s="3" t="s">
        <v>9</v>
      </c>
      <c r="I402">
        <v>23</v>
      </c>
      <c r="J402">
        <v>11</v>
      </c>
      <c r="K402">
        <f>I402*25%</f>
        <v>5.75</v>
      </c>
      <c r="L402">
        <f>J402*100%</f>
        <v>11</v>
      </c>
      <c r="M402">
        <f t="shared" si="6"/>
        <v>16.75</v>
      </c>
    </row>
    <row r="403" spans="1:13" hidden="1" x14ac:dyDescent="0.2">
      <c r="A403" t="s">
        <v>515</v>
      </c>
      <c r="B403" s="2" t="s">
        <v>39</v>
      </c>
      <c r="C403" s="2" t="s">
        <v>7</v>
      </c>
      <c r="D403" s="2" t="s">
        <v>25</v>
      </c>
      <c r="E403" s="2">
        <v>2022</v>
      </c>
      <c r="F403" s="2" t="s">
        <v>10</v>
      </c>
      <c r="G403" s="2" t="s">
        <v>297</v>
      </c>
      <c r="H403" s="3" t="s">
        <v>31</v>
      </c>
      <c r="M403">
        <f t="shared" si="6"/>
        <v>0</v>
      </c>
    </row>
    <row r="404" spans="1:13" x14ac:dyDescent="0.2">
      <c r="A404" t="s">
        <v>598</v>
      </c>
      <c r="B404" s="2" t="s">
        <v>39</v>
      </c>
      <c r="C404" s="2" t="s">
        <v>7</v>
      </c>
      <c r="D404" s="2" t="s">
        <v>25</v>
      </c>
      <c r="E404" s="2">
        <v>2020</v>
      </c>
      <c r="F404" s="2" t="s">
        <v>10</v>
      </c>
      <c r="G404" s="2" t="s">
        <v>175</v>
      </c>
      <c r="H404" s="3" t="s">
        <v>9</v>
      </c>
      <c r="I404">
        <v>42</v>
      </c>
      <c r="J404">
        <v>13</v>
      </c>
      <c r="K404">
        <f>I404*25%</f>
        <v>10.5</v>
      </c>
      <c r="L404">
        <f>J404*100%</f>
        <v>13</v>
      </c>
      <c r="M404">
        <f t="shared" si="6"/>
        <v>23.5</v>
      </c>
    </row>
    <row r="405" spans="1:13" x14ac:dyDescent="0.2">
      <c r="A405" t="s">
        <v>641</v>
      </c>
      <c r="B405" s="2" t="s">
        <v>346</v>
      </c>
      <c r="C405" s="2" t="s">
        <v>7</v>
      </c>
      <c r="D405" s="2" t="s">
        <v>25</v>
      </c>
      <c r="E405" s="2">
        <v>2022</v>
      </c>
      <c r="F405" s="2" t="s">
        <v>10</v>
      </c>
      <c r="G405" s="2" t="s">
        <v>397</v>
      </c>
      <c r="H405" s="3" t="s">
        <v>9</v>
      </c>
      <c r="I405">
        <v>68</v>
      </c>
      <c r="J405">
        <v>19</v>
      </c>
      <c r="K405">
        <f>I405*25%</f>
        <v>17</v>
      </c>
      <c r="L405">
        <f>J405*100%</f>
        <v>19</v>
      </c>
      <c r="M405">
        <f t="shared" si="6"/>
        <v>36</v>
      </c>
    </row>
    <row r="406" spans="1:13" hidden="1" x14ac:dyDescent="0.2">
      <c r="A406" t="s">
        <v>653</v>
      </c>
      <c r="B406" s="2" t="s">
        <v>109</v>
      </c>
      <c r="C406" s="2" t="s">
        <v>17</v>
      </c>
      <c r="D406" s="2" t="s">
        <v>25</v>
      </c>
      <c r="E406" s="2">
        <v>2020</v>
      </c>
      <c r="F406" s="2" t="s">
        <v>10</v>
      </c>
      <c r="G406" s="2" t="s">
        <v>291</v>
      </c>
      <c r="H406" s="3" t="s">
        <v>31</v>
      </c>
      <c r="M406">
        <f t="shared" si="6"/>
        <v>0</v>
      </c>
    </row>
    <row r="407" spans="1:13" x14ac:dyDescent="0.2">
      <c r="A407" t="s">
        <v>533</v>
      </c>
      <c r="B407" s="2" t="s">
        <v>384</v>
      </c>
      <c r="C407" s="2" t="s">
        <v>17</v>
      </c>
      <c r="D407" s="2" t="s">
        <v>25</v>
      </c>
      <c r="E407" s="2">
        <v>2020</v>
      </c>
      <c r="F407" s="2" t="s">
        <v>10</v>
      </c>
      <c r="G407" s="2" t="s">
        <v>199</v>
      </c>
      <c r="H407" s="3" t="s">
        <v>9</v>
      </c>
      <c r="I407">
        <v>28</v>
      </c>
      <c r="J407">
        <v>3</v>
      </c>
      <c r="K407">
        <f>I407*25%</f>
        <v>7</v>
      </c>
      <c r="L407">
        <f>J407*100%</f>
        <v>3</v>
      </c>
      <c r="M407">
        <f t="shared" si="6"/>
        <v>10</v>
      </c>
    </row>
    <row r="408" spans="1:13" x14ac:dyDescent="0.2">
      <c r="A408" t="s">
        <v>555</v>
      </c>
      <c r="B408" s="2" t="s">
        <v>356</v>
      </c>
      <c r="C408" s="2" t="s">
        <v>7</v>
      </c>
      <c r="D408" s="2" t="s">
        <v>18</v>
      </c>
      <c r="E408" s="2">
        <v>2020</v>
      </c>
      <c r="F408" s="2" t="s">
        <v>10</v>
      </c>
      <c r="G408" s="4" t="s">
        <v>68</v>
      </c>
      <c r="H408" s="3" t="s">
        <v>9</v>
      </c>
      <c r="I408">
        <v>25</v>
      </c>
      <c r="J408">
        <v>3</v>
      </c>
      <c r="K408">
        <f>I408*25%</f>
        <v>6.25</v>
      </c>
      <c r="L408">
        <f>J408*100%</f>
        <v>3</v>
      </c>
      <c r="M408">
        <f t="shared" si="6"/>
        <v>9.25</v>
      </c>
    </row>
    <row r="409" spans="1:13" hidden="1" x14ac:dyDescent="0.2">
      <c r="A409" t="s">
        <v>555</v>
      </c>
      <c r="B409" s="2" t="s">
        <v>335</v>
      </c>
      <c r="C409" s="2" t="s">
        <v>7</v>
      </c>
      <c r="D409" s="2" t="s">
        <v>25</v>
      </c>
      <c r="E409" s="2">
        <v>2021</v>
      </c>
      <c r="F409" s="2" t="s">
        <v>10</v>
      </c>
      <c r="G409" s="2" t="s">
        <v>68</v>
      </c>
      <c r="H409" s="3" t="s">
        <v>31</v>
      </c>
      <c r="M409">
        <f t="shared" si="6"/>
        <v>0</v>
      </c>
    </row>
    <row r="410" spans="1:13" x14ac:dyDescent="0.2">
      <c r="A410" t="s">
        <v>533</v>
      </c>
      <c r="B410" s="2" t="s">
        <v>362</v>
      </c>
      <c r="C410" s="2" t="s">
        <v>7</v>
      </c>
      <c r="D410" s="2" t="s">
        <v>21</v>
      </c>
      <c r="E410" s="2">
        <v>2016</v>
      </c>
      <c r="F410" s="2" t="s">
        <v>10</v>
      </c>
      <c r="G410" s="2" t="s">
        <v>184</v>
      </c>
      <c r="H410" s="3" t="s">
        <v>9</v>
      </c>
      <c r="I410">
        <v>33</v>
      </c>
      <c r="J410">
        <v>2</v>
      </c>
      <c r="K410">
        <f>I410*25%</f>
        <v>8.25</v>
      </c>
      <c r="L410">
        <f>J410*100%</f>
        <v>2</v>
      </c>
      <c r="M410">
        <f t="shared" si="6"/>
        <v>10.25</v>
      </c>
    </row>
    <row r="411" spans="1:13" x14ac:dyDescent="0.2">
      <c r="A411" t="s">
        <v>472</v>
      </c>
      <c r="B411" s="2" t="s">
        <v>135</v>
      </c>
      <c r="C411" s="2" t="s">
        <v>7</v>
      </c>
      <c r="D411" s="2" t="s">
        <v>18</v>
      </c>
      <c r="E411" s="2">
        <v>2021</v>
      </c>
      <c r="F411" s="2" t="s">
        <v>10</v>
      </c>
      <c r="G411" s="2" t="s">
        <v>170</v>
      </c>
      <c r="H411" s="3" t="s">
        <v>9</v>
      </c>
      <c r="I411">
        <v>49</v>
      </c>
      <c r="J411">
        <v>25</v>
      </c>
      <c r="K411">
        <f>I411*25%</f>
        <v>12.25</v>
      </c>
      <c r="L411">
        <f>J411*100%</f>
        <v>25</v>
      </c>
      <c r="M411">
        <f t="shared" si="6"/>
        <v>37.25</v>
      </c>
    </row>
    <row r="412" spans="1:13" hidden="1" x14ac:dyDescent="0.2">
      <c r="A412" t="s">
        <v>555</v>
      </c>
      <c r="B412" s="2" t="s">
        <v>112</v>
      </c>
      <c r="C412" s="2" t="s">
        <v>17</v>
      </c>
      <c r="D412" s="2" t="s">
        <v>25</v>
      </c>
      <c r="E412" s="2">
        <v>2022</v>
      </c>
      <c r="F412" s="2" t="s">
        <v>35</v>
      </c>
      <c r="G412" s="2" t="s">
        <v>367</v>
      </c>
      <c r="H412" s="3" t="s">
        <v>31</v>
      </c>
      <c r="M412">
        <f t="shared" si="6"/>
        <v>0</v>
      </c>
    </row>
    <row r="413" spans="1:13" x14ac:dyDescent="0.2">
      <c r="A413" t="s">
        <v>533</v>
      </c>
      <c r="B413" s="2" t="s">
        <v>112</v>
      </c>
      <c r="C413" s="2" t="s">
        <v>17</v>
      </c>
      <c r="D413" s="2" t="s">
        <v>25</v>
      </c>
      <c r="E413" s="2">
        <v>2021</v>
      </c>
      <c r="F413" s="2" t="s">
        <v>10</v>
      </c>
      <c r="G413" s="2" t="s">
        <v>210</v>
      </c>
      <c r="H413" s="3" t="s">
        <v>9</v>
      </c>
      <c r="I413">
        <v>53</v>
      </c>
      <c r="J413">
        <v>9</v>
      </c>
      <c r="K413">
        <f>I413*25%</f>
        <v>13.25</v>
      </c>
      <c r="L413">
        <f>J413*100%</f>
        <v>9</v>
      </c>
      <c r="M413">
        <f t="shared" si="6"/>
        <v>22.25</v>
      </c>
    </row>
    <row r="447" spans="3:7" x14ac:dyDescent="0.2">
      <c r="C447" s="2"/>
      <c r="D447" s="2"/>
      <c r="E447" s="2"/>
      <c r="F447" s="2"/>
      <c r="G447" s="2"/>
    </row>
    <row r="448" spans="3:7" x14ac:dyDescent="0.2">
      <c r="C448" s="2"/>
      <c r="D448" s="2"/>
      <c r="E448" s="2"/>
      <c r="F448" s="2"/>
      <c r="G448" s="2"/>
    </row>
    <row r="449" spans="3:7" x14ac:dyDescent="0.2">
      <c r="C449" s="2"/>
      <c r="D449" s="2"/>
      <c r="E449" s="2"/>
      <c r="F449" s="2"/>
      <c r="G449" s="2"/>
    </row>
    <row r="450" spans="3:7" x14ac:dyDescent="0.2">
      <c r="C450" s="2"/>
      <c r="D450" s="2"/>
      <c r="E450" s="2"/>
      <c r="F450" s="2"/>
      <c r="G450" s="2"/>
    </row>
    <row r="451" spans="3:7" x14ac:dyDescent="0.2">
      <c r="C451" s="2"/>
      <c r="D451" s="2"/>
      <c r="E451" s="2"/>
      <c r="F451" s="2"/>
      <c r="G451" s="2"/>
    </row>
    <row r="452" spans="3:7" x14ac:dyDescent="0.2">
      <c r="C452" s="2"/>
      <c r="D452" s="2"/>
      <c r="E452" s="2"/>
      <c r="F452" s="2"/>
      <c r="G452" s="2"/>
    </row>
    <row r="453" spans="3:7" x14ac:dyDescent="0.2">
      <c r="C453" s="2"/>
      <c r="D453" s="2"/>
      <c r="E453" s="2"/>
      <c r="F453" s="2"/>
      <c r="G453" s="2"/>
    </row>
    <row r="454" spans="3:7" x14ac:dyDescent="0.2">
      <c r="C454" s="2"/>
      <c r="D454" s="2"/>
      <c r="E454" s="2"/>
      <c r="F454" s="2"/>
      <c r="G454" s="2"/>
    </row>
    <row r="455" spans="3:7" x14ac:dyDescent="0.2">
      <c r="C455" s="2"/>
      <c r="D455" s="2"/>
      <c r="E455" s="2"/>
      <c r="F455" s="2"/>
      <c r="G455" s="2"/>
    </row>
    <row r="456" spans="3:7" x14ac:dyDescent="0.2">
      <c r="C456" s="2"/>
      <c r="D456" s="2"/>
      <c r="E456" s="2"/>
      <c r="F456" s="2"/>
      <c r="G456" s="2"/>
    </row>
    <row r="457" spans="3:7" x14ac:dyDescent="0.2">
      <c r="C457" s="2"/>
      <c r="D457" s="2"/>
      <c r="E457" s="2"/>
      <c r="F457" s="2"/>
      <c r="G457" s="2"/>
    </row>
    <row r="458" spans="3:7" x14ac:dyDescent="0.2">
      <c r="C458" s="2"/>
      <c r="D458" s="2"/>
      <c r="E458" s="2"/>
      <c r="F458" s="2"/>
      <c r="G458" s="2"/>
    </row>
    <row r="459" spans="3:7" x14ac:dyDescent="0.2">
      <c r="C459" s="2"/>
      <c r="D459" s="2"/>
      <c r="E459" s="2"/>
      <c r="F459" s="2"/>
      <c r="G459" s="2"/>
    </row>
    <row r="460" spans="3:7" x14ac:dyDescent="0.2">
      <c r="C460" s="2"/>
      <c r="D460" s="2"/>
      <c r="E460" s="2"/>
      <c r="F460" s="2"/>
      <c r="G460" s="2"/>
    </row>
    <row r="461" spans="3:7" x14ac:dyDescent="0.2">
      <c r="C461" s="2"/>
      <c r="D461" s="2"/>
      <c r="E461" s="2"/>
      <c r="F461" s="2"/>
      <c r="G461" s="2"/>
    </row>
    <row r="462" spans="3:7" x14ac:dyDescent="0.2">
      <c r="C462" s="2"/>
      <c r="D462" s="2"/>
      <c r="E462" s="2"/>
      <c r="F462" s="2"/>
      <c r="G462" s="2"/>
    </row>
    <row r="463" spans="3:7" x14ac:dyDescent="0.2">
      <c r="C463" s="2"/>
      <c r="D463" s="2"/>
      <c r="E463" s="2"/>
      <c r="F463" s="2"/>
      <c r="G463" s="2"/>
    </row>
    <row r="464" spans="3:7" x14ac:dyDescent="0.2">
      <c r="C464" s="2"/>
      <c r="D464" s="2"/>
      <c r="E464" s="2"/>
      <c r="F464" s="2"/>
      <c r="G464" s="2"/>
    </row>
    <row r="465" spans="3:7" x14ac:dyDescent="0.2">
      <c r="C465" s="2"/>
      <c r="D465" s="2"/>
      <c r="E465" s="2"/>
      <c r="F465" s="2"/>
      <c r="G465" s="2"/>
    </row>
    <row r="466" spans="3:7" x14ac:dyDescent="0.2">
      <c r="C466" s="2"/>
      <c r="D466" s="2"/>
      <c r="E466" s="2"/>
      <c r="F466" s="2"/>
      <c r="G466" s="2"/>
    </row>
    <row r="467" spans="3:7" x14ac:dyDescent="0.2">
      <c r="C467" s="2"/>
      <c r="D467" s="2"/>
      <c r="E467" s="2"/>
      <c r="F467" s="2"/>
      <c r="G467" s="2"/>
    </row>
    <row r="468" spans="3:7" x14ac:dyDescent="0.2">
      <c r="C468" s="2"/>
      <c r="D468" s="2"/>
      <c r="E468" s="2"/>
      <c r="F468" s="2"/>
      <c r="G468" s="2"/>
    </row>
    <row r="469" spans="3:7" x14ac:dyDescent="0.2">
      <c r="C469" s="2"/>
      <c r="D469" s="2"/>
      <c r="E469" s="2"/>
      <c r="F469" s="2"/>
      <c r="G469" s="2"/>
    </row>
    <row r="470" spans="3:7" x14ac:dyDescent="0.2">
      <c r="C470" s="2"/>
      <c r="D470" s="2"/>
      <c r="E470" s="2"/>
      <c r="F470" s="2"/>
      <c r="G470" s="2"/>
    </row>
    <row r="471" spans="3:7" x14ac:dyDescent="0.2">
      <c r="C471" s="2"/>
      <c r="D471" s="2"/>
      <c r="E471" s="2"/>
      <c r="F471" s="2"/>
      <c r="G471" s="2"/>
    </row>
    <row r="472" spans="3:7" x14ac:dyDescent="0.2">
      <c r="C472" s="2"/>
      <c r="D472" s="2"/>
      <c r="E472" s="2"/>
      <c r="F472" s="2"/>
      <c r="G472" s="2"/>
    </row>
    <row r="473" spans="3:7" x14ac:dyDescent="0.2">
      <c r="C473" s="2"/>
      <c r="D473" s="2"/>
      <c r="E473" s="2"/>
      <c r="F473" s="2"/>
      <c r="G473" s="2"/>
    </row>
    <row r="474" spans="3:7" x14ac:dyDescent="0.2">
      <c r="C474" s="2"/>
      <c r="D474" s="2"/>
      <c r="E474" s="2"/>
      <c r="F474" s="2"/>
      <c r="G474" s="2"/>
    </row>
    <row r="475" spans="3:7" x14ac:dyDescent="0.2">
      <c r="C475" s="2"/>
      <c r="D475" s="2"/>
      <c r="E475" s="2"/>
      <c r="F475" s="2"/>
      <c r="G475" s="2"/>
    </row>
    <row r="476" spans="3:7" x14ac:dyDescent="0.2">
      <c r="C476" s="2"/>
      <c r="D476" s="2"/>
      <c r="E476" s="2"/>
      <c r="F476" s="2"/>
      <c r="G476" s="2"/>
    </row>
    <row r="477" spans="3:7" x14ac:dyDescent="0.2">
      <c r="C477" s="2"/>
      <c r="D477" s="2"/>
      <c r="E477" s="2"/>
      <c r="F477" s="2"/>
      <c r="G477" s="2"/>
    </row>
    <row r="478" spans="3:7" x14ac:dyDescent="0.2">
      <c r="C478" s="2"/>
      <c r="D478" s="2"/>
      <c r="E478" s="2"/>
      <c r="F478" s="2"/>
      <c r="G478" s="2"/>
    </row>
    <row r="479" spans="3:7" x14ac:dyDescent="0.2">
      <c r="C479" s="2"/>
      <c r="D479" s="2"/>
      <c r="E479" s="2"/>
      <c r="F479" s="2"/>
      <c r="G479" s="2"/>
    </row>
    <row r="480" spans="3:7" x14ac:dyDescent="0.2">
      <c r="C480" s="2"/>
      <c r="D480" s="2"/>
      <c r="E480" s="2"/>
      <c r="F480" s="2"/>
      <c r="G480" s="2"/>
    </row>
    <row r="481" spans="3:7" x14ac:dyDescent="0.2">
      <c r="C481" s="2"/>
      <c r="D481" s="2"/>
      <c r="E481" s="2"/>
      <c r="F481" s="2"/>
      <c r="G481" s="2"/>
    </row>
  </sheetData>
  <autoFilter ref="A1:M413" xr:uid="{A832044A-7A5C-488F-876F-C0BC9A8A9C8B}">
    <filterColumn colId="7">
      <filters>
        <filter val="Yes"/>
      </filters>
    </filterColumn>
  </autoFilter>
  <sortState ref="G3:G413">
    <sortCondition descending="1" ref="G3:G41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heetViews>
  <sheetFormatPr defaultRowHeight="12.75" x14ac:dyDescent="0.2"/>
  <sheetData>
    <row r="1" spans="1:5" x14ac:dyDescent="0.2">
      <c r="A1" s="1" t="str">
        <f ca="1">IFERROR(__xludf.DUMMYFUNCTION("UNIQUE(Selection!I2:I207)"),"BSc (Mathematical Sciences)")</f>
        <v>BSc (Mathematical Sciences)</v>
      </c>
      <c r="B1" s="2" t="s">
        <v>410</v>
      </c>
    </row>
    <row r="2" spans="1:5" x14ac:dyDescent="0.2">
      <c r="A2" s="1" t="str">
        <f ca="1">IFERROR(__xludf.DUMMYFUNCTION("""COMPUTED_VALUE"""),"EEE")</f>
        <v>EEE</v>
      </c>
      <c r="B2" s="2" t="s">
        <v>411</v>
      </c>
    </row>
    <row r="3" spans="1:5" x14ac:dyDescent="0.2">
      <c r="A3" s="1" t="str">
        <f ca="1">IFERROR(__xludf.DUMMYFUNCTION("""COMPUTED_VALUE"""),"B.Tech (Non - Computers)")</f>
        <v>B.Tech (Non - Computers)</v>
      </c>
      <c r="B3" s="2" t="s">
        <v>411</v>
      </c>
    </row>
    <row r="4" spans="1:5" x14ac:dyDescent="0.2">
      <c r="A4" s="1" t="str">
        <f ca="1">IFERROR(__xludf.DUMMYFUNCTION("""COMPUTED_VALUE"""),"B.Com (Computers)")</f>
        <v>B.Com (Computers)</v>
      </c>
      <c r="B4" s="2" t="s">
        <v>412</v>
      </c>
    </row>
    <row r="5" spans="1:5" x14ac:dyDescent="0.2">
      <c r="A5" s="1" t="str">
        <f ca="1">IFERROR(__xludf.DUMMYFUNCTION("""COMPUTED_VALUE"""),"B.Tech (Computers)")</f>
        <v>B.Tech (Computers)</v>
      </c>
      <c r="B5" s="2" t="s">
        <v>411</v>
      </c>
      <c r="D5" s="1" t="str">
        <f ca="1">IFERROR(__xludf.DUMMYFUNCTION("UNIQUE(B1:B28)"),"BSc")</f>
        <v>BSc</v>
      </c>
      <c r="E5" s="2">
        <v>30</v>
      </c>
    </row>
    <row r="6" spans="1:5" x14ac:dyDescent="0.2">
      <c r="A6" s="1" t="str">
        <f ca="1">IFERROR(__xludf.DUMMYFUNCTION("""COMPUTED_VALUE"""),"B Sc Agriculture ")</f>
        <v xml:space="preserve">B Sc Agriculture </v>
      </c>
      <c r="B6" s="2" t="s">
        <v>415</v>
      </c>
      <c r="D6" s="1" t="str">
        <f ca="1">IFERROR(__xludf.DUMMYFUNCTION("""COMPUTED_VALUE"""),"BTech")</f>
        <v>BTech</v>
      </c>
      <c r="E6" s="2">
        <v>50</v>
      </c>
    </row>
    <row r="7" spans="1:5" x14ac:dyDescent="0.2">
      <c r="A7" s="1" t="str">
        <f ca="1">IFERROR(__xludf.DUMMYFUNCTION("""COMPUTED_VALUE"""),"")</f>
        <v/>
      </c>
      <c r="D7" s="1" t="str">
        <f ca="1">IFERROR(__xludf.DUMMYFUNCTION("""COMPUTED_VALUE"""),"BCom")</f>
        <v>BCom</v>
      </c>
      <c r="E7" s="2">
        <v>30</v>
      </c>
    </row>
    <row r="8" spans="1:5" x14ac:dyDescent="0.2">
      <c r="A8" s="1" t="str">
        <f ca="1">IFERROR(__xludf.DUMMYFUNCTION("""COMPUTED_VALUE"""),"MSCS")</f>
        <v>MSCS</v>
      </c>
      <c r="B8" s="2" t="s">
        <v>410</v>
      </c>
      <c r="D8" s="1" t="str">
        <f ca="1">IFERROR(__xludf.DUMMYFUNCTION("""COMPUTED_VALUE"""),"BSc(Agri)")</f>
        <v>BSc(Agri)</v>
      </c>
      <c r="E8" s="2">
        <v>30</v>
      </c>
    </row>
    <row r="9" spans="1:5" x14ac:dyDescent="0.2">
      <c r="A9" s="1" t="str">
        <f ca="1">IFERROR(__xludf.DUMMYFUNCTION("""COMPUTED_VALUE"""),"B pharmacy ")</f>
        <v xml:space="preserve">B pharmacy </v>
      </c>
      <c r="B9" s="2" t="s">
        <v>416</v>
      </c>
      <c r="D9" s="1"/>
      <c r="E9" s="2">
        <v>0</v>
      </c>
    </row>
    <row r="10" spans="1:5" x14ac:dyDescent="0.2">
      <c r="A10" s="1" t="str">
        <f ca="1">IFERROR(__xludf.DUMMYFUNCTION("""COMPUTED_VALUE"""),"BSc (Biological Sciences)")</f>
        <v>BSc (Biological Sciences)</v>
      </c>
      <c r="B10" s="2" t="s">
        <v>413</v>
      </c>
      <c r="D10" s="1" t="str">
        <f ca="1">IFERROR(__xludf.DUMMYFUNCTION("""COMPUTED_VALUE"""),"BPharmacy")</f>
        <v>BPharmacy</v>
      </c>
      <c r="E10" s="2">
        <v>10</v>
      </c>
    </row>
    <row r="11" spans="1:5" x14ac:dyDescent="0.2">
      <c r="A11" s="1" t="str">
        <f ca="1">IFERROR(__xludf.DUMMYFUNCTION("""COMPUTED_VALUE"""),"Mccs")</f>
        <v>Mccs</v>
      </c>
      <c r="B11" s="2" t="s">
        <v>410</v>
      </c>
      <c r="D11" s="1" t="str">
        <f ca="1">IFERROR(__xludf.DUMMYFUNCTION("""COMPUTED_VALUE"""),"BSc(Biology)")</f>
        <v>BSc(Biology)</v>
      </c>
      <c r="E11" s="2">
        <v>0</v>
      </c>
    </row>
    <row r="12" spans="1:5" x14ac:dyDescent="0.2">
      <c r="A12" s="1" t="str">
        <f ca="1">IFERROR(__xludf.DUMMYFUNCTION("""COMPUTED_VALUE"""),"Computer in engineering")</f>
        <v>Computer in engineering</v>
      </c>
      <c r="B12" s="2" t="s">
        <v>411</v>
      </c>
      <c r="D12" s="1" t="str">
        <f ca="1">IFERROR(__xludf.DUMMYFUNCTION("""COMPUTED_VALUE"""),"Inter")</f>
        <v>Inter</v>
      </c>
      <c r="E12" s="2">
        <v>0</v>
      </c>
    </row>
    <row r="13" spans="1:5" x14ac:dyDescent="0.2">
      <c r="A13" s="1" t="str">
        <f ca="1">IFERROR(__xludf.DUMMYFUNCTION("""COMPUTED_VALUE"""),"Civil in diploma")</f>
        <v>Civil in diploma</v>
      </c>
      <c r="B13" s="2" t="s">
        <v>411</v>
      </c>
      <c r="D13" s="1" t="str">
        <f ca="1">IFERROR(__xludf.DUMMYFUNCTION("""COMPUTED_VALUE"""),"BA")</f>
        <v>BA</v>
      </c>
      <c r="E13" s="2">
        <v>0</v>
      </c>
    </row>
    <row r="14" spans="1:5" x14ac:dyDescent="0.2">
      <c r="A14" s="1" t="str">
        <f ca="1">IFERROR(__xludf.DUMMYFUNCTION("""COMPUTED_VALUE"""),"MPC ")</f>
        <v xml:space="preserve">MPC </v>
      </c>
      <c r="B14" s="2" t="s">
        <v>410</v>
      </c>
      <c r="D14" s="1" t="str">
        <f ca="1">IFERROR(__xludf.DUMMYFUNCTION("""COMPUTED_VALUE"""),"LLB")</f>
        <v>LLB</v>
      </c>
      <c r="E14" s="2">
        <v>0</v>
      </c>
    </row>
    <row r="15" spans="1:5" x14ac:dyDescent="0.2">
      <c r="A15" s="1" t="str">
        <f ca="1">IFERROR(__xludf.DUMMYFUNCTION("""COMPUTED_VALUE"""),"Mechanical ")</f>
        <v xml:space="preserve">Mechanical </v>
      </c>
      <c r="B15" s="2" t="s">
        <v>411</v>
      </c>
      <c r="D15" s="1" t="str">
        <f ca="1">IFERROR(__xludf.DUMMYFUNCTION("""COMPUTED_VALUE"""),"Diploma")</f>
        <v>Diploma</v>
      </c>
      <c r="E15" s="2">
        <v>0</v>
      </c>
    </row>
    <row r="16" spans="1:5" x14ac:dyDescent="0.2">
      <c r="A16" s="1" t="str">
        <f ca="1">IFERROR(__xludf.DUMMYFUNCTION("""COMPUTED_VALUE"""),"Electrical Engineering")</f>
        <v>Electrical Engineering</v>
      </c>
      <c r="B16" s="2" t="s">
        <v>411</v>
      </c>
      <c r="D16" s="1" t="str">
        <f ca="1">IFERROR(__xludf.DUMMYFUNCTION("""COMPUTED_VALUE"""),"MSc")</f>
        <v>MSc</v>
      </c>
      <c r="E16" s="2">
        <v>30</v>
      </c>
    </row>
    <row r="17" spans="1:5" x14ac:dyDescent="0.2">
      <c r="A17" s="1" t="str">
        <f ca="1">IFERROR(__xludf.DUMMYFUNCTION("""COMPUTED_VALUE"""),"Intermediate ")</f>
        <v xml:space="preserve">Intermediate </v>
      </c>
      <c r="B17" s="2" t="s">
        <v>56</v>
      </c>
      <c r="D17" s="1" t="str">
        <f ca="1">IFERROR(__xludf.DUMMYFUNCTION("""COMPUTED_VALUE"""),"ITI")</f>
        <v>ITI</v>
      </c>
      <c r="E17" s="2">
        <v>0</v>
      </c>
    </row>
    <row r="18" spans="1:5" x14ac:dyDescent="0.2">
      <c r="A18" s="1" t="str">
        <f ca="1">IFERROR(__xludf.DUMMYFUNCTION("""COMPUTED_VALUE"""),"B.Com (General)")</f>
        <v>B.Com (General)</v>
      </c>
      <c r="B18" s="2" t="s">
        <v>412</v>
      </c>
      <c r="D18" s="1" t="str">
        <f ca="1">IFERROR(__xludf.DUMMYFUNCTION("""COMPUTED_VALUE"""),"MA")</f>
        <v>MA</v>
      </c>
      <c r="E18" s="2">
        <v>10</v>
      </c>
    </row>
    <row r="19" spans="1:5" x14ac:dyDescent="0.2">
      <c r="A19" s="1" t="str">
        <f ca="1">IFERROR(__xludf.DUMMYFUNCTION("""COMPUTED_VALUE"""),"BA/BBA/BHMS/BAMS/BArch/BE")</f>
        <v>BA/BBA/BHMS/BAMS/BArch/BE</v>
      </c>
      <c r="B19" s="2" t="s">
        <v>194</v>
      </c>
    </row>
    <row r="20" spans="1:5" x14ac:dyDescent="0.2">
      <c r="A20" s="1" t="str">
        <f ca="1">IFERROR(__xludf.DUMMYFUNCTION("""COMPUTED_VALUE"""),"LLB")</f>
        <v>LLB</v>
      </c>
      <c r="B20" s="2" t="s">
        <v>173</v>
      </c>
    </row>
    <row r="21" spans="1:5" x14ac:dyDescent="0.2">
      <c r="A21" s="1" t="str">
        <f ca="1">IFERROR(__xludf.DUMMYFUNCTION("""COMPUTED_VALUE"""),"Diploma")</f>
        <v>Diploma</v>
      </c>
      <c r="B21" s="2" t="s">
        <v>97</v>
      </c>
    </row>
    <row r="22" spans="1:5" x14ac:dyDescent="0.2">
      <c r="A22" s="1" t="str">
        <f ca="1">IFERROR(__xludf.DUMMYFUNCTION("""COMPUTED_VALUE"""),"M. Sc(mathematics)")</f>
        <v>M. Sc(mathematics)</v>
      </c>
      <c r="B22" s="2" t="s">
        <v>414</v>
      </c>
    </row>
    <row r="23" spans="1:5" x14ac:dyDescent="0.2">
      <c r="A23" s="1" t="str">
        <f ca="1">IFERROR(__xludf.DUMMYFUNCTION("""COMPUTED_VALUE"""),"Diploma (Electrical &amp; Electronics Engineering)")</f>
        <v>Diploma (Electrical &amp; Electronics Engineering)</v>
      </c>
      <c r="B23" s="2" t="s">
        <v>97</v>
      </c>
    </row>
    <row r="24" spans="1:5" x14ac:dyDescent="0.2">
      <c r="A24" s="1" t="str">
        <f ca="1">IFERROR(__xludf.DUMMYFUNCTION("""COMPUTED_VALUE"""),"Inter")</f>
        <v>Inter</v>
      </c>
      <c r="B24" s="2" t="s">
        <v>56</v>
      </c>
    </row>
    <row r="25" spans="1:5" x14ac:dyDescent="0.2">
      <c r="A25" s="1" t="str">
        <f ca="1">IFERROR(__xludf.DUMMYFUNCTION("""COMPUTED_VALUE"""),"ITI ")</f>
        <v xml:space="preserve">ITI </v>
      </c>
      <c r="B25" s="2" t="s">
        <v>102</v>
      </c>
    </row>
    <row r="26" spans="1:5" x14ac:dyDescent="0.2">
      <c r="A26" s="1" t="str">
        <f ca="1">IFERROR(__xludf.DUMMYFUNCTION("""COMPUTED_VALUE"""),"Iti")</f>
        <v>Iti</v>
      </c>
      <c r="B26" s="2" t="s">
        <v>102</v>
      </c>
    </row>
    <row r="27" spans="1:5" x14ac:dyDescent="0.2">
      <c r="A27" s="1" t="str">
        <f ca="1">IFERROR(__xludf.DUMMYFUNCTION("""COMPUTED_VALUE"""),"ITI")</f>
        <v>ITI</v>
      </c>
      <c r="B27" s="2" t="s">
        <v>102</v>
      </c>
    </row>
    <row r="28" spans="1:5" x14ac:dyDescent="0.2">
      <c r="A28" s="1" t="str">
        <f ca="1">IFERROR(__xludf.DUMMYFUNCTION("""COMPUTED_VALUE"""),"Ma economics")</f>
        <v>Ma economics</v>
      </c>
      <c r="B28" s="2" t="s">
        <v>417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Sheet2</vt:lpstr>
      <vt:lpstr>Sheet8</vt:lpstr>
      <vt:lpstr>Sheet1</vt:lpstr>
      <vt:lpstr>Data</vt:lpstr>
      <vt:lpstr>Registration_Summary</vt:lpstr>
      <vt:lpstr>Sheet9</vt:lpstr>
      <vt:lpstr>Selected_Summary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aarohi d</dc:creator>
  <cp:lastModifiedBy>TTWRDC</cp:lastModifiedBy>
  <dcterms:created xsi:type="dcterms:W3CDTF">2022-08-21T09:13:25Z</dcterms:created>
  <dcterms:modified xsi:type="dcterms:W3CDTF">2023-04-04T09:34:22Z</dcterms:modified>
</cp:coreProperties>
</file>