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<sst xmlns="http://schemas.openxmlformats.org/spreadsheetml/2006/main" count="44" uniqueCount="36">
  <si>
    <t>Text</t>
  </si>
  <si>
    <t>Date</t>
  </si>
  <si>
    <t>Sample</t>
  </si>
  <si>
    <t>collector</t>
  </si>
  <si>
    <t>mound</t>
  </si>
  <si>
    <t>ng/uL</t>
  </si>
  <si>
    <t>A260/280</t>
  </si>
  <si>
    <t>A260/230</t>
  </si>
  <si>
    <t>weight (g)</t>
  </si>
  <si>
    <t>DNA ID</t>
  </si>
  <si>
    <t>Date DNA extracted</t>
  </si>
  <si>
    <t>comment</t>
  </si>
  <si>
    <t>seqID_16S</t>
  </si>
  <si>
    <t>seqID_ITS</t>
  </si>
  <si>
    <t>seq_dilution_uL_sample</t>
  </si>
  <si>
    <t>seq_dilution_uL_water</t>
  </si>
  <si>
    <t>concentration_sent_for_sequencing</t>
  </si>
  <si>
    <t>volume_sent_for_sequencing</t>
  </si>
  <si>
    <t>date_sent_for_sequencing</t>
  </si>
  <si>
    <t>MCHNA5</t>
  </si>
  <si>
    <t>MD-TAWI 5298</t>
  </si>
  <si>
    <t>MD</t>
  </si>
  <si>
    <t>3A</t>
  </si>
  <si>
    <t>MCHNA</t>
  </si>
  <si>
    <t>PH-MITALI 4862</t>
  </si>
  <si>
    <t>PH</t>
  </si>
  <si>
    <t>1A</t>
  </si>
  <si>
    <t>5N2MA 4862</t>
  </si>
  <si>
    <t>MA</t>
  </si>
  <si>
    <t>unknown :C</t>
  </si>
  <si>
    <t>2T</t>
  </si>
  <si>
    <t>MCHWA</t>
  </si>
  <si>
    <t>PH-MITALI 5300</t>
  </si>
  <si>
    <t>2A</t>
  </si>
  <si>
    <t>1B</t>
  </si>
  <si>
    <t>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</si>
</sst>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2.0"/>
      <color rgb="FF000000"/>
      <name val="Calibri"/>
    </font>
    <font/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14" xfId="0" applyFont="1" applyNumberFormat="1"/>
    <xf borderId="0" fillId="0" fontId="1" numFmtId="164" xfId="0" applyAlignment="1" applyFont="1" applyNumberFormat="1">
      <alignment/>
    </xf>
    <xf borderId="0" fillId="0" fontId="1" numFmtId="2" xfId="0" applyFont="1" applyNumberFormat="1"/>
    <xf borderId="0" fillId="0" fontId="2" numFmtId="164" xfId="0" applyAlignment="1" applyFont="1" applyNumberFormat="1">
      <alignment horizontal="right"/>
    </xf>
    <xf borderId="0" fillId="2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" width="10.56"/>
    <col customWidth="1" min="3" max="3" width="14.33"/>
    <col customWidth="1" min="4" max="10" width="10.56"/>
    <col customWidth="1" min="11" max="11" width="14.67"/>
    <col customWidth="1" min="12" max="14" width="10.56"/>
    <col customWidth="1" min="15" max="15" width="17.89"/>
    <col customWidth="1" min="16" max="16" width="16.89"/>
    <col customWidth="1" min="17" max="26" width="10.5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1" t="s">
        <v>19</v>
      </c>
      <c r="B2" s="4">
        <v>41650.0</v>
      </c>
      <c r="C2" s="1" t="s">
        <v>20</v>
      </c>
      <c r="D2" s="2" t="s">
        <v>21</v>
      </c>
      <c r="E2" s="2">
        <v>5298.0</v>
      </c>
      <c r="F2" s="2">
        <v>15.3</v>
      </c>
      <c r="G2" s="2">
        <v>2.53</v>
      </c>
      <c r="H2" s="2">
        <v>2.6</v>
      </c>
      <c r="I2" s="2">
        <v>0.042</v>
      </c>
      <c r="J2" s="2" t="s">
        <v>22</v>
      </c>
      <c r="K2" s="5">
        <v>42433.0</v>
      </c>
      <c r="M2" t="str">
        <f t="shared" ref="M2:M7" si="1">CONCAT("16S_T_",J2)</f>
        <v>16S_T_3A</v>
      </c>
      <c r="N2" t="str">
        <f t="shared" ref="N2:N7" si="2">CONCAT("ITS_T_",J2)</f>
        <v>ITS_T_3A</v>
      </c>
      <c r="O2" s="6" t="str">
        <f t="shared" ref="O2:O7" si="3">10*50/F2</f>
        <v>32.68</v>
      </c>
      <c r="P2" s="6" t="str">
        <f t="shared" ref="P2:P7" si="4">50-O2</f>
        <v>17.32</v>
      </c>
      <c r="Q2" s="2">
        <v>10.0</v>
      </c>
      <c r="R2" s="2">
        <v>25.0</v>
      </c>
      <c r="S2" s="7">
        <v>42542.0</v>
      </c>
    </row>
    <row r="3">
      <c r="A3" s="1" t="s">
        <v>23</v>
      </c>
      <c r="B3" s="4">
        <v>41709.0</v>
      </c>
      <c r="C3" s="1" t="s">
        <v>24</v>
      </c>
      <c r="D3" s="2" t="s">
        <v>25</v>
      </c>
      <c r="E3" s="2">
        <v>4862.0</v>
      </c>
      <c r="F3" s="2">
        <v>14.9</v>
      </c>
      <c r="G3" s="2">
        <v>2.33</v>
      </c>
      <c r="H3" s="2">
        <v>1.87</v>
      </c>
      <c r="I3" s="2">
        <v>0.045</v>
      </c>
      <c r="J3" s="2" t="s">
        <v>26</v>
      </c>
      <c r="K3" s="5">
        <v>42542.0</v>
      </c>
      <c r="M3" t="str">
        <f t="shared" si="1"/>
        <v>16S_T_1A</v>
      </c>
      <c r="N3" t="str">
        <f t="shared" si="2"/>
        <v>ITS_T_1A</v>
      </c>
      <c r="O3" s="6" t="str">
        <f t="shared" si="3"/>
        <v>33.56</v>
      </c>
      <c r="P3" s="6" t="str">
        <f t="shared" si="4"/>
        <v>16.44</v>
      </c>
      <c r="Q3" s="2">
        <v>10.0</v>
      </c>
      <c r="R3" s="2">
        <v>25.0</v>
      </c>
      <c r="S3" s="7">
        <v>42542.0</v>
      </c>
    </row>
    <row r="4">
      <c r="A4" s="1" t="s">
        <v>19</v>
      </c>
      <c r="B4" s="4">
        <v>41650.0</v>
      </c>
      <c r="C4" s="1" t="s">
        <v>27</v>
      </c>
      <c r="D4" s="2" t="s">
        <v>28</v>
      </c>
      <c r="E4" s="2">
        <v>4862.0</v>
      </c>
      <c r="F4" s="2">
        <v>38.4</v>
      </c>
      <c r="G4" s="2">
        <v>1.19</v>
      </c>
      <c r="H4" s="2">
        <v>1.14</v>
      </c>
      <c r="I4" s="8" t="s">
        <v>29</v>
      </c>
      <c r="J4" s="8" t="s">
        <v>30</v>
      </c>
      <c r="K4" s="5">
        <v>42359.0</v>
      </c>
      <c r="M4" t="str">
        <f t="shared" si="1"/>
        <v>16S_T_2T</v>
      </c>
      <c r="N4" t="str">
        <f t="shared" si="2"/>
        <v>ITS_T_2T</v>
      </c>
      <c r="O4" s="6" t="str">
        <f t="shared" si="3"/>
        <v>13.02</v>
      </c>
      <c r="P4" s="6" t="str">
        <f t="shared" si="4"/>
        <v>36.98</v>
      </c>
      <c r="Q4" s="2">
        <v>10.0</v>
      </c>
      <c r="R4" s="2">
        <v>25.0</v>
      </c>
      <c r="S4" s="7">
        <v>42542.0</v>
      </c>
    </row>
    <row r="5">
      <c r="A5" s="1" t="s">
        <v>31</v>
      </c>
      <c r="B5" s="4">
        <v>41709.0</v>
      </c>
      <c r="C5" s="1" t="s">
        <v>32</v>
      </c>
      <c r="D5" s="2" t="s">
        <v>25</v>
      </c>
      <c r="E5" s="2">
        <v>5300.0</v>
      </c>
      <c r="F5" s="2">
        <v>24.9</v>
      </c>
      <c r="G5" s="2">
        <v>2.25</v>
      </c>
      <c r="H5" s="2">
        <v>2.14</v>
      </c>
      <c r="I5" s="2">
        <v>0.043</v>
      </c>
      <c r="J5" s="2" t="s">
        <v>33</v>
      </c>
      <c r="K5" s="5">
        <v>42433.0</v>
      </c>
      <c r="M5" t="str">
        <f t="shared" si="1"/>
        <v>16S_T_2A</v>
      </c>
      <c r="N5" t="str">
        <f t="shared" si="2"/>
        <v>ITS_T_2A</v>
      </c>
      <c r="O5" s="6" t="str">
        <f t="shared" si="3"/>
        <v>20.08</v>
      </c>
      <c r="P5" s="6" t="str">
        <f t="shared" si="4"/>
        <v>29.92</v>
      </c>
      <c r="Q5" s="2">
        <v>10.0</v>
      </c>
      <c r="R5" s="2">
        <v>25.0</v>
      </c>
      <c r="S5" s="7">
        <v>42542.0</v>
      </c>
    </row>
    <row r="6">
      <c r="A6" s="1" t="s">
        <v>23</v>
      </c>
      <c r="B6" s="4">
        <v>41709.0</v>
      </c>
      <c r="C6" s="1" t="s">
        <v>24</v>
      </c>
      <c r="D6" s="2" t="s">
        <v>25</v>
      </c>
      <c r="E6" s="2">
        <v>4862.0</v>
      </c>
      <c r="F6" s="2">
        <v>27.0</v>
      </c>
      <c r="G6" s="2">
        <v>2.05</v>
      </c>
      <c r="H6" s="2">
        <v>1.85</v>
      </c>
      <c r="I6" s="2">
        <v>0.053</v>
      </c>
      <c r="J6" s="2" t="s">
        <v>34</v>
      </c>
      <c r="K6" s="5">
        <v>42433.0</v>
      </c>
      <c r="M6" t="str">
        <f t="shared" si="1"/>
        <v>16S_T_1B</v>
      </c>
      <c r="N6" t="str">
        <f t="shared" si="2"/>
        <v>ITS_T_1B</v>
      </c>
      <c r="O6" s="6" t="str">
        <f t="shared" si="3"/>
        <v>18.52</v>
      </c>
      <c r="P6" s="6" t="str">
        <f t="shared" si="4"/>
        <v>31.48</v>
      </c>
      <c r="Q6" s="2">
        <v>10.0</v>
      </c>
      <c r="R6" s="2">
        <v>25.0</v>
      </c>
      <c r="S6" s="7">
        <v>42542.0</v>
      </c>
    </row>
    <row r="7">
      <c r="A7" s="1" t="s">
        <v>31</v>
      </c>
      <c r="B7" s="4">
        <v>41709.0</v>
      </c>
      <c r="C7" s="1" t="s">
        <v>32</v>
      </c>
      <c r="D7" s="2" t="s">
        <v>25</v>
      </c>
      <c r="E7" s="2">
        <v>5300.0</v>
      </c>
      <c r="F7" s="2">
        <v>11.2</v>
      </c>
      <c r="G7" s="2">
        <v>2.57</v>
      </c>
      <c r="H7" s="2">
        <v>2.15</v>
      </c>
      <c r="I7" s="2">
        <v>0.037</v>
      </c>
      <c r="J7" s="2" t="s">
        <v>35</v>
      </c>
      <c r="K7" s="5">
        <v>42433.0</v>
      </c>
      <c r="M7" t="str">
        <f t="shared" si="1"/>
        <v>16S_T_2B</v>
      </c>
      <c r="N7" t="str">
        <f t="shared" si="2"/>
        <v>ITS_T_2B</v>
      </c>
      <c r="O7" s="6" t="str">
        <f t="shared" si="3"/>
        <v>44.64</v>
      </c>
      <c r="P7" s="6" t="str">
        <f t="shared" si="4"/>
        <v>5.36</v>
      </c>
      <c r="Q7" s="2">
        <v>10.0</v>
      </c>
      <c r="R7" s="2">
        <v>25.0</v>
      </c>
      <c r="S7" s="7">
        <v>42542.0</v>
      </c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</sheetData>
  <drawing r:id="rId1"/>
</worksheet>
</file>