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aniel\Google Drive\Erdélyi Dániel\Doktori\Alaa\"/>
    </mc:Choice>
  </mc:AlternateContent>
  <xr:revisionPtr revIDLastSave="0" documentId="13_ncr:1_{D5140641-F715-42B5-B290-FC8347DF2B1B}" xr6:coauthVersionLast="46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Summary" sheetId="1" r:id="rId1"/>
    <sheet name="set1" sheetId="2" r:id="rId2"/>
    <sheet name="set1_v2" sheetId="11" r:id="rId3"/>
    <sheet name="valid 1" sheetId="3" r:id="rId4"/>
    <sheet name="valid1v2" sheetId="10" r:id="rId5"/>
    <sheet name="set2" sheetId="4" r:id="rId6"/>
    <sheet name="valid 2" sheetId="5" r:id="rId7"/>
    <sheet name="cross validatoin IDW" sheetId="6" r:id="rId8"/>
    <sheet name="MSE all predict" sheetId="7" r:id="rId9"/>
    <sheet name="slope_boxplot" sheetId="8" r:id="rId10"/>
    <sheet name="intercept_boxplot" sheetId="9" r:id="rId11"/>
  </sheets>
  <definedNames>
    <definedName name="_xlnm._FilterDatabase" localSheetId="0" hidden="1">Summary!$A$1:$O$56</definedName>
    <definedName name="_xlchart.v1.0" hidden="1">slope_boxplot!$F$2:$F$73</definedName>
    <definedName name="_xlchart.v1.1" hidden="1">slope_boxplot!$G$1</definedName>
    <definedName name="_xlchart.v1.10" hidden="1">slope_boxplot!$K$1</definedName>
    <definedName name="_xlchart.v1.11" hidden="1">slope_boxplot!$K$2:$K$73</definedName>
    <definedName name="_xlchart.v1.2" hidden="1">slope_boxplot!$G$2:$G$73</definedName>
    <definedName name="_xlchart.v1.3" hidden="1">intercept_boxplot!$J$2:$J$73</definedName>
    <definedName name="_xlchart.v1.4" hidden="1">intercept_boxplot!$K$1</definedName>
    <definedName name="_xlchart.v1.5" hidden="1">intercept_boxplot!$K$2:$K$73</definedName>
    <definedName name="_xlchart.v1.6" hidden="1">intercept_boxplot!$F$2:$F$73</definedName>
    <definedName name="_xlchart.v1.7" hidden="1">intercept_boxplot!$G$1</definedName>
    <definedName name="_xlchart.v1.8" hidden="1">intercept_boxplot!$G$2:$G$73</definedName>
    <definedName name="_xlchart.v1.9" hidden="1">slope_boxplot!$J$2:$J$73</definedName>
    <definedName name="_xlcn.WorksheetConnection_SummaryD1F571">Summary!$C$1:$E$56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9" l="1"/>
  <c r="F11" i="9"/>
  <c r="F12" i="9"/>
  <c r="U24" i="10"/>
  <c r="T24" i="10"/>
  <c r="Q24" i="10"/>
  <c r="P24" i="10"/>
  <c r="U23" i="10"/>
  <c r="T23" i="10"/>
  <c r="Q23" i="10"/>
  <c r="P23" i="10"/>
  <c r="U22" i="10"/>
  <c r="T22" i="10"/>
  <c r="Q22" i="10"/>
  <c r="P22" i="10"/>
  <c r="U21" i="10"/>
  <c r="T21" i="10"/>
  <c r="Q21" i="10"/>
  <c r="P21" i="10"/>
  <c r="U20" i="10"/>
  <c r="T20" i="10"/>
  <c r="Q20" i="10"/>
  <c r="P20" i="10"/>
  <c r="U19" i="10"/>
  <c r="T19" i="10"/>
  <c r="Q19" i="10"/>
  <c r="P19" i="10"/>
  <c r="U18" i="10"/>
  <c r="T18" i="10"/>
  <c r="Q18" i="10"/>
  <c r="P18" i="10"/>
  <c r="U17" i="10"/>
  <c r="T17" i="10"/>
  <c r="Q17" i="10"/>
  <c r="P17" i="10"/>
  <c r="U16" i="10"/>
  <c r="T16" i="10"/>
  <c r="Q16" i="10"/>
  <c r="P16" i="10"/>
  <c r="F3" i="9"/>
  <c r="F4" i="9"/>
  <c r="F5" i="9"/>
  <c r="F6" i="9"/>
  <c r="F7" i="9"/>
  <c r="F8" i="9"/>
  <c r="F9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2" i="9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2" i="8"/>
  <c r="I38" i="7"/>
  <c r="N6" i="7" s="1"/>
  <c r="J38" i="7"/>
  <c r="K38" i="7"/>
  <c r="D38" i="7"/>
  <c r="E38" i="7"/>
  <c r="J72" i="1"/>
  <c r="J73" i="1"/>
  <c r="I73" i="1"/>
  <c r="I72" i="1"/>
  <c r="H38" i="7"/>
  <c r="M6" i="7" s="1"/>
  <c r="C38" i="7"/>
  <c r="N2" i="7" s="1"/>
  <c r="B38" i="7"/>
  <c r="M2" i="7" s="1"/>
  <c r="P20" i="3"/>
  <c r="V17" i="5"/>
  <c r="W17" i="5"/>
  <c r="V18" i="5"/>
  <c r="W18" i="5"/>
  <c r="V19" i="5"/>
  <c r="W19" i="5"/>
  <c r="V20" i="5"/>
  <c r="W20" i="5"/>
  <c r="V21" i="5"/>
  <c r="W21" i="5"/>
  <c r="V22" i="5"/>
  <c r="W22" i="5"/>
  <c r="V23" i="5"/>
  <c r="W23" i="5"/>
  <c r="V24" i="5"/>
  <c r="W24" i="5"/>
  <c r="V16" i="5"/>
  <c r="V26" i="5" s="1"/>
  <c r="W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16" i="5"/>
  <c r="R26" i="5" s="1"/>
  <c r="S16" i="5"/>
  <c r="S26" i="5" s="1"/>
  <c r="P26" i="10" l="1"/>
  <c r="Q26" i="10"/>
  <c r="T26" i="10"/>
  <c r="U26" i="10"/>
  <c r="W26" i="5"/>
  <c r="F65" i="1"/>
  <c r="F67" i="1"/>
  <c r="G66" i="1"/>
  <c r="E66" i="1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U16" i="3"/>
  <c r="T16" i="3"/>
  <c r="P17" i="3"/>
  <c r="Q17" i="3"/>
  <c r="P18" i="3"/>
  <c r="Q18" i="3"/>
  <c r="P19" i="3"/>
  <c r="Q19" i="3"/>
  <c r="Q20" i="3"/>
  <c r="P21" i="3"/>
  <c r="Q21" i="3"/>
  <c r="P22" i="3"/>
  <c r="Q22" i="3"/>
  <c r="P23" i="3"/>
  <c r="Q23" i="3"/>
  <c r="P24" i="3"/>
  <c r="Q24" i="3"/>
  <c r="Q16" i="3"/>
  <c r="P16" i="3"/>
  <c r="P26" i="3" l="1"/>
  <c r="U26" i="3"/>
  <c r="T26" i="3"/>
  <c r="Q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tc={9D85CF7D-04C4-411B-9AC1-783A2069D266}</author>
  </authors>
  <commentList>
    <comment ref="F1" authorId="0" shapeId="0" xr:uid="{9D85CF7D-04C4-411B-9AC1-783A2069D266}">
      <text>
        <t>[Threaded comment]
Your version of Excel allows you to read this threaded comment; however, any edits to it will get removed if the file is opened in a newer version of Excel. Learn more: https://go.microsoft.com/fwlink/?linkid=870924
Comment:
    EPSG 3857</t>
      </text>
    </comment>
  </commentList>
</comments>
</file>

<file path=xl/sharedStrings.xml><?xml version="1.0" encoding="utf-8"?>
<sst xmlns="http://schemas.openxmlformats.org/spreadsheetml/2006/main" count="1007" uniqueCount="152">
  <si>
    <t>Valid. Categ.</t>
  </si>
  <si>
    <t>Country</t>
  </si>
  <si>
    <t>Site</t>
  </si>
  <si>
    <t>Latitude</t>
  </si>
  <si>
    <t>Longitude</t>
  </si>
  <si>
    <t>X</t>
  </si>
  <si>
    <t>Y</t>
  </si>
  <si>
    <t>Altitude</t>
  </si>
  <si>
    <t>RMA slope</t>
  </si>
  <si>
    <t>RMA intercept</t>
  </si>
  <si>
    <t>r2</t>
  </si>
  <si>
    <t>p</t>
  </si>
  <si>
    <t>Data from how many years</t>
  </si>
  <si>
    <t>QC</t>
  </si>
  <si>
    <t>ALGERIA</t>
  </si>
  <si>
    <t>ALGIERS-CN</t>
  </si>
  <si>
    <t>EGYPT</t>
  </si>
  <si>
    <t>SIDI BARRANI</t>
  </si>
  <si>
    <t>MOROCCO</t>
  </si>
  <si>
    <t>FES SAIS</t>
  </si>
  <si>
    <t>TURKEY</t>
  </si>
  <si>
    <t>EDIRNE</t>
  </si>
  <si>
    <t>SPAIN</t>
  </si>
  <si>
    <t>CACERES TRUJILLO</t>
  </si>
  <si>
    <t>ADANA</t>
  </si>
  <si>
    <t>CIUDAD REAL</t>
  </si>
  <si>
    <t>VALLADOLID</t>
  </si>
  <si>
    <t>TUNISIA</t>
  </si>
  <si>
    <t>SFAX</t>
  </si>
  <si>
    <t>CROATIA</t>
  </si>
  <si>
    <t>GREECE</t>
  </si>
  <si>
    <t>ATHENS-PENDELI</t>
  </si>
  <si>
    <t>ATHENS-THISSION</t>
  </si>
  <si>
    <t>MURCIA</t>
  </si>
  <si>
    <t>PORTUGAL</t>
  </si>
  <si>
    <t>PORTALEGRE</t>
  </si>
  <si>
    <t>ANTALYA</t>
  </si>
  <si>
    <t>PALMA DE MALLORCA (CMT)</t>
  </si>
  <si>
    <t>ZADAR</t>
  </si>
  <si>
    <t>GIBRALTAR</t>
  </si>
  <si>
    <t>DUBROVNIK</t>
  </si>
  <si>
    <t>ZARAGOZA AEROPUERTO</t>
  </si>
  <si>
    <t>MONACO</t>
  </si>
  <si>
    <t>ITALY</t>
  </si>
  <si>
    <t>KOMIZA-VIS ISLAND</t>
  </si>
  <si>
    <t>THESSALONIKI</t>
  </si>
  <si>
    <t>FRANCE</t>
  </si>
  <si>
    <t>AVIGNON</t>
  </si>
  <si>
    <t>TORTOSA</t>
  </si>
  <si>
    <t>IZMIR</t>
  </si>
  <si>
    <t>TUNIS (CARTHAGE)</t>
  </si>
  <si>
    <t>GIRONA (COSTA BRAVA)</t>
  </si>
  <si>
    <t>LEON VIRGEN DEL CAMINO</t>
  </si>
  <si>
    <t>ANKARA (CENTRAL)</t>
  </si>
  <si>
    <t>SANTANDER</t>
  </si>
  <si>
    <t>ALMERIA AEROPUERTO</t>
  </si>
  <si>
    <t>HUNGARY</t>
  </si>
  <si>
    <t>VALENCIA</t>
  </si>
  <si>
    <t>SERBIA</t>
  </si>
  <si>
    <t>Belgrade</t>
  </si>
  <si>
    <t>PATRAS</t>
  </si>
  <si>
    <t>DRAIX</t>
  </si>
  <si>
    <t>SLOVENIA</t>
  </si>
  <si>
    <t>1, 2</t>
  </si>
  <si>
    <t>KOZINA</t>
  </si>
  <si>
    <t>PLITVICE</t>
  </si>
  <si>
    <t>PORTOROZ</t>
  </si>
  <si>
    <t>MADRID-RETIRO</t>
  </si>
  <si>
    <t>AUSTRIA</t>
  </si>
  <si>
    <t>Villacher  Alpe</t>
  </si>
  <si>
    <t>SWITZERLAND</t>
  </si>
  <si>
    <t>LOCARNO</t>
  </si>
  <si>
    <t xml:space="preserve">Forni di Sopra </t>
  </si>
  <si>
    <t>SINOP</t>
  </si>
  <si>
    <t>intercept</t>
  </si>
  <si>
    <t>slope</t>
  </si>
  <si>
    <t>set1</t>
  </si>
  <si>
    <t>set2</t>
  </si>
  <si>
    <t>IDW_p1</t>
  </si>
  <si>
    <t>IDW_p2</t>
  </si>
  <si>
    <t>cross validation</t>
  </si>
  <si>
    <t>SE</t>
  </si>
  <si>
    <t>SE Predict</t>
  </si>
  <si>
    <t>squared difference</t>
  </si>
  <si>
    <t>MEAN</t>
  </si>
  <si>
    <t>MSE_valid1</t>
  </si>
  <si>
    <t>MSE_valid2</t>
  </si>
  <si>
    <t>Intercept</t>
  </si>
  <si>
    <t>Slope</t>
  </si>
  <si>
    <t>Nr of pairs</t>
  </si>
  <si>
    <t>Met-Boda</t>
  </si>
  <si>
    <t>Met-Het</t>
  </si>
  <si>
    <t>RAS MUNEEF</t>
  </si>
  <si>
    <t>Dumbrava</t>
  </si>
  <si>
    <t>RAMNICU VALCEA</t>
  </si>
  <si>
    <t>MORON DE LA FRONTERA</t>
  </si>
  <si>
    <t>RIELLS</t>
  </si>
  <si>
    <t>Ancona_m ΔO</t>
  </si>
  <si>
    <t>Arco_Riva_m</t>
  </si>
  <si>
    <t>Bologna_m ΔO</t>
  </si>
  <si>
    <t>Ljubljana_M ΔO</t>
  </si>
  <si>
    <t>Met-II.V._m ΔO</t>
  </si>
  <si>
    <t>ZAVIZAN_Sica_m ΔO</t>
  </si>
  <si>
    <t>Zagreb_m</t>
  </si>
  <si>
    <t>Yarmouk_IRBID_s</t>
  </si>
  <si>
    <t>4év (15+14 db pár)</t>
  </si>
  <si>
    <t>JORDAN</t>
  </si>
  <si>
    <t>Amman_Swelleh_s</t>
  </si>
  <si>
    <t>5 év</t>
  </si>
  <si>
    <t>Met-BZ_s</t>
  </si>
  <si>
    <t>11 év</t>
  </si>
  <si>
    <t>ROMANIA</t>
  </si>
  <si>
    <t>10000es lépésköz</t>
  </si>
  <si>
    <t>x 485 cella</t>
  </si>
  <si>
    <t>y 219 cella</t>
  </si>
  <si>
    <t>full MEAN</t>
  </si>
  <si>
    <t>val2</t>
  </si>
  <si>
    <t>val1</t>
  </si>
  <si>
    <t>IDW</t>
  </si>
  <si>
    <t>Random forest</t>
  </si>
  <si>
    <t>RF_X_Y_KG</t>
  </si>
  <si>
    <t>RF_X_Y_KG_Buffer_distance</t>
  </si>
  <si>
    <t>Intercept_valid1_IDW_p1</t>
  </si>
  <si>
    <t>Intercept_valid1_IDW_p2</t>
  </si>
  <si>
    <t>Intercept_valid1_RF_X_Y_KG</t>
  </si>
  <si>
    <t>Intercept_valid1_RF_X_Y_KG_Buffer_distance</t>
  </si>
  <si>
    <t>Slope_valid1_IDW_p1</t>
  </si>
  <si>
    <t>Slope_valid1_IDW_p1IDW_p2</t>
  </si>
  <si>
    <t>Slope_valid1_IDW_p1RF_X_Y_KG</t>
  </si>
  <si>
    <t>Slope_valid1_IDW_p1RF_X_Y_KG_Buffer_distance</t>
  </si>
  <si>
    <t>Intercept_valid2_IDW_p1</t>
  </si>
  <si>
    <t>Intercept_valid2_IDW_p2</t>
  </si>
  <si>
    <t>Intercept_valid2_RF_X_Y_KG</t>
  </si>
  <si>
    <t>Intercept_valid2_RF_X_Y_KG_Buffer_distance</t>
  </si>
  <si>
    <t>Slope_valid2_IDW_p1</t>
  </si>
  <si>
    <t>Slope_valid2_IDW_p1IDW_p2</t>
  </si>
  <si>
    <t>Slope_valid2_IDW_p1RF_X_Y_KG</t>
  </si>
  <si>
    <t>Slope_valid2_IDW_p1RF_X_Y_KG_Buffer_distance</t>
  </si>
  <si>
    <t>Data</t>
  </si>
  <si>
    <t>Model</t>
  </si>
  <si>
    <t>Slope_valid1_IDW_p2</t>
  </si>
  <si>
    <t>Slope_valid1_RF_X_Y_KG</t>
  </si>
  <si>
    <t>Slope_valid1_RF_X_Y_KG_Buffer_distance</t>
  </si>
  <si>
    <t>Slope_valid2_IDW_p2</t>
  </si>
  <si>
    <t>Slope_valid2_RF_X_Y_KG</t>
  </si>
  <si>
    <t>Slope_valid2_RF_X_Y_KG_Buffer_distance</t>
  </si>
  <si>
    <t>type</t>
  </si>
  <si>
    <t>IDW_1.2_p1</t>
  </si>
  <si>
    <t>IDW_1.2_p2</t>
  </si>
  <si>
    <t>RF_X_Y_KG_Buffer_dis</t>
  </si>
  <si>
    <t>1 &amp; 2</t>
  </si>
  <si>
    <t>1.2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</si>
</sst>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1"/>
      <name val="Times New Roman"/>
      <family val="1"/>
      <charset val="238"/>
    </font>
    <font>
      <b/>
      <sz val="11"/>
      <color theme="1"/>
      <name val="Arial"/>
      <family val="2"/>
      <charset val="238"/>
    </font>
    <font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rgb="FFFF0000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8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8" fillId="0" borderId="0"/>
    <xf numFmtId="9" fontId="11" fillId="0" borderId="0" applyFont="0" applyFill="0" applyBorder="0" applyAlignment="0" applyProtection="0"/>
    <xf numFmtId="0" fontId="14" fillId="0" borderId="0"/>
  </cellStyleXfs>
  <cellXfs count="73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0" fillId="0" borderId="0" xfId="0" applyFont="1"/>
    <xf numFmtId="0" fontId="5" fillId="0" borderId="5" xfId="0" applyFont="1" applyBorder="1" applyAlignment="1">
      <alignment vertical="center"/>
    </xf>
    <xf numFmtId="0" fontId="4" fillId="0" borderId="5" xfId="0" applyFont="1" applyBorder="1"/>
    <xf numFmtId="0" fontId="0" fillId="2" borderId="5" xfId="0" applyFont="1" applyFill="1" applyBorder="1"/>
    <xf numFmtId="0" fontId="0" fillId="0" borderId="5" xfId="0" applyFont="1" applyBorder="1"/>
    <xf numFmtId="0" fontId="6" fillId="0" borderId="0" xfId="0" applyFont="1"/>
    <xf numFmtId="0" fontId="3" fillId="0" borderId="6" xfId="0" applyFont="1" applyBorder="1"/>
    <xf numFmtId="0" fontId="0" fillId="0" borderId="6" xfId="0" applyFont="1" applyBorder="1"/>
    <xf numFmtId="0" fontId="3" fillId="0" borderId="0" xfId="0" applyFont="1" applyAlignment="1">
      <alignment horizontal="center" vertical="center"/>
    </xf>
    <xf numFmtId="0" fontId="0" fillId="3" borderId="0" xfId="0" applyFont="1" applyFill="1" applyAlignment="1"/>
    <xf numFmtId="2" fontId="0" fillId="3" borderId="0" xfId="0" applyNumberFormat="1" applyFont="1" applyFill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2" fontId="0" fillId="4" borderId="0" xfId="0" applyNumberFormat="1" applyFont="1" applyFill="1" applyAlignment="1"/>
    <xf numFmtId="0" fontId="0" fillId="4" borderId="0" xfId="0" applyFont="1" applyFill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2" fontId="0" fillId="0" borderId="0" xfId="0" applyNumberFormat="1" applyFont="1" applyFill="1" applyAlignment="1"/>
    <xf numFmtId="0" fontId="0" fillId="0" borderId="0" xfId="0" applyFont="1" applyFill="1" applyAlignment="1"/>
    <xf numFmtId="0" fontId="10" fillId="0" borderId="0" xfId="0" applyFont="1"/>
    <xf numFmtId="0" fontId="1" fillId="0" borderId="0" xfId="0" applyFont="1" applyFill="1"/>
    <xf numFmtId="0" fontId="0" fillId="5" borderId="0" xfId="0" applyFont="1" applyFill="1" applyAlignment="1"/>
    <xf numFmtId="0" fontId="8" fillId="0" borderId="0" xfId="2" applyFont="1"/>
    <xf numFmtId="0" fontId="0" fillId="0" borderId="0" xfId="0" applyFont="1" applyAlignment="1"/>
    <xf numFmtId="0" fontId="10" fillId="0" borderId="0" xfId="0" applyFont="1" applyAlignment="1"/>
    <xf numFmtId="0" fontId="9" fillId="0" borderId="7" xfId="0" applyFont="1" applyBorder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/>
    <xf numFmtId="0" fontId="0" fillId="5" borderId="0" xfId="0" applyFill="1"/>
    <xf numFmtId="2" fontId="2" fillId="0" borderId="2" xfId="3" applyNumberFormat="1" applyFont="1" applyBorder="1" applyAlignment="1">
      <alignment horizontal="center" vertical="center"/>
    </xf>
    <xf numFmtId="2" fontId="0" fillId="0" borderId="0" xfId="3" applyNumberFormat="1" applyFont="1" applyAlignment="1"/>
    <xf numFmtId="0" fontId="1" fillId="0" borderId="0" xfId="0" applyFont="1" applyAlignment="1"/>
    <xf numFmtId="0" fontId="8" fillId="0" borderId="0" xfId="1" applyFont="1"/>
    <xf numFmtId="0" fontId="3" fillId="6" borderId="6" xfId="0" applyFont="1" applyFill="1" applyBorder="1" applyAlignment="1">
      <alignment wrapText="1"/>
    </xf>
    <xf numFmtId="2" fontId="0" fillId="6" borderId="0" xfId="0" applyNumberFormat="1" applyFont="1" applyFill="1" applyAlignment="1"/>
    <xf numFmtId="0" fontId="0" fillId="6" borderId="0" xfId="0" applyFont="1" applyFill="1" applyAlignment="1"/>
    <xf numFmtId="2" fontId="0" fillId="6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2" fillId="0" borderId="0" xfId="0" applyFont="1"/>
    <xf numFmtId="0" fontId="7" fillId="0" borderId="0" xfId="0" applyFont="1"/>
    <xf numFmtId="0" fontId="7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6" borderId="0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4" fillId="0" borderId="0" xfId="4" applyFont="1"/>
    <xf numFmtId="165" fontId="0" fillId="0" borderId="0" xfId="0" applyNumberFormat="1" applyFont="1" applyAlignment="1"/>
    <xf numFmtId="0" fontId="0" fillId="7" borderId="0" xfId="0" applyFont="1" applyFill="1" applyAlignment="1"/>
    <xf numFmtId="0" fontId="9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 textRotation="90" wrapText="1"/>
    </xf>
    <xf numFmtId="2" fontId="0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</cellXfs>
  <cellStyles count="5">
    <cellStyle name="Normal" xfId="0" builtinId="0"/>
    <cellStyle name="Normál_valid 1" xfId="1" xr:uid="{7D4EF48C-4B61-4020-9909-813D9346491C}"/>
    <cellStyle name="Normál_valid 2" xfId="2" xr:uid="{C390A753-61FB-4D25-A313-ED10B30C2FE3}"/>
    <cellStyle name="Normál_valid1v2" xfId="4" xr:uid="{26A6E120-E882-45AD-A2E0-68040D6927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DC712A0E-71DB-0340-AA68-B42BBABDD726}">
          <cx:tx>
            <cx:txData>
              <cx:f>_xlchart.v1.1</cx:f>
              <cx:v>Data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boxWhisker" uniqueId="{416558A0-B458-9345-84DB-CC2149552496}">
          <cx:tx>
            <cx:txData>
              <cx:f>_xlchart.v1.7</cx:f>
              <cx:v>Data</cx:v>
            </cx:txData>
          </cx:tx>
          <cx:spPr>
            <a:solidFill>
              <a:schemeClr val="accent4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plotArea>
      <cx:plotAreaRegion>
        <cx:series layoutId="boxWhisker" uniqueId="{EFECB70E-5E0D-2F41-84E9-F9B78D916736}">
          <cx:tx>
            <cx:txData>
              <cx:f>_xlchart.v1.10</cx:f>
              <cx:v>Data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plotArea>
      <cx:plotAreaRegion>
        <cx:series layoutId="boxWhisker" uniqueId="{0A9488D0-DCA0-9145-B4A6-FDC69853DFA6}">
          <cx:tx>
            <cx:txData>
              <cx:f>_xlchart.v1.4</cx:f>
              <cx:v>Data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22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2200" b="1">
              <a:solidFill>
                <a:sysClr val="windowText" lastClr="000000"/>
              </a:solidFill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958</xdr:colOff>
      <xdr:row>0</xdr:row>
      <xdr:rowOff>0</xdr:rowOff>
    </xdr:from>
    <xdr:to>
      <xdr:col>32</xdr:col>
      <xdr:colOff>592722</xdr:colOff>
      <xdr:row>31</xdr:row>
      <xdr:rowOff>164718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1A144F-CCB1-4559-AC43-082AAA1FD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1458" y="0"/>
          <a:ext cx="11528705" cy="658568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32</xdr:row>
      <xdr:rowOff>47628</xdr:rowOff>
    </xdr:from>
    <xdr:to>
      <xdr:col>32</xdr:col>
      <xdr:colOff>642937</xdr:colOff>
      <xdr:row>70</xdr:row>
      <xdr:rowOff>57313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A00F1F-E1DE-43EF-A6F4-043400373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6929441"/>
          <a:ext cx="11691937" cy="7248685"/>
        </a:xfrm>
        <a:prstGeom prst="rect">
          <a:avLst/>
        </a:prstGeom>
      </xdr:spPr>
    </xdr:pic>
    <xdr:clientData/>
  </xdr:twoCellAnchor>
  <xdr:twoCellAnchor>
    <xdr:from>
      <xdr:col>33</xdr:col>
      <xdr:colOff>588336</xdr:colOff>
      <xdr:row>29</xdr:row>
      <xdr:rowOff>25893</xdr:rowOff>
    </xdr:from>
    <xdr:to>
      <xdr:col>45</xdr:col>
      <xdr:colOff>249669</xdr:colOff>
      <xdr:row>54</xdr:row>
      <xdr:rowOff>114201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F05588-8264-9546-96C1-4EA64B5B8E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38836" y="6121893"/>
              <a:ext cx="7776633" cy="4612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44302</xdr:colOff>
      <xdr:row>7</xdr:row>
      <xdr:rowOff>156632</xdr:rowOff>
    </xdr:from>
    <xdr:to>
      <xdr:col>47</xdr:col>
      <xdr:colOff>605465</xdr:colOff>
      <xdr:row>27</xdr:row>
      <xdr:rowOff>103372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26EDAD-35A5-D24B-9B9F-02486BDEB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71077" y="1471082"/>
              <a:ext cx="9352738" cy="436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0</xdr:colOff>
      <xdr:row>29</xdr:row>
      <xdr:rowOff>46470</xdr:rowOff>
    </xdr:from>
    <xdr:to>
      <xdr:col>60</xdr:col>
      <xdr:colOff>340636</xdr:colOff>
      <xdr:row>54</xdr:row>
      <xdr:rowOff>134778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9D7AFE0-9852-544C-8977-89D7FC56D3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70900" y="6142470"/>
              <a:ext cx="7779661" cy="4612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49</xdr:col>
      <xdr:colOff>135269</xdr:colOff>
      <xdr:row>8</xdr:row>
      <xdr:rowOff>0</xdr:rowOff>
    </xdr:from>
    <xdr:to>
      <xdr:col>63</xdr:col>
      <xdr:colOff>17130</xdr:colOff>
      <xdr:row>27</xdr:row>
      <xdr:rowOff>123949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755BB83F-C564-C94B-8741-969A5A654B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06169" y="1495425"/>
              <a:ext cx="9349711" cy="4362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tvani István Gábor" id="{8870B897-3DDB-4B1C-A801-E2DBFF32D2C1}" userId="S::hatvaniig@caesar.elte.hu::7c5e2a00-d66f-44da-9614-28c1811ff345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1-20T14:25:05.83" personId="{8870B897-3DDB-4B1C-A801-E2DBFF32D2C1}" id="{9D85CF7D-04C4-411B-9AC1-783A2069D266}">
    <text>EPSG 3857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2"/>
  <sheetViews>
    <sheetView zoomScale="115" zoomScaleNormal="115" workbookViewId="0">
      <pane xSplit="3" ySplit="1" topLeftCell="D38" activePane="bottomRight" state="frozen"/>
      <selection pane="topRight" activeCell="E1" sqref="E1"/>
      <selection pane="bottomLeft" activeCell="A2" sqref="A2"/>
      <selection pane="bottomRight" activeCell="C68" sqref="C68"/>
    </sheetView>
  </sheetViews>
  <sheetFormatPr defaultColWidth="12.625" defaultRowHeight="15" customHeight="1" x14ac:dyDescent="0.2"/>
  <cols>
    <col min="1" max="1" width="9.125" customWidth="1"/>
    <col min="2" max="2" width="14.125" bestFit="1" customWidth="1"/>
    <col min="3" max="3" width="49" customWidth="1"/>
    <col min="4" max="4" width="9.125" customWidth="1"/>
    <col min="5" max="7" width="9.625" customWidth="1"/>
    <col min="8" max="8" width="11.5" bestFit="1" customWidth="1"/>
    <col min="9" max="10" width="8" customWidth="1"/>
    <col min="11" max="11" width="12.625" customWidth="1"/>
    <col min="12" max="12" width="11" customWidth="1"/>
    <col min="13" max="13" width="10.125" customWidth="1"/>
    <col min="14" max="14" width="13.625" customWidth="1"/>
    <col min="15" max="15" width="8.375" customWidth="1"/>
    <col min="16" max="20" width="6.625" customWidth="1"/>
    <col min="21" max="22" width="11" customWidth="1"/>
  </cols>
  <sheetData>
    <row r="1" spans="1:29" ht="14.2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6</v>
      </c>
      <c r="G1" s="36" t="s">
        <v>5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89</v>
      </c>
      <c r="N1" s="36" t="s">
        <v>12</v>
      </c>
      <c r="O1" s="36" t="s">
        <v>13</v>
      </c>
    </row>
    <row r="2" spans="1:29" ht="15" customHeight="1" x14ac:dyDescent="0.2">
      <c r="A2" s="36">
        <v>1</v>
      </c>
      <c r="B2" s="36" t="s">
        <v>29</v>
      </c>
      <c r="C2" s="36" t="s">
        <v>65</v>
      </c>
      <c r="D2" s="36">
        <v>44.880555555555603</v>
      </c>
      <c r="E2" s="36">
        <v>15.6188888888889</v>
      </c>
      <c r="F2" s="36">
        <v>5602736.9626497701</v>
      </c>
      <c r="G2" s="36">
        <v>1738686.7578678301</v>
      </c>
      <c r="H2" s="36">
        <v>580</v>
      </c>
      <c r="I2" s="36">
        <v>7.8819889196304898</v>
      </c>
      <c r="J2" s="36">
        <v>12.761409175897199</v>
      </c>
      <c r="K2" s="36"/>
      <c r="L2" s="36">
        <v>4.99750124937531E-4</v>
      </c>
      <c r="M2" s="36">
        <v>38</v>
      </c>
      <c r="N2" s="36">
        <v>4</v>
      </c>
      <c r="O2" s="36">
        <v>2</v>
      </c>
    </row>
    <row r="3" spans="1:29" ht="15" customHeight="1" x14ac:dyDescent="0.2">
      <c r="A3" s="36">
        <v>1</v>
      </c>
      <c r="B3" s="36" t="s">
        <v>46</v>
      </c>
      <c r="C3" s="36" t="s">
        <v>61</v>
      </c>
      <c r="D3" s="36">
        <v>44.133333333333297</v>
      </c>
      <c r="E3" s="36">
        <v>6.3333333333333304</v>
      </c>
      <c r="F3" s="36">
        <v>5486099.0617767395</v>
      </c>
      <c r="G3" s="36">
        <v>705023.44169073203</v>
      </c>
      <c r="H3" s="36">
        <v>851</v>
      </c>
      <c r="I3" s="36">
        <v>7.7960356302934803</v>
      </c>
      <c r="J3" s="36">
        <v>6.74114214881957</v>
      </c>
      <c r="K3" s="36"/>
      <c r="L3" s="36">
        <v>4.99750124937531E-4</v>
      </c>
      <c r="M3" s="36">
        <v>124</v>
      </c>
      <c r="N3" s="36">
        <v>12</v>
      </c>
      <c r="O3" s="36">
        <v>1</v>
      </c>
    </row>
    <row r="4" spans="1:29" ht="15" customHeight="1" x14ac:dyDescent="0.25">
      <c r="A4" s="36">
        <v>1</v>
      </c>
      <c r="B4" s="36" t="s">
        <v>30</v>
      </c>
      <c r="C4" s="36" t="s">
        <v>45</v>
      </c>
      <c r="D4" s="36">
        <v>40.67</v>
      </c>
      <c r="E4" s="36">
        <v>22.96</v>
      </c>
      <c r="F4" s="36">
        <v>4963787.9177000402</v>
      </c>
      <c r="G4" s="36">
        <v>2555895.5086135599</v>
      </c>
      <c r="H4" s="36">
        <v>32</v>
      </c>
      <c r="I4" s="36">
        <v>7.21467958003646</v>
      </c>
      <c r="J4" s="36">
        <v>4.2272970918001</v>
      </c>
      <c r="K4" s="36"/>
      <c r="L4" s="36">
        <v>4.99750124937531E-4</v>
      </c>
      <c r="M4" s="36">
        <v>32</v>
      </c>
      <c r="N4" s="36">
        <v>4</v>
      </c>
      <c r="O4" s="36">
        <v>2</v>
      </c>
      <c r="S4" s="1"/>
      <c r="T4" s="1"/>
      <c r="U4" s="1"/>
      <c r="V4" s="1"/>
      <c r="W4" s="36"/>
      <c r="X4" s="36"/>
      <c r="Y4" s="36"/>
      <c r="Z4" s="36"/>
      <c r="AA4" s="36"/>
      <c r="AB4" s="36"/>
      <c r="AC4" s="36"/>
    </row>
    <row r="5" spans="1:29" x14ac:dyDescent="0.25">
      <c r="A5" s="36">
        <v>1</v>
      </c>
      <c r="B5" s="36" t="s">
        <v>56</v>
      </c>
      <c r="C5" s="36" t="s">
        <v>91</v>
      </c>
      <c r="D5" s="36">
        <v>46.124722222222204</v>
      </c>
      <c r="E5" s="36">
        <v>18.046944444444399</v>
      </c>
      <c r="F5" s="36">
        <v>5800358.6202437598</v>
      </c>
      <c r="G5" s="36">
        <v>2008976.66593005</v>
      </c>
      <c r="H5" s="36"/>
      <c r="I5" s="36">
        <v>7.8598512657176602</v>
      </c>
      <c r="J5" s="36">
        <v>7.1817737229001501</v>
      </c>
      <c r="K5" s="36"/>
      <c r="L5" s="36">
        <v>4.99750124937531E-4</v>
      </c>
      <c r="M5" s="36">
        <v>122</v>
      </c>
      <c r="N5" s="36">
        <v>11</v>
      </c>
      <c r="O5" s="36">
        <v>1</v>
      </c>
      <c r="P5" s="1"/>
      <c r="S5" s="1"/>
      <c r="T5" s="1"/>
      <c r="U5" s="1"/>
      <c r="V5" s="1"/>
      <c r="W5" s="36"/>
      <c r="X5" s="36"/>
      <c r="Y5" s="36"/>
      <c r="Z5" s="36"/>
      <c r="AA5" s="36"/>
      <c r="AB5" s="36"/>
      <c r="AC5" s="36"/>
    </row>
    <row r="6" spans="1:29" ht="15" customHeight="1" x14ac:dyDescent="0.2">
      <c r="A6" s="36"/>
      <c r="B6" s="36" t="s">
        <v>34</v>
      </c>
      <c r="C6" s="36" t="s">
        <v>35</v>
      </c>
      <c r="D6" s="36">
        <v>39.283332999999999</v>
      </c>
      <c r="E6" s="36">
        <v>-7.4166670000000003</v>
      </c>
      <c r="F6" s="36">
        <v>4762338.23807183</v>
      </c>
      <c r="G6" s="36">
        <v>-825619.59382327599</v>
      </c>
      <c r="H6" s="36">
        <v>597</v>
      </c>
      <c r="I6" s="36">
        <v>6.9098078743387399</v>
      </c>
      <c r="J6" s="36">
        <v>3.0326569431567001</v>
      </c>
      <c r="K6" s="36"/>
      <c r="L6" s="36">
        <v>4.99750124937531E-4</v>
      </c>
      <c r="M6" s="36">
        <v>55</v>
      </c>
      <c r="N6" s="36">
        <v>5</v>
      </c>
      <c r="O6" s="36">
        <v>1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</row>
    <row r="7" spans="1:29" x14ac:dyDescent="0.25">
      <c r="A7" s="36">
        <v>1</v>
      </c>
      <c r="B7" s="36" t="s">
        <v>111</v>
      </c>
      <c r="C7" s="36" t="s">
        <v>94</v>
      </c>
      <c r="D7" s="36">
        <v>45.0352777777778</v>
      </c>
      <c r="E7" s="36">
        <v>24.2841666666667</v>
      </c>
      <c r="F7" s="36">
        <v>5627076.9611120904</v>
      </c>
      <c r="G7" s="36">
        <v>2703301.0676723202</v>
      </c>
      <c r="H7" s="36"/>
      <c r="I7" s="36">
        <v>7.1485638786090098</v>
      </c>
      <c r="J7" s="36">
        <v>-0.28861838689081798</v>
      </c>
      <c r="K7" s="36"/>
      <c r="L7" s="36">
        <v>4.99750124937531E-4</v>
      </c>
      <c r="M7" s="36">
        <v>46</v>
      </c>
      <c r="N7" s="36">
        <v>4</v>
      </c>
      <c r="O7" s="36">
        <v>2</v>
      </c>
      <c r="P7" s="1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ht="15" customHeight="1" x14ac:dyDescent="0.25">
      <c r="A8" s="36">
        <v>1</v>
      </c>
      <c r="B8" s="36" t="s">
        <v>22</v>
      </c>
      <c r="C8" s="36" t="s">
        <v>96</v>
      </c>
      <c r="D8" s="36">
        <v>41.778702000000003</v>
      </c>
      <c r="E8" s="36">
        <v>2.5047000000000001</v>
      </c>
      <c r="F8" s="36">
        <v>5127887.5033328403</v>
      </c>
      <c r="G8" s="36">
        <v>278821.92858991202</v>
      </c>
      <c r="H8" s="36"/>
      <c r="I8" s="36">
        <v>7.4320979512666696</v>
      </c>
      <c r="J8" s="36">
        <v>6.0381869246768396</v>
      </c>
      <c r="K8" s="36"/>
      <c r="L8" s="36">
        <v>4.99750124937531E-4</v>
      </c>
      <c r="M8" s="36">
        <v>48</v>
      </c>
      <c r="N8" s="36">
        <v>5</v>
      </c>
      <c r="O8" s="36">
        <v>2</v>
      </c>
      <c r="S8" s="1"/>
      <c r="T8" s="36"/>
      <c r="U8" s="36"/>
      <c r="V8" s="36"/>
      <c r="W8" s="36"/>
      <c r="X8" s="36"/>
      <c r="Y8" s="37"/>
      <c r="Z8" s="36"/>
      <c r="AA8" s="36"/>
    </row>
    <row r="9" spans="1:29" ht="15" customHeight="1" x14ac:dyDescent="0.25">
      <c r="A9" s="36">
        <v>1</v>
      </c>
      <c r="B9" s="36" t="s">
        <v>27</v>
      </c>
      <c r="C9" s="36" t="s">
        <v>50</v>
      </c>
      <c r="D9" s="36">
        <v>36.83</v>
      </c>
      <c r="E9" s="36">
        <v>10.23</v>
      </c>
      <c r="F9" s="36">
        <v>4415437.3955190303</v>
      </c>
      <c r="G9" s="36">
        <v>1138798.39081519</v>
      </c>
      <c r="H9" s="36">
        <v>4</v>
      </c>
      <c r="I9" s="36">
        <v>7.2734894001238999</v>
      </c>
      <c r="J9" s="36">
        <v>8.45144543520429</v>
      </c>
      <c r="K9" s="36"/>
      <c r="L9" s="36">
        <v>4.99750124937531E-4</v>
      </c>
      <c r="M9" s="36">
        <v>21</v>
      </c>
      <c r="N9" s="36">
        <v>6</v>
      </c>
      <c r="O9" s="36">
        <v>2</v>
      </c>
      <c r="S9" s="36"/>
      <c r="T9" s="36"/>
      <c r="U9" s="1"/>
      <c r="V9" s="36"/>
      <c r="W9" s="1"/>
      <c r="X9" s="37"/>
      <c r="Y9" s="36"/>
      <c r="Z9" s="37"/>
      <c r="AA9" s="36"/>
    </row>
    <row r="10" spans="1:29" x14ac:dyDescent="0.25">
      <c r="A10" s="36">
        <v>1</v>
      </c>
      <c r="B10" s="36" t="s">
        <v>20</v>
      </c>
      <c r="C10" s="36" t="s">
        <v>49</v>
      </c>
      <c r="D10" s="36">
        <v>38.4305555555556</v>
      </c>
      <c r="E10" s="36">
        <v>27.151111111111099</v>
      </c>
      <c r="F10" s="36">
        <v>4640428.6991666704</v>
      </c>
      <c r="G10" s="36">
        <v>3022447.8633604799</v>
      </c>
      <c r="H10" s="36">
        <v>120</v>
      </c>
      <c r="I10" s="36">
        <v>7.3182538661434702</v>
      </c>
      <c r="J10" s="36">
        <v>7.8034304640026697</v>
      </c>
      <c r="K10" s="36"/>
      <c r="L10" s="36">
        <v>4.99750124937531E-4</v>
      </c>
      <c r="M10" s="36">
        <v>67</v>
      </c>
      <c r="N10" s="36">
        <v>8</v>
      </c>
      <c r="O10" s="36">
        <v>1</v>
      </c>
      <c r="P10" s="1"/>
      <c r="S10" s="36"/>
      <c r="T10" s="36"/>
      <c r="U10" s="36"/>
      <c r="V10" s="1"/>
      <c r="W10" s="36"/>
      <c r="X10" s="36"/>
      <c r="Y10" s="37"/>
      <c r="Z10" s="36"/>
      <c r="AA10" s="36"/>
    </row>
    <row r="11" spans="1:29" ht="14.25" x14ac:dyDescent="0.2">
      <c r="A11" s="36">
        <v>2</v>
      </c>
      <c r="B11" s="36" t="s">
        <v>29</v>
      </c>
      <c r="C11" s="36" t="s">
        <v>40</v>
      </c>
      <c r="D11" s="36">
        <v>42.66</v>
      </c>
      <c r="E11" s="36">
        <v>18.0833333333333</v>
      </c>
      <c r="F11" s="36">
        <v>5260362.7397744097</v>
      </c>
      <c r="G11" s="36">
        <v>2013027.4585116899</v>
      </c>
      <c r="H11" s="36">
        <v>52</v>
      </c>
      <c r="I11" s="36">
        <v>7.0452563287284402</v>
      </c>
      <c r="J11" s="36">
        <v>6.8997833712963299</v>
      </c>
      <c r="K11" s="36"/>
      <c r="L11" s="36">
        <v>4.99750124937531E-4</v>
      </c>
      <c r="M11" s="36">
        <v>37</v>
      </c>
      <c r="N11" s="36">
        <v>4</v>
      </c>
      <c r="O11" s="36">
        <v>2</v>
      </c>
    </row>
    <row r="12" spans="1:29" ht="14.25" x14ac:dyDescent="0.2">
      <c r="A12" s="36">
        <v>2</v>
      </c>
      <c r="B12" s="36" t="s">
        <v>46</v>
      </c>
      <c r="C12" s="36" t="s">
        <v>47</v>
      </c>
      <c r="D12" s="36">
        <v>43.95</v>
      </c>
      <c r="E12" s="36">
        <v>4.82</v>
      </c>
      <c r="F12" s="36">
        <v>5457707.8256885204</v>
      </c>
      <c r="G12" s="36">
        <v>536559.94562357897</v>
      </c>
      <c r="H12" s="36">
        <v>30</v>
      </c>
      <c r="I12" s="36">
        <v>7.2818131639181196</v>
      </c>
      <c r="J12" s="36">
        <v>3.53350469743416</v>
      </c>
      <c r="K12" s="36"/>
      <c r="L12" s="36">
        <v>4.99750124937531E-4</v>
      </c>
      <c r="M12" s="36">
        <v>141</v>
      </c>
      <c r="N12" s="36">
        <v>14</v>
      </c>
      <c r="O12" s="36">
        <v>1</v>
      </c>
    </row>
    <row r="13" spans="1:29" ht="15" customHeight="1" x14ac:dyDescent="0.2">
      <c r="A13" s="36">
        <v>2</v>
      </c>
      <c r="B13" s="36" t="s">
        <v>30</v>
      </c>
      <c r="C13" s="36" t="s">
        <v>31</v>
      </c>
      <c r="D13" s="36">
        <v>38.0501111111111</v>
      </c>
      <c r="E13" s="36">
        <v>23.866675000000001</v>
      </c>
      <c r="F13" s="36">
        <v>4586507.25282628</v>
      </c>
      <c r="G13" s="36">
        <v>2656826.1079285499</v>
      </c>
      <c r="H13" s="36">
        <v>498</v>
      </c>
      <c r="I13" s="36">
        <v>6.7788102596856303</v>
      </c>
      <c r="J13" s="36">
        <v>5.3264773303660897</v>
      </c>
      <c r="K13" s="36"/>
      <c r="L13" s="36">
        <v>4.99750124937531E-4</v>
      </c>
      <c r="M13" s="36">
        <v>146</v>
      </c>
      <c r="N13" s="36">
        <v>15</v>
      </c>
      <c r="O13" s="36">
        <v>1</v>
      </c>
    </row>
    <row r="14" spans="1:29" ht="15" customHeight="1" x14ac:dyDescent="0.2">
      <c r="A14" s="36">
        <v>2</v>
      </c>
      <c r="B14" s="36" t="s">
        <v>56</v>
      </c>
      <c r="C14" s="36" t="s">
        <v>90</v>
      </c>
      <c r="D14" s="36">
        <v>46.086677777777801</v>
      </c>
      <c r="E14" s="36">
        <v>18.046713888888899</v>
      </c>
      <c r="F14" s="36">
        <v>5794250.29150654</v>
      </c>
      <c r="G14" s="36">
        <v>2008951.0006030099</v>
      </c>
      <c r="H14" s="36"/>
      <c r="I14" s="36">
        <v>7.9011351427149998</v>
      </c>
      <c r="J14" s="36">
        <v>7.53651073538337</v>
      </c>
      <c r="K14" s="36"/>
      <c r="L14" s="36">
        <v>4.99750124937531E-4</v>
      </c>
      <c r="M14" s="36">
        <v>122</v>
      </c>
      <c r="N14" s="36">
        <v>11</v>
      </c>
      <c r="O14" s="36">
        <v>1</v>
      </c>
    </row>
    <row r="15" spans="1:29" ht="15" customHeight="1" x14ac:dyDescent="0.2">
      <c r="A15" s="36">
        <v>2</v>
      </c>
      <c r="B15" s="36" t="s">
        <v>111</v>
      </c>
      <c r="C15" s="36" t="s">
        <v>93</v>
      </c>
      <c r="D15" s="36">
        <v>44.516666666666666</v>
      </c>
      <c r="E15" s="36">
        <v>23.133333333333333</v>
      </c>
      <c r="F15" s="36">
        <v>5545748.8006816301</v>
      </c>
      <c r="G15" s="36">
        <v>2575190.8870177302</v>
      </c>
      <c r="H15" s="36"/>
      <c r="I15" s="36">
        <v>7.4957991544807898</v>
      </c>
      <c r="J15" s="36">
        <v>5.1912723697229</v>
      </c>
      <c r="K15" s="36"/>
      <c r="L15" s="36">
        <v>4.99750124937531E-4</v>
      </c>
      <c r="M15" s="36">
        <v>37</v>
      </c>
      <c r="N15" s="36">
        <v>4</v>
      </c>
      <c r="O15" s="36">
        <v>2</v>
      </c>
    </row>
    <row r="16" spans="1:29" ht="15" customHeight="1" x14ac:dyDescent="0.2">
      <c r="A16" s="36">
        <v>2</v>
      </c>
      <c r="B16" s="36" t="s">
        <v>22</v>
      </c>
      <c r="C16" s="36" t="s">
        <v>55</v>
      </c>
      <c r="D16" s="36">
        <v>36.846389000000002</v>
      </c>
      <c r="E16" s="36">
        <v>-2.3569420000000001</v>
      </c>
      <c r="F16" s="36">
        <v>4417716.9687953796</v>
      </c>
      <c r="G16" s="36">
        <v>-262373.58326927997</v>
      </c>
      <c r="H16" s="36">
        <v>21</v>
      </c>
      <c r="I16" s="36">
        <v>7.4789598976081901</v>
      </c>
      <c r="J16" s="36">
        <v>4.3817602004680296</v>
      </c>
      <c r="K16" s="36"/>
      <c r="L16" s="36">
        <v>4.99750124937531E-4</v>
      </c>
      <c r="M16" s="36">
        <v>133</v>
      </c>
      <c r="N16" s="36">
        <v>16</v>
      </c>
      <c r="O16" s="36">
        <v>1</v>
      </c>
    </row>
    <row r="17" spans="1:16" x14ac:dyDescent="0.25">
      <c r="A17" s="36">
        <v>2</v>
      </c>
      <c r="B17" s="36" t="s">
        <v>27</v>
      </c>
      <c r="C17" s="36" t="s">
        <v>28</v>
      </c>
      <c r="D17" s="36">
        <v>34.716666666666697</v>
      </c>
      <c r="E17" s="36">
        <v>10.6833333333333</v>
      </c>
      <c r="F17" s="36">
        <v>4125443.62774585</v>
      </c>
      <c r="G17" s="36">
        <v>1189263.2266414701</v>
      </c>
      <c r="H17" s="36">
        <v>23</v>
      </c>
      <c r="I17" s="36">
        <v>6.7370333805782199</v>
      </c>
      <c r="J17" s="36">
        <v>4.31999616119829</v>
      </c>
      <c r="K17" s="36"/>
      <c r="L17" s="36">
        <v>4.99750124937531E-4</v>
      </c>
      <c r="M17" s="36">
        <v>118</v>
      </c>
      <c r="N17" s="36">
        <v>15</v>
      </c>
      <c r="O17" s="36">
        <v>1</v>
      </c>
      <c r="P17" s="1"/>
    </row>
    <row r="18" spans="1:16" ht="14.25" x14ac:dyDescent="0.2">
      <c r="A18" s="36">
        <v>2</v>
      </c>
      <c r="B18" s="36" t="s">
        <v>20</v>
      </c>
      <c r="C18" s="36" t="s">
        <v>53</v>
      </c>
      <c r="D18" s="36">
        <v>39.950000000000003</v>
      </c>
      <c r="E18" s="36">
        <v>32.880000000000003</v>
      </c>
      <c r="F18" s="36">
        <v>4858679.0737712504</v>
      </c>
      <c r="G18" s="36">
        <v>3660184.8572828402</v>
      </c>
      <c r="H18" s="36">
        <v>902</v>
      </c>
      <c r="I18" s="36">
        <v>7.1847255117269402</v>
      </c>
      <c r="J18" s="36">
        <v>4.3527751770110799</v>
      </c>
      <c r="K18" s="36"/>
      <c r="L18" s="36">
        <v>4.99750124937531E-4</v>
      </c>
      <c r="M18" s="36">
        <v>161</v>
      </c>
      <c r="N18" s="36">
        <v>15</v>
      </c>
      <c r="O18" s="36">
        <v>1</v>
      </c>
    </row>
    <row r="19" spans="1:16" ht="14.25" x14ac:dyDescent="0.2">
      <c r="A19" s="36" t="s">
        <v>63</v>
      </c>
      <c r="B19" s="36" t="s">
        <v>62</v>
      </c>
      <c r="C19" s="36" t="s">
        <v>64</v>
      </c>
      <c r="D19" s="36">
        <v>45.6</v>
      </c>
      <c r="E19" s="36">
        <v>13.9333333333333</v>
      </c>
      <c r="F19" s="36">
        <v>5716479.0153268296</v>
      </c>
      <c r="G19" s="36">
        <v>1551051.5717196099</v>
      </c>
      <c r="H19" s="36">
        <v>497</v>
      </c>
      <c r="I19" s="36">
        <v>7.8342603360699998</v>
      </c>
      <c r="J19" s="36">
        <v>10.2879855689311</v>
      </c>
      <c r="K19" s="36"/>
      <c r="L19" s="36">
        <v>4.99750124937531E-4</v>
      </c>
      <c r="M19" s="36">
        <v>39</v>
      </c>
      <c r="N19" s="36">
        <v>4</v>
      </c>
      <c r="O19" s="36">
        <v>2</v>
      </c>
    </row>
    <row r="20" spans="1:16" ht="14.25" x14ac:dyDescent="0.2">
      <c r="A20" s="36"/>
      <c r="B20" s="36" t="s">
        <v>14</v>
      </c>
      <c r="C20" s="36" t="s">
        <v>15</v>
      </c>
      <c r="D20" s="36">
        <v>36.78</v>
      </c>
      <c r="E20" s="36">
        <v>3.0522222222222202</v>
      </c>
      <c r="F20" s="36">
        <v>4408485.8278296804</v>
      </c>
      <c r="G20" s="36">
        <v>339771.82356569101</v>
      </c>
      <c r="H20" s="36">
        <v>180</v>
      </c>
      <c r="I20" s="36">
        <v>5.9612662932843197</v>
      </c>
      <c r="J20" s="36">
        <v>-0.69488089224251204</v>
      </c>
      <c r="K20" s="36"/>
      <c r="L20" s="36">
        <v>4.99750124937531E-4</v>
      </c>
      <c r="M20" s="36">
        <v>54</v>
      </c>
      <c r="N20" s="36">
        <v>7</v>
      </c>
      <c r="O20" s="36">
        <v>1</v>
      </c>
    </row>
    <row r="21" spans="1:16" ht="15.75" customHeight="1" x14ac:dyDescent="0.2">
      <c r="A21" s="36"/>
      <c r="B21" s="36" t="s">
        <v>68</v>
      </c>
      <c r="C21" s="36" t="s">
        <v>69</v>
      </c>
      <c r="D21" s="36">
        <v>46.6</v>
      </c>
      <c r="E21" s="36">
        <v>13.666666666666666</v>
      </c>
      <c r="F21" s="36">
        <v>5877026.5520376796</v>
      </c>
      <c r="G21" s="36">
        <v>1521366.3741747399</v>
      </c>
      <c r="H21" s="36">
        <v>2140</v>
      </c>
      <c r="I21" s="36">
        <v>8.0849546714838798</v>
      </c>
      <c r="J21" s="36">
        <v>11.9753456639899</v>
      </c>
      <c r="K21" s="36"/>
      <c r="L21" s="36">
        <v>4.99750124937531E-4</v>
      </c>
      <c r="M21" s="36">
        <v>93</v>
      </c>
      <c r="N21" s="36">
        <v>8</v>
      </c>
      <c r="O21" s="36">
        <v>1</v>
      </c>
    </row>
    <row r="22" spans="1:16" ht="15.75" customHeight="1" x14ac:dyDescent="0.25">
      <c r="A22" s="36"/>
      <c r="B22" s="36" t="s">
        <v>29</v>
      </c>
      <c r="C22" s="36" t="s">
        <v>44</v>
      </c>
      <c r="D22" s="36">
        <v>43.039166666666702</v>
      </c>
      <c r="E22" s="36">
        <v>16.0905555555556</v>
      </c>
      <c r="F22" s="36">
        <v>5317935.3143725302</v>
      </c>
      <c r="G22" s="36">
        <v>1791192.45102533</v>
      </c>
      <c r="H22" s="36">
        <v>6</v>
      </c>
      <c r="I22" s="36">
        <v>7.1550869423506702</v>
      </c>
      <c r="J22" s="36">
        <v>5.4184942359807202</v>
      </c>
      <c r="K22" s="36"/>
      <c r="L22" s="36">
        <v>4.99750124937531E-4</v>
      </c>
      <c r="M22" s="36">
        <v>37</v>
      </c>
      <c r="N22" s="36">
        <v>4</v>
      </c>
      <c r="O22" s="36">
        <v>2</v>
      </c>
      <c r="P22" s="1"/>
    </row>
    <row r="23" spans="1:16" ht="15.75" customHeight="1" x14ac:dyDescent="0.2">
      <c r="A23" s="36"/>
      <c r="B23" s="36" t="s">
        <v>29</v>
      </c>
      <c r="C23" s="36" t="s">
        <v>38</v>
      </c>
      <c r="D23" s="36">
        <v>44.12</v>
      </c>
      <c r="E23" s="36">
        <v>15.24</v>
      </c>
      <c r="F23" s="36">
        <v>5484031.2781682396</v>
      </c>
      <c r="G23" s="36">
        <v>1696509.0396894901</v>
      </c>
      <c r="H23" s="36">
        <v>5</v>
      </c>
      <c r="I23" s="36">
        <v>7.0394514835886204</v>
      </c>
      <c r="J23" s="36">
        <v>3.9765484996547502</v>
      </c>
      <c r="K23" s="36"/>
      <c r="L23" s="36">
        <v>4.99750124937531E-4</v>
      </c>
      <c r="M23" s="36">
        <v>36</v>
      </c>
      <c r="N23" s="36">
        <v>4</v>
      </c>
      <c r="O23" s="36">
        <v>2</v>
      </c>
    </row>
    <row r="24" spans="1:16" ht="15.75" customHeight="1" x14ac:dyDescent="0.2">
      <c r="A24" s="36"/>
      <c r="B24" s="36" t="s">
        <v>16</v>
      </c>
      <c r="C24" s="36" t="s">
        <v>17</v>
      </c>
      <c r="D24" s="36">
        <v>31.62</v>
      </c>
      <c r="E24" s="36">
        <v>25.95</v>
      </c>
      <c r="F24" s="36">
        <v>3713532.4341587401</v>
      </c>
      <c r="G24" s="36">
        <v>2888740.7860854501</v>
      </c>
      <c r="H24" s="36">
        <v>24</v>
      </c>
      <c r="I24" s="36">
        <v>6.1314585855969801</v>
      </c>
      <c r="J24" s="36">
        <v>8.3402406760396097</v>
      </c>
      <c r="K24" s="36"/>
      <c r="L24" s="36">
        <v>4.99750124937531E-4</v>
      </c>
      <c r="M24" s="36">
        <v>16</v>
      </c>
      <c r="N24" s="36">
        <v>4</v>
      </c>
      <c r="O24" s="36">
        <v>2</v>
      </c>
    </row>
    <row r="25" spans="1:16" ht="15.75" customHeight="1" x14ac:dyDescent="0.2">
      <c r="A25" s="36"/>
      <c r="B25" s="36" t="s">
        <v>39</v>
      </c>
      <c r="C25" s="36" t="s">
        <v>39</v>
      </c>
      <c r="D25" s="36">
        <v>36.15</v>
      </c>
      <c r="E25" s="36">
        <v>-5.35</v>
      </c>
      <c r="F25" s="36">
        <v>4321280.8185661295</v>
      </c>
      <c r="G25" s="36">
        <v>-595559.27574401395</v>
      </c>
      <c r="H25" s="36">
        <v>5</v>
      </c>
      <c r="I25" s="36">
        <v>7.0467284999174602</v>
      </c>
      <c r="J25" s="36">
        <v>7.4827504300327199</v>
      </c>
      <c r="K25" s="36"/>
      <c r="L25" s="36">
        <v>4.99750124937531E-4</v>
      </c>
      <c r="M25" s="36">
        <v>119</v>
      </c>
      <c r="N25" s="36">
        <v>15</v>
      </c>
      <c r="O25" s="36">
        <v>1</v>
      </c>
    </row>
    <row r="26" spans="1:16" ht="15.75" customHeight="1" x14ac:dyDescent="0.2">
      <c r="A26" s="36"/>
      <c r="B26" s="36" t="s">
        <v>30</v>
      </c>
      <c r="C26" s="36" t="s">
        <v>32</v>
      </c>
      <c r="D26" s="36">
        <v>37.97</v>
      </c>
      <c r="E26" s="36">
        <v>23.72</v>
      </c>
      <c r="F26" s="36">
        <v>4575188.6854346199</v>
      </c>
      <c r="G26" s="36">
        <v>2640498.3216164499</v>
      </c>
      <c r="H26" s="36">
        <v>107</v>
      </c>
      <c r="I26" s="36">
        <v>6.68094251983762</v>
      </c>
      <c r="J26" s="36">
        <v>4.5909918096466802</v>
      </c>
      <c r="K26" s="36"/>
      <c r="L26" s="36">
        <v>4.99750124937531E-4</v>
      </c>
      <c r="M26" s="36">
        <v>135</v>
      </c>
      <c r="N26" s="36">
        <v>16</v>
      </c>
      <c r="O26" s="36">
        <v>1</v>
      </c>
    </row>
    <row r="27" spans="1:16" ht="15.75" customHeight="1" x14ac:dyDescent="0.2">
      <c r="A27" s="36"/>
      <c r="B27" s="36" t="s">
        <v>30</v>
      </c>
      <c r="C27" s="36" t="s">
        <v>60</v>
      </c>
      <c r="D27" s="36">
        <v>38.28</v>
      </c>
      <c r="E27" s="36">
        <v>21.79</v>
      </c>
      <c r="F27" s="36">
        <v>4619056.28441427</v>
      </c>
      <c r="G27" s="36">
        <v>2425651.7043854301</v>
      </c>
      <c r="H27" s="36">
        <v>100</v>
      </c>
      <c r="I27" s="36">
        <v>7.2666585667555701</v>
      </c>
      <c r="J27" s="36">
        <v>7.4003146126118802</v>
      </c>
      <c r="K27" s="36"/>
      <c r="L27" s="36">
        <v>4.99750124937531E-4</v>
      </c>
      <c r="M27" s="36">
        <v>133</v>
      </c>
      <c r="N27" s="36">
        <v>16</v>
      </c>
      <c r="O27" s="36">
        <v>1</v>
      </c>
    </row>
    <row r="28" spans="1:16" ht="15.75" customHeight="1" x14ac:dyDescent="0.2">
      <c r="A28" s="36"/>
      <c r="B28" s="36" t="s">
        <v>43</v>
      </c>
      <c r="C28" s="36" t="s">
        <v>72</v>
      </c>
      <c r="D28" s="36">
        <v>46.421733000000003</v>
      </c>
      <c r="E28" s="36">
        <v>12.582437000000001</v>
      </c>
      <c r="F28" s="36">
        <v>5848191.7256626301</v>
      </c>
      <c r="G28" s="36">
        <v>1400670.47977844</v>
      </c>
      <c r="H28" s="36">
        <v>910</v>
      </c>
      <c r="I28" s="36">
        <v>8.1946205597816295</v>
      </c>
      <c r="J28" s="36">
        <v>12.0754702476173</v>
      </c>
      <c r="K28" s="36"/>
      <c r="L28" s="36">
        <v>4.99750124937531E-4</v>
      </c>
      <c r="M28" s="36">
        <v>41</v>
      </c>
      <c r="N28" s="36">
        <v>4</v>
      </c>
      <c r="O28" s="36">
        <v>2</v>
      </c>
    </row>
    <row r="29" spans="1:16" ht="15.75" customHeight="1" x14ac:dyDescent="0.25">
      <c r="A29" s="36"/>
      <c r="B29" s="36" t="s">
        <v>106</v>
      </c>
      <c r="C29" s="36" t="s">
        <v>92</v>
      </c>
      <c r="D29" s="36">
        <v>32.366666666666703</v>
      </c>
      <c r="E29" s="36">
        <v>35.75</v>
      </c>
      <c r="F29" s="36">
        <v>3811538.1467985301</v>
      </c>
      <c r="G29" s="36">
        <v>3979671.7958595301</v>
      </c>
      <c r="H29" s="36"/>
      <c r="I29" s="36">
        <v>6.7501275636139502</v>
      </c>
      <c r="J29" s="36">
        <v>14.069497394917899</v>
      </c>
      <c r="K29" s="36"/>
      <c r="L29" s="36">
        <v>4.99750124937531E-4</v>
      </c>
      <c r="M29" s="36">
        <v>28</v>
      </c>
      <c r="N29" s="36">
        <v>6</v>
      </c>
      <c r="O29" s="36">
        <v>2</v>
      </c>
      <c r="P29" s="1"/>
    </row>
    <row r="30" spans="1:16" ht="15.75" customHeight="1" x14ac:dyDescent="0.25">
      <c r="A30" s="36"/>
      <c r="B30" s="36" t="s">
        <v>42</v>
      </c>
      <c r="C30" s="36" t="s">
        <v>42</v>
      </c>
      <c r="D30" s="36">
        <v>43.732388888888899</v>
      </c>
      <c r="E30" s="36">
        <v>7.4235833333333296</v>
      </c>
      <c r="F30" s="36">
        <v>5424121.7142890096</v>
      </c>
      <c r="G30" s="36">
        <v>826389.51652809896</v>
      </c>
      <c r="H30" s="36">
        <v>2</v>
      </c>
      <c r="I30" s="36">
        <v>7.1543194691339798</v>
      </c>
      <c r="J30" s="36">
        <v>0.17921674079925901</v>
      </c>
      <c r="K30" s="36"/>
      <c r="L30" s="36">
        <v>4.99750124937531E-4</v>
      </c>
      <c r="M30" s="36">
        <v>171</v>
      </c>
      <c r="N30" s="36">
        <v>16</v>
      </c>
      <c r="O30" s="36">
        <v>1</v>
      </c>
      <c r="P30" s="1"/>
    </row>
    <row r="31" spans="1:16" ht="15.75" customHeight="1" x14ac:dyDescent="0.25">
      <c r="A31" s="36"/>
      <c r="B31" s="36" t="s">
        <v>18</v>
      </c>
      <c r="C31" s="36" t="s">
        <v>19</v>
      </c>
      <c r="D31" s="36">
        <v>33.966666666666697</v>
      </c>
      <c r="E31" s="36">
        <v>-4.9833333333333298</v>
      </c>
      <c r="F31" s="36">
        <v>4024327.05158357</v>
      </c>
      <c r="G31" s="36">
        <v>-554742.12911981298</v>
      </c>
      <c r="H31" s="36">
        <v>571</v>
      </c>
      <c r="I31" s="36">
        <v>6.9740258788896599</v>
      </c>
      <c r="J31" s="36">
        <v>7.2445714973795301</v>
      </c>
      <c r="K31" s="36"/>
      <c r="L31" s="36">
        <v>4.99750124937531E-4</v>
      </c>
      <c r="M31" s="36">
        <v>76</v>
      </c>
      <c r="N31" s="36">
        <v>15</v>
      </c>
      <c r="O31" s="36">
        <v>1</v>
      </c>
      <c r="P31" s="1"/>
    </row>
    <row r="32" spans="1:16" ht="15.75" customHeight="1" x14ac:dyDescent="0.25">
      <c r="A32" s="36"/>
      <c r="B32" s="36" t="s">
        <v>58</v>
      </c>
      <c r="C32" s="36" t="s">
        <v>59</v>
      </c>
      <c r="D32" s="36">
        <v>44.783299999999997</v>
      </c>
      <c r="E32" s="36">
        <v>20.533000000000001</v>
      </c>
      <c r="F32" s="36">
        <v>5587470.7767156698</v>
      </c>
      <c r="G32" s="36">
        <v>2285723.1044582902</v>
      </c>
      <c r="H32" s="36">
        <v>243</v>
      </c>
      <c r="I32" s="36">
        <v>7.6182149312351299</v>
      </c>
      <c r="J32" s="36">
        <v>6.6799559321949999</v>
      </c>
      <c r="K32" s="36"/>
      <c r="L32" s="36">
        <v>4.99750124937531E-4</v>
      </c>
      <c r="M32" s="36">
        <v>60</v>
      </c>
      <c r="N32" s="36">
        <v>6</v>
      </c>
      <c r="O32" s="36">
        <v>1</v>
      </c>
      <c r="P32" s="1"/>
    </row>
    <row r="33" spans="1:16" ht="15.75" customHeight="1" x14ac:dyDescent="0.25">
      <c r="A33" s="36"/>
      <c r="B33" s="36" t="s">
        <v>62</v>
      </c>
      <c r="C33" s="36" t="s">
        <v>66</v>
      </c>
      <c r="D33" s="36">
        <v>45.466666666666697</v>
      </c>
      <c r="E33" s="36">
        <v>13.616666666666699</v>
      </c>
      <c r="F33" s="36">
        <v>5695290.2471494004</v>
      </c>
      <c r="G33" s="36">
        <v>1515800.39963508</v>
      </c>
      <c r="H33" s="36">
        <v>2</v>
      </c>
      <c r="I33" s="36">
        <v>8.0739313669064892</v>
      </c>
      <c r="J33" s="36">
        <v>9.4997262655843997</v>
      </c>
      <c r="K33" s="36"/>
      <c r="L33" s="36">
        <v>4.99750124937531E-4</v>
      </c>
      <c r="M33" s="36">
        <v>74</v>
      </c>
      <c r="N33" s="36">
        <v>7</v>
      </c>
      <c r="O33" s="36">
        <v>1</v>
      </c>
      <c r="P33" s="1"/>
    </row>
    <row r="34" spans="1:16" ht="15.75" customHeight="1" x14ac:dyDescent="0.2">
      <c r="A34" s="36"/>
      <c r="B34" s="36" t="s">
        <v>22</v>
      </c>
      <c r="C34" s="36" t="s">
        <v>23</v>
      </c>
      <c r="D34" s="36">
        <v>39.466667000000001</v>
      </c>
      <c r="E34" s="36">
        <v>-6.3333329999999997</v>
      </c>
      <c r="F34" s="36">
        <v>4788739.78008301</v>
      </c>
      <c r="G34" s="36">
        <v>-705023.40458423598</v>
      </c>
      <c r="H34" s="36">
        <v>405</v>
      </c>
      <c r="I34" s="36">
        <v>6.3496841496073397</v>
      </c>
      <c r="J34" s="36">
        <v>-1.14520435218297</v>
      </c>
      <c r="K34" s="36"/>
      <c r="L34" s="36">
        <v>4.99750124937531E-4</v>
      </c>
      <c r="M34" s="36">
        <v>114</v>
      </c>
      <c r="N34" s="36">
        <v>11</v>
      </c>
      <c r="O34" s="36">
        <v>1</v>
      </c>
    </row>
    <row r="35" spans="1:16" ht="15.75" customHeight="1" x14ac:dyDescent="0.2">
      <c r="A35" s="36"/>
      <c r="B35" s="36" t="s">
        <v>22</v>
      </c>
      <c r="C35" s="36" t="s">
        <v>25</v>
      </c>
      <c r="D35" s="36">
        <v>38.989165472000003</v>
      </c>
      <c r="E35" s="36">
        <v>-3.9202738505200001</v>
      </c>
      <c r="F35" s="36">
        <v>4720119.7382110702</v>
      </c>
      <c r="G35" s="36">
        <v>-436402.88881007198</v>
      </c>
      <c r="H35" s="36">
        <v>628</v>
      </c>
      <c r="I35" s="36">
        <v>7.0506631511859297</v>
      </c>
      <c r="J35" s="36">
        <v>1.56153853616732</v>
      </c>
      <c r="K35" s="36"/>
      <c r="L35" s="36">
        <v>4.99750124937531E-4</v>
      </c>
      <c r="M35" s="36">
        <v>164</v>
      </c>
      <c r="N35" s="36">
        <v>16</v>
      </c>
      <c r="O35" s="36">
        <v>1</v>
      </c>
    </row>
    <row r="36" spans="1:16" ht="15.75" customHeight="1" x14ac:dyDescent="0.2">
      <c r="A36" s="36"/>
      <c r="B36" s="36" t="s">
        <v>22</v>
      </c>
      <c r="C36" s="36" t="s">
        <v>51</v>
      </c>
      <c r="D36" s="36">
        <v>41.911727424399999</v>
      </c>
      <c r="E36" s="36">
        <v>2.7633464112200001</v>
      </c>
      <c r="F36" s="36">
        <v>5147765.7979984796</v>
      </c>
      <c r="G36" s="36">
        <v>307614.31538242998</v>
      </c>
      <c r="H36" s="36">
        <v>129</v>
      </c>
      <c r="I36" s="36">
        <v>7.41367223332397</v>
      </c>
      <c r="J36" s="36">
        <v>5.7150435166643296</v>
      </c>
      <c r="K36" s="36"/>
      <c r="L36" s="36">
        <v>4.99750124937531E-4</v>
      </c>
      <c r="M36" s="36">
        <v>167</v>
      </c>
      <c r="N36" s="36">
        <v>16</v>
      </c>
      <c r="O36" s="36">
        <v>1</v>
      </c>
    </row>
    <row r="37" spans="1:16" ht="15.75" customHeight="1" x14ac:dyDescent="0.2">
      <c r="A37" s="36"/>
      <c r="B37" s="36" t="s">
        <v>22</v>
      </c>
      <c r="C37" s="36" t="s">
        <v>52</v>
      </c>
      <c r="D37" s="36">
        <v>42.588346325000003</v>
      </c>
      <c r="E37" s="36">
        <v>-5.6511076166100001</v>
      </c>
      <c r="F37" s="36">
        <v>5249522.3919520201</v>
      </c>
      <c r="G37" s="36">
        <v>-629078.42229901499</v>
      </c>
      <c r="H37" s="36">
        <v>916</v>
      </c>
      <c r="I37" s="36">
        <v>7.3463028485700699</v>
      </c>
      <c r="J37" s="36">
        <v>3.5310913342883099</v>
      </c>
      <c r="K37" s="36"/>
      <c r="L37" s="36">
        <v>4.99750124937531E-4</v>
      </c>
      <c r="M37" s="36">
        <v>178</v>
      </c>
      <c r="N37" s="36">
        <v>16</v>
      </c>
      <c r="O37" s="36">
        <v>1</v>
      </c>
    </row>
    <row r="38" spans="1:16" ht="15.75" customHeight="1" x14ac:dyDescent="0.2">
      <c r="A38" s="36"/>
      <c r="B38" s="36" t="s">
        <v>22</v>
      </c>
      <c r="C38" s="36" t="s">
        <v>67</v>
      </c>
      <c r="D38" s="36">
        <v>40.411950351599998</v>
      </c>
      <c r="E38" s="36">
        <v>-3.6780611203500002</v>
      </c>
      <c r="F38" s="36">
        <v>4925987.6104822299</v>
      </c>
      <c r="G38" s="36">
        <v>-409439.89102389902</v>
      </c>
      <c r="H38" s="36">
        <v>667</v>
      </c>
      <c r="I38" s="36">
        <v>7.7892046919607401</v>
      </c>
      <c r="J38" s="36">
        <v>6.7212395133769602</v>
      </c>
      <c r="K38" s="36"/>
      <c r="L38" s="36">
        <v>4.99750124937531E-4</v>
      </c>
      <c r="M38" s="36">
        <v>150</v>
      </c>
      <c r="N38" s="36">
        <v>16</v>
      </c>
      <c r="O38" s="36">
        <v>1</v>
      </c>
    </row>
    <row r="39" spans="1:16" ht="15.75" customHeight="1" x14ac:dyDescent="0.2">
      <c r="A39" s="36"/>
      <c r="B39" s="36" t="s">
        <v>22</v>
      </c>
      <c r="C39" s="36" t="s">
        <v>95</v>
      </c>
      <c r="D39" s="36">
        <v>37.164459099399998</v>
      </c>
      <c r="E39" s="36">
        <v>-5.61139316556</v>
      </c>
      <c r="F39" s="36">
        <v>4462055.1235413002</v>
      </c>
      <c r="G39" s="36">
        <v>-624657.42983099504</v>
      </c>
      <c r="H39" s="36"/>
      <c r="I39" s="36">
        <v>6.9373404598824502</v>
      </c>
      <c r="J39" s="36">
        <v>4.4334101284701699</v>
      </c>
      <c r="K39" s="36"/>
      <c r="L39" s="36">
        <v>4.99750124937531E-4</v>
      </c>
      <c r="M39" s="36">
        <v>138</v>
      </c>
      <c r="N39" s="36">
        <v>16</v>
      </c>
      <c r="O39" s="36">
        <v>1</v>
      </c>
    </row>
    <row r="40" spans="1:16" ht="15.75" customHeight="1" x14ac:dyDescent="0.25">
      <c r="A40" s="36"/>
      <c r="B40" s="36" t="s">
        <v>22</v>
      </c>
      <c r="C40" s="36" t="s">
        <v>33</v>
      </c>
      <c r="D40" s="36">
        <v>38.001949819899998</v>
      </c>
      <c r="E40" s="36">
        <v>-1.1708374240399999</v>
      </c>
      <c r="F40" s="36">
        <v>4579701.2606897904</v>
      </c>
      <c r="G40" s="36">
        <v>-130337.025845841</v>
      </c>
      <c r="H40" s="36">
        <v>61</v>
      </c>
      <c r="I40" s="36">
        <v>7.0916469931102499</v>
      </c>
      <c r="J40" s="36">
        <v>2.6954379694927102</v>
      </c>
      <c r="K40" s="36"/>
      <c r="L40" s="36">
        <v>4.99750124937531E-4</v>
      </c>
      <c r="M40" s="36">
        <v>144</v>
      </c>
      <c r="N40" s="36">
        <v>16</v>
      </c>
      <c r="O40" s="36">
        <v>1</v>
      </c>
      <c r="P40" s="1"/>
    </row>
    <row r="41" spans="1:16" ht="15.75" customHeight="1" x14ac:dyDescent="0.2">
      <c r="A41" s="36"/>
      <c r="B41" s="36" t="s">
        <v>22</v>
      </c>
      <c r="C41" s="36" t="s">
        <v>37</v>
      </c>
      <c r="D41" s="36">
        <v>39.553390294700002</v>
      </c>
      <c r="E41" s="36">
        <v>2.6252981430300002</v>
      </c>
      <c r="F41" s="36">
        <v>4801252.84495157</v>
      </c>
      <c r="G41" s="36">
        <v>292246.852462626</v>
      </c>
      <c r="H41" s="36">
        <v>3</v>
      </c>
      <c r="I41" s="36">
        <v>6.9938343669524397</v>
      </c>
      <c r="J41" s="36">
        <v>4.0477275425817796</v>
      </c>
      <c r="K41" s="36"/>
      <c r="L41" s="36">
        <v>4.99750124937531E-4</v>
      </c>
      <c r="M41" s="36">
        <v>164</v>
      </c>
      <c r="N41" s="36">
        <v>16</v>
      </c>
      <c r="O41" s="36">
        <v>1</v>
      </c>
    </row>
    <row r="42" spans="1:16" ht="15.75" customHeight="1" x14ac:dyDescent="0.2">
      <c r="A42" s="36"/>
      <c r="B42" s="36" t="s">
        <v>22</v>
      </c>
      <c r="C42" s="36" t="s">
        <v>54</v>
      </c>
      <c r="D42" s="36">
        <v>43.483333999999999</v>
      </c>
      <c r="E42" s="36">
        <v>-3.8</v>
      </c>
      <c r="F42" s="36">
        <v>5385831.9800239196</v>
      </c>
      <c r="G42" s="36">
        <v>-423014.06501443998</v>
      </c>
      <c r="H42" s="36">
        <v>52</v>
      </c>
      <c r="I42" s="36">
        <v>7.3024576923467901</v>
      </c>
      <c r="J42" s="36">
        <v>8.3448842647010206</v>
      </c>
      <c r="K42" s="36"/>
      <c r="L42" s="36">
        <v>4.99750124937531E-4</v>
      </c>
      <c r="M42" s="36">
        <v>130</v>
      </c>
      <c r="N42" s="36">
        <v>11</v>
      </c>
      <c r="O42" s="36">
        <v>1</v>
      </c>
    </row>
    <row r="43" spans="1:16" ht="15.75" customHeight="1" x14ac:dyDescent="0.2">
      <c r="A43" s="36"/>
      <c r="B43" s="36" t="s">
        <v>22</v>
      </c>
      <c r="C43" s="36" t="s">
        <v>48</v>
      </c>
      <c r="D43" s="36">
        <v>40.8203002021</v>
      </c>
      <c r="E43" s="36">
        <v>0.493333172466</v>
      </c>
      <c r="F43" s="36">
        <v>4985872.0082447296</v>
      </c>
      <c r="G43" s="36">
        <v>54917.597550345301</v>
      </c>
      <c r="H43" s="36">
        <v>50</v>
      </c>
      <c r="I43" s="36">
        <v>7.4510593268906904</v>
      </c>
      <c r="J43" s="36">
        <v>4.7228374112949698</v>
      </c>
      <c r="K43" s="36"/>
      <c r="L43" s="36">
        <v>4.99750124937531E-4</v>
      </c>
      <c r="M43" s="36">
        <v>182</v>
      </c>
      <c r="N43" s="36">
        <v>16</v>
      </c>
      <c r="O43" s="36">
        <v>1</v>
      </c>
    </row>
    <row r="44" spans="1:16" ht="15.75" customHeight="1" x14ac:dyDescent="0.2">
      <c r="A44" s="36"/>
      <c r="B44" s="36" t="s">
        <v>22</v>
      </c>
      <c r="C44" s="36" t="s">
        <v>57</v>
      </c>
      <c r="D44" s="36">
        <v>39.4805661065</v>
      </c>
      <c r="E44" s="36">
        <v>-0.36638625482999998</v>
      </c>
      <c r="F44" s="36">
        <v>4790744.1933321198</v>
      </c>
      <c r="G44" s="36">
        <v>-40785.931321330201</v>
      </c>
      <c r="H44" s="36">
        <v>11</v>
      </c>
      <c r="I44" s="36">
        <v>7.5121441103151101</v>
      </c>
      <c r="J44" s="36">
        <v>5.5892761312382904</v>
      </c>
      <c r="K44" s="36"/>
      <c r="L44" s="36">
        <v>4.99750124937531E-4</v>
      </c>
      <c r="M44" s="36">
        <v>112</v>
      </c>
      <c r="N44" s="36">
        <v>11</v>
      </c>
      <c r="O44" s="36">
        <v>1</v>
      </c>
    </row>
    <row r="45" spans="1:16" ht="15.75" customHeight="1" x14ac:dyDescent="0.2">
      <c r="A45" s="36"/>
      <c r="B45" s="36" t="s">
        <v>22</v>
      </c>
      <c r="C45" s="36" t="s">
        <v>26</v>
      </c>
      <c r="D45" s="36">
        <v>41.633335000000002</v>
      </c>
      <c r="E45" s="36">
        <v>-4.766667</v>
      </c>
      <c r="F45" s="36">
        <v>5106212.0697003696</v>
      </c>
      <c r="G45" s="36">
        <v>-530622.94322110096</v>
      </c>
      <c r="H45" s="36">
        <v>735</v>
      </c>
      <c r="I45" s="36">
        <v>6.64304401644464</v>
      </c>
      <c r="J45" s="36">
        <v>-3.9996338866905701</v>
      </c>
      <c r="K45" s="36"/>
      <c r="L45" s="36">
        <v>4.99750124937531E-4</v>
      </c>
      <c r="M45" s="36">
        <v>115</v>
      </c>
      <c r="N45" s="36">
        <v>11</v>
      </c>
      <c r="O45" s="36">
        <v>1</v>
      </c>
    </row>
    <row r="46" spans="1:16" ht="15.75" customHeight="1" x14ac:dyDescent="0.2">
      <c r="A46" s="36"/>
      <c r="B46" s="36" t="s">
        <v>22</v>
      </c>
      <c r="C46" s="36" t="s">
        <v>41</v>
      </c>
      <c r="D46" s="36">
        <v>41.660560634600003</v>
      </c>
      <c r="E46" s="36">
        <v>-1.0041625646100001</v>
      </c>
      <c r="F46" s="36">
        <v>5110267.9122575698</v>
      </c>
      <c r="G46" s="36">
        <v>-111782.865366053</v>
      </c>
      <c r="H46" s="36">
        <v>263</v>
      </c>
      <c r="I46" s="36">
        <v>7.1941215475128901</v>
      </c>
      <c r="J46" s="36">
        <v>0.96670347334164597</v>
      </c>
      <c r="K46" s="36"/>
      <c r="L46" s="36">
        <v>4.99750124937531E-4</v>
      </c>
      <c r="M46" s="36">
        <v>173</v>
      </c>
      <c r="N46" s="36">
        <v>16</v>
      </c>
      <c r="O46" s="36">
        <v>1</v>
      </c>
    </row>
    <row r="47" spans="1:16" ht="15.75" customHeight="1" x14ac:dyDescent="0.2">
      <c r="A47" s="36"/>
      <c r="B47" s="36" t="s">
        <v>70</v>
      </c>
      <c r="C47" s="36" t="s">
        <v>71</v>
      </c>
      <c r="D47" s="36">
        <v>46.173785834100002</v>
      </c>
      <c r="E47" s="36">
        <v>8.7885560512699996</v>
      </c>
      <c r="F47" s="36">
        <v>5808242.39263542</v>
      </c>
      <c r="G47" s="36">
        <v>978337.58443551895</v>
      </c>
      <c r="H47" s="36">
        <v>379</v>
      </c>
      <c r="I47" s="36">
        <v>8.0987012782307595</v>
      </c>
      <c r="J47" s="36">
        <v>10.4978475782325</v>
      </c>
      <c r="K47" s="36"/>
      <c r="L47" s="36">
        <v>4.99750124937531E-4</v>
      </c>
      <c r="M47" s="36">
        <v>154</v>
      </c>
      <c r="N47" s="36">
        <v>14</v>
      </c>
      <c r="O47" s="36">
        <v>1</v>
      </c>
    </row>
    <row r="48" spans="1:16" ht="15.75" customHeight="1" x14ac:dyDescent="0.2">
      <c r="A48" s="36"/>
      <c r="B48" s="36" t="s">
        <v>20</v>
      </c>
      <c r="C48" s="36" t="s">
        <v>24</v>
      </c>
      <c r="D48" s="36">
        <v>36.979999999999997</v>
      </c>
      <c r="E48" s="36">
        <v>35.299999999999997</v>
      </c>
      <c r="F48" s="36">
        <v>4436319.4116961202</v>
      </c>
      <c r="G48" s="36">
        <v>3929578.0250025601</v>
      </c>
      <c r="H48" s="36">
        <v>73</v>
      </c>
      <c r="I48" s="36">
        <v>6.5921697158163504</v>
      </c>
      <c r="J48" s="36">
        <v>6.8121046940036001</v>
      </c>
      <c r="K48" s="36"/>
      <c r="L48" s="36">
        <v>4.99750124937531E-4</v>
      </c>
      <c r="M48" s="36">
        <v>154</v>
      </c>
      <c r="N48" s="36">
        <v>16</v>
      </c>
      <c r="O48" s="36">
        <v>1</v>
      </c>
    </row>
    <row r="49" spans="1:16" ht="15.75" customHeight="1" x14ac:dyDescent="0.2">
      <c r="A49" s="36"/>
      <c r="B49" s="36" t="s">
        <v>20</v>
      </c>
      <c r="C49" s="36" t="s">
        <v>36</v>
      </c>
      <c r="D49" s="36">
        <v>36.880000000000003</v>
      </c>
      <c r="E49" s="36">
        <v>30.7</v>
      </c>
      <c r="F49" s="36">
        <v>4422393.5078880498</v>
      </c>
      <c r="G49" s="36">
        <v>3417508.3673534999</v>
      </c>
      <c r="H49" s="36">
        <v>49</v>
      </c>
      <c r="I49" s="36">
        <v>7.0619265621223501</v>
      </c>
      <c r="J49" s="36">
        <v>9.1096829302320508</v>
      </c>
      <c r="K49" s="36"/>
      <c r="L49" s="36">
        <v>4.99750124937531E-4</v>
      </c>
      <c r="M49" s="36">
        <v>139</v>
      </c>
      <c r="N49" s="36">
        <v>15</v>
      </c>
      <c r="O49" s="36">
        <v>1</v>
      </c>
    </row>
    <row r="50" spans="1:16" ht="18" customHeight="1" x14ac:dyDescent="0.25">
      <c r="A50" s="36"/>
      <c r="B50" s="36" t="s">
        <v>20</v>
      </c>
      <c r="C50" s="36" t="s">
        <v>21</v>
      </c>
      <c r="D50" s="36">
        <v>41.678055555555602</v>
      </c>
      <c r="E50" s="36">
        <v>26.559166666666702</v>
      </c>
      <c r="F50" s="36">
        <v>5112875.0611916296</v>
      </c>
      <c r="G50" s="36">
        <v>2956552.9092270201</v>
      </c>
      <c r="H50" s="36">
        <v>48</v>
      </c>
      <c r="I50" s="36">
        <v>6.7290541968376898</v>
      </c>
      <c r="J50" s="36">
        <v>0.304737562429992</v>
      </c>
      <c r="K50" s="36"/>
      <c r="L50" s="36">
        <v>4.99750124937531E-4</v>
      </c>
      <c r="M50" s="36">
        <v>83</v>
      </c>
      <c r="N50" s="36">
        <v>8</v>
      </c>
      <c r="O50" s="36">
        <v>1</v>
      </c>
      <c r="P50" s="1"/>
    </row>
    <row r="51" spans="1:16" ht="15.75" customHeight="1" x14ac:dyDescent="0.2">
      <c r="A51" s="36"/>
      <c r="B51" s="36" t="s">
        <v>20</v>
      </c>
      <c r="C51" s="36" t="s">
        <v>73</v>
      </c>
      <c r="D51" s="36">
        <v>42.024999999999999</v>
      </c>
      <c r="E51" s="36">
        <v>35.158333333333303</v>
      </c>
      <c r="F51" s="36">
        <v>5164725.05875309</v>
      </c>
      <c r="G51" s="36">
        <v>3913807.7638068399</v>
      </c>
      <c r="H51" s="36">
        <v>32</v>
      </c>
      <c r="I51" s="36">
        <v>6.7868252042210502</v>
      </c>
      <c r="J51" s="36">
        <v>3.13239052465737</v>
      </c>
      <c r="K51" s="36"/>
      <c r="L51" s="36">
        <v>4.99750124937531E-4</v>
      </c>
      <c r="M51" s="36">
        <v>89</v>
      </c>
      <c r="N51" s="36">
        <v>8</v>
      </c>
      <c r="O51" s="36">
        <v>1</v>
      </c>
    </row>
    <row r="52" spans="1:16" ht="15.75" customHeight="1" x14ac:dyDescent="0.2">
      <c r="A52" s="36"/>
      <c r="B52" s="36" t="s">
        <v>43</v>
      </c>
      <c r="C52" s="36" t="s">
        <v>97</v>
      </c>
      <c r="D52" s="36">
        <v>43.587000000000003</v>
      </c>
      <c r="E52" s="36">
        <v>13.515333330000001</v>
      </c>
      <c r="F52" s="36">
        <v>5401750.3510999</v>
      </c>
      <c r="G52" s="36">
        <v>1504520.02419696</v>
      </c>
      <c r="H52" s="36">
        <v>170</v>
      </c>
      <c r="I52" s="36">
        <v>7.1235482299082697</v>
      </c>
      <c r="J52" s="36">
        <v>6.4348186757472403</v>
      </c>
      <c r="K52" s="36"/>
      <c r="L52" s="36">
        <v>4.99750124937531E-4</v>
      </c>
      <c r="M52" s="36">
        <v>89</v>
      </c>
      <c r="N52" s="36"/>
      <c r="O52" s="36">
        <v>2</v>
      </c>
    </row>
    <row r="53" spans="1:16" ht="15.75" customHeight="1" x14ac:dyDescent="0.2">
      <c r="A53" s="36"/>
      <c r="B53" s="36" t="s">
        <v>43</v>
      </c>
      <c r="C53" s="36" t="s">
        <v>98</v>
      </c>
      <c r="D53" s="36">
        <v>45.92</v>
      </c>
      <c r="E53" s="36">
        <v>10.88</v>
      </c>
      <c r="F53" s="36">
        <v>5767538.41918456</v>
      </c>
      <c r="G53" s="36">
        <v>1211156.05983082</v>
      </c>
      <c r="H53" s="36">
        <v>91</v>
      </c>
      <c r="I53" s="36">
        <v>8.2959360375304598</v>
      </c>
      <c r="J53" s="36">
        <v>7.6526137738052302</v>
      </c>
      <c r="K53" s="36"/>
      <c r="L53" s="36">
        <v>4.99750124937531E-4</v>
      </c>
      <c r="M53" s="36">
        <v>21</v>
      </c>
      <c r="N53" s="36">
        <v>4</v>
      </c>
      <c r="O53" s="36">
        <v>2</v>
      </c>
    </row>
    <row r="54" spans="1:16" ht="15.75" customHeight="1" x14ac:dyDescent="0.2">
      <c r="A54" s="36"/>
      <c r="B54" s="36" t="s">
        <v>43</v>
      </c>
      <c r="C54" s="36" t="s">
        <v>99</v>
      </c>
      <c r="D54" s="36">
        <v>44.523611111111101</v>
      </c>
      <c r="E54" s="36">
        <v>11.338888888888899</v>
      </c>
      <c r="F54" s="36">
        <v>5546581.4688120699</v>
      </c>
      <c r="G54" s="36">
        <v>1262140.3866141399</v>
      </c>
      <c r="H54" s="36">
        <v>35</v>
      </c>
      <c r="I54" s="36">
        <v>7.27752152072794</v>
      </c>
      <c r="J54" s="36">
        <v>4.4564959961667698</v>
      </c>
      <c r="K54" s="36"/>
      <c r="L54" s="36">
        <v>4.99750124937531E-4</v>
      </c>
      <c r="M54" s="36">
        <v>33</v>
      </c>
      <c r="N54" s="36">
        <v>4</v>
      </c>
      <c r="O54" s="36">
        <v>2</v>
      </c>
    </row>
    <row r="55" spans="1:16" ht="15.75" customHeight="1" x14ac:dyDescent="0.2">
      <c r="A55" s="36"/>
      <c r="B55" s="36" t="s">
        <v>62</v>
      </c>
      <c r="C55" s="36" t="s">
        <v>100</v>
      </c>
      <c r="D55" s="36">
        <v>46.094611999999998</v>
      </c>
      <c r="E55" s="36">
        <v>14.597046000000001</v>
      </c>
      <c r="F55" s="36">
        <v>5795523.8441890003</v>
      </c>
      <c r="G55" s="36">
        <v>1624935.72780599</v>
      </c>
      <c r="H55" s="36">
        <v>282</v>
      </c>
      <c r="I55" s="36">
        <v>7.8359299739506598</v>
      </c>
      <c r="J55" s="36">
        <v>8.5445376536352207</v>
      </c>
      <c r="K55" s="36"/>
      <c r="L55" s="36">
        <v>4.99750124937531E-4</v>
      </c>
      <c r="M55" s="36">
        <v>183</v>
      </c>
      <c r="N55" s="36"/>
      <c r="O55" s="36">
        <v>1</v>
      </c>
    </row>
    <row r="56" spans="1:16" ht="15.75" customHeight="1" x14ac:dyDescent="0.2">
      <c r="A56" s="36"/>
      <c r="B56" s="36" t="s">
        <v>56</v>
      </c>
      <c r="C56" s="36" t="s">
        <v>101</v>
      </c>
      <c r="D56" s="36">
        <v>46.1</v>
      </c>
      <c r="E56" s="36">
        <v>18.092500000000001</v>
      </c>
      <c r="F56" s="36">
        <v>5796388.7973646801</v>
      </c>
      <c r="G56" s="36">
        <v>2014047.8871772999</v>
      </c>
      <c r="H56" s="36">
        <v>330</v>
      </c>
      <c r="I56" s="36">
        <v>7.84910977476315</v>
      </c>
      <c r="J56" s="36">
        <v>7.8357732054345002</v>
      </c>
      <c r="K56" s="36"/>
      <c r="L56" s="36">
        <v>4.99750124937531E-4</v>
      </c>
      <c r="M56" s="36">
        <v>122</v>
      </c>
      <c r="N56" s="36"/>
      <c r="O56" s="36">
        <v>1</v>
      </c>
    </row>
    <row r="57" spans="1:16" ht="15.75" customHeight="1" x14ac:dyDescent="0.2">
      <c r="A57" s="36"/>
      <c r="B57" s="36" t="s">
        <v>29</v>
      </c>
      <c r="C57" s="36" t="s">
        <v>102</v>
      </c>
      <c r="D57" s="36">
        <v>44.816666666666698</v>
      </c>
      <c r="E57" s="36">
        <v>14.983333333333301</v>
      </c>
      <c r="F57" s="36">
        <v>5592705.4337197104</v>
      </c>
      <c r="G57" s="36">
        <v>1667937.0370525499</v>
      </c>
      <c r="H57" s="36"/>
      <c r="I57" s="36">
        <v>7.5396980026521003</v>
      </c>
      <c r="J57" s="36">
        <v>9.9987265328308101</v>
      </c>
      <c r="K57" s="36"/>
      <c r="L57" s="36">
        <v>4.99750124937531E-4</v>
      </c>
      <c r="M57" s="36">
        <v>52</v>
      </c>
      <c r="N57" s="36">
        <v>5</v>
      </c>
      <c r="O57" s="36">
        <v>2</v>
      </c>
    </row>
    <row r="58" spans="1:16" ht="15.75" customHeight="1" x14ac:dyDescent="0.2">
      <c r="A58" s="36"/>
      <c r="B58" s="36" t="s">
        <v>29</v>
      </c>
      <c r="C58" s="36" t="s">
        <v>103</v>
      </c>
      <c r="D58" s="36">
        <v>45.806666669999998</v>
      </c>
      <c r="E58" s="36">
        <v>15.97</v>
      </c>
      <c r="F58" s="36">
        <v>5749421.3619761001</v>
      </c>
      <c r="G58" s="36">
        <v>1777772.2679685799</v>
      </c>
      <c r="H58" s="36">
        <v>157</v>
      </c>
      <c r="I58" s="36">
        <v>7.2980554048932902</v>
      </c>
      <c r="J58" s="36">
        <v>1.1569236825528399</v>
      </c>
      <c r="K58" s="36"/>
      <c r="L58" s="36">
        <v>4.99750124937531E-4</v>
      </c>
      <c r="M58" s="36">
        <v>133</v>
      </c>
      <c r="N58" s="36"/>
      <c r="O58" s="36">
        <v>1</v>
      </c>
    </row>
    <row r="59" spans="1:16" ht="15.75" customHeight="1" x14ac:dyDescent="0.2">
      <c r="A59" s="36"/>
      <c r="B59" s="36"/>
      <c r="C59" s="36" t="s">
        <v>104</v>
      </c>
      <c r="D59" s="36">
        <v>32.549999999999997</v>
      </c>
      <c r="E59" s="36">
        <v>35.85</v>
      </c>
      <c r="F59" s="36">
        <v>3835725.18809269</v>
      </c>
      <c r="G59" s="36">
        <v>3990803.7449388602</v>
      </c>
      <c r="H59" s="36"/>
      <c r="I59" s="36">
        <v>7.1875034257439303</v>
      </c>
      <c r="J59" s="36">
        <v>14.394054810361199</v>
      </c>
      <c r="K59" s="36"/>
      <c r="L59" s="36">
        <v>4.99750124937531E-4</v>
      </c>
      <c r="M59" s="36" t="s">
        <v>105</v>
      </c>
      <c r="N59" s="36"/>
      <c r="O59" s="36">
        <v>2</v>
      </c>
    </row>
    <row r="60" spans="1:16" ht="15.75" customHeight="1" x14ac:dyDescent="0.2">
      <c r="A60" s="36"/>
      <c r="B60" s="36" t="s">
        <v>106</v>
      </c>
      <c r="C60" s="36" t="s">
        <v>107</v>
      </c>
      <c r="D60" s="36">
        <v>31.957650000000001</v>
      </c>
      <c r="E60" s="36">
        <v>35.848283333333299</v>
      </c>
      <c r="F60" s="36">
        <v>3757752.8144397899</v>
      </c>
      <c r="G60" s="36">
        <v>3990612.6464796602</v>
      </c>
      <c r="H60" s="36"/>
      <c r="I60" s="36">
        <v>7.0909133232984001</v>
      </c>
      <c r="J60" s="36">
        <v>16.151809079950802</v>
      </c>
      <c r="K60" s="36"/>
      <c r="L60" s="36">
        <v>4.99750124937531E-4</v>
      </c>
      <c r="M60" s="36" t="s">
        <v>108</v>
      </c>
      <c r="N60" s="36"/>
      <c r="O60" s="36">
        <v>2</v>
      </c>
    </row>
    <row r="61" spans="1:16" ht="15.75" customHeight="1" x14ac:dyDescent="0.2">
      <c r="A61" s="36"/>
      <c r="B61" s="36" t="s">
        <v>56</v>
      </c>
      <c r="C61" s="36" t="s">
        <v>109</v>
      </c>
      <c r="D61" s="36">
        <v>46.037222222222198</v>
      </c>
      <c r="E61" s="36">
        <v>18.1247222222222</v>
      </c>
      <c r="F61" s="36">
        <v>5786316.1151660196</v>
      </c>
      <c r="G61" s="36">
        <v>2017634.8485473001</v>
      </c>
      <c r="H61" s="36"/>
      <c r="I61" s="36">
        <v>7.8647564444353302</v>
      </c>
      <c r="J61" s="36">
        <v>6.8472739033654904</v>
      </c>
      <c r="K61" s="36"/>
      <c r="L61" s="36">
        <v>4.99750124937531E-4</v>
      </c>
      <c r="M61" s="36" t="s">
        <v>110</v>
      </c>
      <c r="N61" s="36"/>
      <c r="O61" s="36">
        <v>2</v>
      </c>
    </row>
    <row r="62" spans="1:16" ht="15.75" customHeight="1" x14ac:dyDescent="0.25">
      <c r="C62" s="26"/>
      <c r="D62" s="28"/>
      <c r="E62" s="26"/>
    </row>
    <row r="63" spans="1:16" ht="15.75" customHeight="1" x14ac:dyDescent="0.25">
      <c r="C63" s="26"/>
      <c r="D63" s="26"/>
      <c r="E63" s="26"/>
      <c r="F63" s="12"/>
      <c r="H63" s="12"/>
      <c r="M63" s="36"/>
      <c r="N63" s="36"/>
    </row>
    <row r="64" spans="1:16" ht="15.75" customHeight="1" x14ac:dyDescent="0.2">
      <c r="C64" s="26"/>
      <c r="D64" s="26"/>
      <c r="E64" s="26"/>
      <c r="M64" s="36" t="s">
        <v>112</v>
      </c>
      <c r="N64" s="36" t="s">
        <v>113</v>
      </c>
    </row>
    <row r="65" spans="5:14" ht="15.75" customHeight="1" x14ac:dyDescent="0.25">
      <c r="F65" s="1">
        <f>MAX(F2:F61)</f>
        <v>5877026.5520376796</v>
      </c>
      <c r="J65" s="29">
        <v>5880000</v>
      </c>
      <c r="M65" s="36"/>
      <c r="N65" s="36" t="s">
        <v>114</v>
      </c>
    </row>
    <row r="66" spans="5:14" ht="15.75" customHeight="1" x14ac:dyDescent="0.25">
      <c r="E66" s="1">
        <f>MIN(G2:G61)</f>
        <v>-825619.59382327599</v>
      </c>
      <c r="G66" s="1">
        <f>MAX(G2:G61)</f>
        <v>3990803.7449388602</v>
      </c>
      <c r="I66" s="29">
        <v>-830000</v>
      </c>
      <c r="K66" s="29">
        <v>4000000</v>
      </c>
    </row>
    <row r="67" spans="5:14" ht="15.75" customHeight="1" x14ac:dyDescent="0.25">
      <c r="F67" s="1">
        <f>MIN(F2:F61)</f>
        <v>3713532.4341587401</v>
      </c>
      <c r="J67" s="29">
        <v>3710000</v>
      </c>
    </row>
    <row r="68" spans="5:14" ht="15.75" customHeight="1" x14ac:dyDescent="0.2"/>
    <row r="69" spans="5:14" ht="15.75" customHeight="1" x14ac:dyDescent="0.2"/>
    <row r="70" spans="5:14" ht="15.75" customHeight="1" x14ac:dyDescent="0.2"/>
    <row r="71" spans="5:14" ht="15.75" customHeight="1" x14ac:dyDescent="0.2"/>
    <row r="72" spans="5:14" ht="15.75" customHeight="1" x14ac:dyDescent="0.2">
      <c r="I72">
        <f>MAX(I2:I61)</f>
        <v>8.2959360375304598</v>
      </c>
      <c r="J72" s="35">
        <f>MAX(J2:J61)</f>
        <v>16.151809079950802</v>
      </c>
    </row>
    <row r="73" spans="5:14" ht="15.75" customHeight="1" x14ac:dyDescent="0.2">
      <c r="I73">
        <f>MIN(I2:I61)</f>
        <v>5.9612662932843197</v>
      </c>
      <c r="J73" s="35">
        <f>MIN(J2:J61)</f>
        <v>-3.9996338866905701</v>
      </c>
    </row>
    <row r="74" spans="5:14" ht="15.75" customHeight="1" x14ac:dyDescent="0.2"/>
    <row r="75" spans="5:14" ht="15.75" customHeight="1" x14ac:dyDescent="0.2"/>
    <row r="76" spans="5:14" ht="15.75" customHeight="1" x14ac:dyDescent="0.2"/>
    <row r="77" spans="5:14" ht="15.75" customHeight="1" x14ac:dyDescent="0.2"/>
    <row r="78" spans="5:14" ht="15.75" customHeight="1" x14ac:dyDescent="0.2"/>
    <row r="79" spans="5:14" ht="15.75" customHeight="1" x14ac:dyDescent="0.2"/>
    <row r="80" spans="5:1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</sheetData>
  <autoFilter ref="A1:O56" xr:uid="{56F4752F-4494-468C-B86B-E2A9FFE3CA8E}"/>
  <sortState xmlns:xlrd2="http://schemas.microsoft.com/office/spreadsheetml/2017/richdata2" ref="A2:O61">
    <sortCondition ref="A2:A61"/>
  </sortState>
  <pageMargins left="0.7" right="0.7" top="0.75" bottom="0.75" header="0" footer="0"/>
  <pageSetup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730DF-0D77-43E8-942C-D88E750EB567}">
  <dimension ref="A1:K91"/>
  <sheetViews>
    <sheetView topLeftCell="A4" zoomScale="113" workbookViewId="0">
      <selection activeCell="H36" sqref="H36"/>
    </sheetView>
  </sheetViews>
  <sheetFormatPr defaultColWidth="8.875" defaultRowHeight="14.25" x14ac:dyDescent="0.2"/>
  <cols>
    <col min="2" max="2" width="37.375" style="58" bestFit="1" customWidth="1"/>
    <col min="6" max="6" width="21.375" bestFit="1" customWidth="1"/>
    <col min="7" max="7" width="8.875" style="59"/>
    <col min="10" max="10" width="21.375" style="61" bestFit="1" customWidth="1"/>
    <col min="11" max="11" width="8.875" style="61"/>
  </cols>
  <sheetData>
    <row r="1" spans="1:11" x14ac:dyDescent="0.2">
      <c r="A1" t="s">
        <v>138</v>
      </c>
      <c r="B1" s="58" t="s">
        <v>139</v>
      </c>
      <c r="F1" t="s">
        <v>146</v>
      </c>
      <c r="G1" s="59" t="s">
        <v>138</v>
      </c>
      <c r="J1" s="61" t="s">
        <v>146</v>
      </c>
      <c r="K1" s="61" t="s">
        <v>138</v>
      </c>
    </row>
    <row r="2" spans="1:11" x14ac:dyDescent="0.2">
      <c r="A2" s="58">
        <v>0.10367686436481025</v>
      </c>
      <c r="B2" s="58" t="s">
        <v>126</v>
      </c>
      <c r="F2" t="str">
        <f>MID(B2,14,20)</f>
        <v>IDW_p1</v>
      </c>
      <c r="G2" s="59">
        <v>0.10367686436481025</v>
      </c>
      <c r="J2" s="61" t="s">
        <v>147</v>
      </c>
      <c r="K2">
        <v>0.16395458425492915</v>
      </c>
    </row>
    <row r="3" spans="1:11" x14ac:dyDescent="0.2">
      <c r="A3" s="58">
        <v>0.10629923222086717</v>
      </c>
      <c r="B3" s="58" t="s">
        <v>126</v>
      </c>
      <c r="F3" s="59" t="str">
        <f t="shared" ref="F3:F66" si="0">MID(B3,14,20)</f>
        <v>IDW_p1</v>
      </c>
      <c r="G3" s="59">
        <v>0.10629923222086717</v>
      </c>
      <c r="J3" s="61" t="s">
        <v>147</v>
      </c>
      <c r="K3">
        <v>0.10629923222086717</v>
      </c>
    </row>
    <row r="4" spans="1:11" x14ac:dyDescent="0.2">
      <c r="A4" s="58">
        <v>8.0326434466963575E-4</v>
      </c>
      <c r="B4" s="58" t="s">
        <v>126</v>
      </c>
      <c r="F4" s="59" t="str">
        <f t="shared" si="0"/>
        <v>IDW_p1</v>
      </c>
      <c r="G4" s="59">
        <v>8.0326434466963575E-4</v>
      </c>
      <c r="J4" s="61" t="s">
        <v>147</v>
      </c>
      <c r="K4">
        <v>2.7492342367128633E-6</v>
      </c>
    </row>
    <row r="5" spans="1:11" x14ac:dyDescent="0.2">
      <c r="A5" s="58">
        <v>1.6736844663816478E-4</v>
      </c>
      <c r="B5" s="58" t="s">
        <v>126</v>
      </c>
      <c r="F5" s="59" t="str">
        <f t="shared" si="0"/>
        <v>IDW_p1</v>
      </c>
      <c r="G5" s="59">
        <v>1.6736844663816478E-4</v>
      </c>
      <c r="J5" s="61" t="s">
        <v>147</v>
      </c>
      <c r="K5">
        <v>1.3437076096413741E-4</v>
      </c>
    </row>
    <row r="6" spans="1:11" x14ac:dyDescent="0.2">
      <c r="A6" s="58">
        <v>7.3677567995784343E-2</v>
      </c>
      <c r="B6" s="58" t="s">
        <v>126</v>
      </c>
      <c r="F6" s="59" t="str">
        <f t="shared" si="0"/>
        <v>IDW_p1</v>
      </c>
      <c r="G6" s="59">
        <v>7.3677567995784343E-2</v>
      </c>
      <c r="J6" s="61" t="s">
        <v>147</v>
      </c>
      <c r="K6">
        <v>9.0863735279243907E-2</v>
      </c>
    </row>
    <row r="7" spans="1:11" x14ac:dyDescent="0.2">
      <c r="A7" s="58">
        <v>1.3257139497492134E-2</v>
      </c>
      <c r="B7" s="58" t="s">
        <v>126</v>
      </c>
      <c r="F7" s="59" t="str">
        <f t="shared" si="0"/>
        <v>IDW_p1</v>
      </c>
      <c r="G7" s="59">
        <v>1.3257139497492134E-2</v>
      </c>
      <c r="J7" s="61" t="s">
        <v>147</v>
      </c>
      <c r="K7">
        <v>1.3257139497492134E-2</v>
      </c>
    </row>
    <row r="8" spans="1:11" x14ac:dyDescent="0.2">
      <c r="A8" s="58">
        <v>5.666875689639661E-2</v>
      </c>
      <c r="B8" s="58" t="s">
        <v>126</v>
      </c>
      <c r="F8" s="59" t="str">
        <f t="shared" si="0"/>
        <v>IDW_p1</v>
      </c>
      <c r="G8" s="59">
        <v>5.666875689639661E-2</v>
      </c>
      <c r="J8" s="61" t="s">
        <v>147</v>
      </c>
      <c r="K8">
        <v>4.1407935962784512E-2</v>
      </c>
    </row>
    <row r="9" spans="1:11" x14ac:dyDescent="0.2">
      <c r="A9" s="58">
        <v>0.15074106457535189</v>
      </c>
      <c r="B9" s="58" t="s">
        <v>126</v>
      </c>
      <c r="F9" s="59" t="str">
        <f t="shared" si="0"/>
        <v>IDW_p1</v>
      </c>
      <c r="G9" s="59">
        <v>0.15074106457535189</v>
      </c>
      <c r="J9" s="61" t="s">
        <v>147</v>
      </c>
      <c r="K9">
        <v>0.13561090992961272</v>
      </c>
    </row>
    <row r="10" spans="1:11" x14ac:dyDescent="0.2">
      <c r="A10" s="58">
        <v>1.0343414930225224E-3</v>
      </c>
      <c r="B10" s="58" t="s">
        <v>126</v>
      </c>
      <c r="F10" s="59" t="str">
        <f t="shared" si="0"/>
        <v>IDW_p1</v>
      </c>
      <c r="G10" s="59">
        <v>1.0343414930225224E-3</v>
      </c>
      <c r="J10" s="61" t="s">
        <v>147</v>
      </c>
      <c r="K10">
        <v>4.04938714642657E-5</v>
      </c>
    </row>
    <row r="11" spans="1:11" x14ac:dyDescent="0.2">
      <c r="A11" s="58">
        <v>0.15049644647834409</v>
      </c>
      <c r="B11" s="58" t="s">
        <v>140</v>
      </c>
      <c r="F11" s="59" t="str">
        <f t="shared" si="0"/>
        <v>IDW_p2</v>
      </c>
      <c r="G11" s="59">
        <v>0.15049644647834409</v>
      </c>
      <c r="J11" s="61" t="s">
        <v>148</v>
      </c>
      <c r="K11">
        <v>7.0178928113117087E-2</v>
      </c>
    </row>
    <row r="12" spans="1:11" x14ac:dyDescent="0.2">
      <c r="A12" s="58">
        <v>0.2255870112962832</v>
      </c>
      <c r="B12" s="58" t="s">
        <v>140</v>
      </c>
      <c r="F12" s="59" t="str">
        <f t="shared" si="0"/>
        <v>IDW_p2</v>
      </c>
      <c r="G12" s="59">
        <v>0.2255870112962832</v>
      </c>
      <c r="J12" s="61" t="s">
        <v>148</v>
      </c>
      <c r="K12">
        <v>0.2255870112962832</v>
      </c>
    </row>
    <row r="13" spans="1:11" x14ac:dyDescent="0.2">
      <c r="A13" s="58">
        <v>1.5159724373036976E-2</v>
      </c>
      <c r="B13" s="58" t="s">
        <v>140</v>
      </c>
      <c r="F13" s="59" t="str">
        <f t="shared" si="0"/>
        <v>IDW_p2</v>
      </c>
      <c r="G13" s="59">
        <v>1.5159724373036976E-2</v>
      </c>
      <c r="J13" s="61" t="s">
        <v>148</v>
      </c>
      <c r="K13">
        <v>1.1737971305824107E-2</v>
      </c>
    </row>
    <row r="14" spans="1:11" x14ac:dyDescent="0.2">
      <c r="A14" s="58">
        <v>1.2399645436763146E-4</v>
      </c>
      <c r="B14" s="58" t="s">
        <v>140</v>
      </c>
      <c r="F14" s="59" t="str">
        <f t="shared" si="0"/>
        <v>IDW_p2</v>
      </c>
      <c r="G14" s="59">
        <v>1.2399645436763146E-4</v>
      </c>
      <c r="J14" s="61" t="s">
        <v>148</v>
      </c>
      <c r="K14">
        <v>1.2399645436763146E-4</v>
      </c>
    </row>
    <row r="15" spans="1:11" x14ac:dyDescent="0.2">
      <c r="A15" s="58">
        <v>0.10332118013488324</v>
      </c>
      <c r="B15" s="58" t="s">
        <v>140</v>
      </c>
      <c r="F15" s="59" t="str">
        <f t="shared" si="0"/>
        <v>IDW_p2</v>
      </c>
      <c r="G15" s="59">
        <v>0.10332118013488324</v>
      </c>
      <c r="J15" s="61" t="s">
        <v>148</v>
      </c>
      <c r="K15">
        <v>0.10984990256270349</v>
      </c>
    </row>
    <row r="16" spans="1:11" x14ac:dyDescent="0.2">
      <c r="A16" s="58">
        <v>1.1072936851840608E-3</v>
      </c>
      <c r="B16" s="58" t="s">
        <v>140</v>
      </c>
      <c r="F16" s="59" t="str">
        <f t="shared" si="0"/>
        <v>IDW_p2</v>
      </c>
      <c r="G16" s="59">
        <v>1.1072936851840608E-3</v>
      </c>
      <c r="J16" s="61" t="s">
        <v>148</v>
      </c>
      <c r="K16">
        <v>1.1072936851840608E-3</v>
      </c>
    </row>
    <row r="17" spans="1:11" x14ac:dyDescent="0.2">
      <c r="A17" s="58">
        <v>0.13546227809366249</v>
      </c>
      <c r="B17" s="58" t="s">
        <v>140</v>
      </c>
      <c r="F17" s="59" t="str">
        <f t="shared" si="0"/>
        <v>IDW_p2</v>
      </c>
      <c r="G17" s="59">
        <v>0.13546227809366249</v>
      </c>
      <c r="J17" s="61" t="s">
        <v>148</v>
      </c>
      <c r="K17">
        <v>0.12820123800156527</v>
      </c>
    </row>
    <row r="18" spans="1:11" x14ac:dyDescent="0.2">
      <c r="A18" s="58">
        <v>0.18340137386682956</v>
      </c>
      <c r="B18" s="58" t="s">
        <v>140</v>
      </c>
      <c r="F18" s="59" t="str">
        <f t="shared" si="0"/>
        <v>IDW_p2</v>
      </c>
      <c r="G18" s="59">
        <v>0.18340137386682956</v>
      </c>
      <c r="J18" s="61" t="s">
        <v>148</v>
      </c>
      <c r="K18">
        <v>0.18131075200602803</v>
      </c>
    </row>
    <row r="19" spans="1:11" x14ac:dyDescent="0.2">
      <c r="A19" s="58">
        <v>1.8239680620874082E-2</v>
      </c>
      <c r="B19" s="58" t="s">
        <v>140</v>
      </c>
      <c r="F19" s="59" t="str">
        <f t="shared" si="0"/>
        <v>IDW_p2</v>
      </c>
      <c r="G19" s="59">
        <v>1.8239680620874082E-2</v>
      </c>
      <c r="J19" s="61" t="s">
        <v>148</v>
      </c>
      <c r="K19">
        <v>1.852482511875516E-2</v>
      </c>
    </row>
    <row r="20" spans="1:11" x14ac:dyDescent="0.2">
      <c r="A20" s="58">
        <v>5.5183241562144617E-2</v>
      </c>
      <c r="B20" s="58" t="s">
        <v>141</v>
      </c>
      <c r="F20" s="59" t="str">
        <f t="shared" si="0"/>
        <v>RF_X_Y_KG</v>
      </c>
      <c r="G20" s="59">
        <v>5.5183241562144617E-2</v>
      </c>
      <c r="J20" s="61" t="s">
        <v>120</v>
      </c>
      <c r="K20" s="64">
        <v>1.9493193993070361E-2</v>
      </c>
    </row>
    <row r="21" spans="1:11" x14ac:dyDescent="0.2">
      <c r="A21" s="58">
        <v>0.20157605688583219</v>
      </c>
      <c r="B21" s="58" t="s">
        <v>141</v>
      </c>
      <c r="F21" s="59" t="str">
        <f t="shared" si="0"/>
        <v>RF_X_Y_KG</v>
      </c>
      <c r="G21" s="59">
        <v>0.20157605688583219</v>
      </c>
      <c r="J21" s="61" t="s">
        <v>120</v>
      </c>
      <c r="K21" s="64">
        <v>0.21284683175305055</v>
      </c>
    </row>
    <row r="22" spans="1:11" x14ac:dyDescent="0.2">
      <c r="A22" s="58">
        <v>6.993840798424876E-4</v>
      </c>
      <c r="B22" s="58" t="s">
        <v>141</v>
      </c>
      <c r="F22" s="59" t="str">
        <f t="shared" si="0"/>
        <v>RF_X_Y_KG</v>
      </c>
      <c r="G22" s="59">
        <v>6.993840798424876E-4</v>
      </c>
      <c r="J22" s="61" t="s">
        <v>120</v>
      </c>
      <c r="K22" s="64">
        <v>5.198354000587915E-4</v>
      </c>
    </row>
    <row r="23" spans="1:11" x14ac:dyDescent="0.2">
      <c r="A23" s="58">
        <v>2.1322907702857732E-2</v>
      </c>
      <c r="B23" s="58" t="s">
        <v>141</v>
      </c>
      <c r="F23" s="59" t="str">
        <f t="shared" si="0"/>
        <v>RF_X_Y_KG</v>
      </c>
      <c r="G23" s="59">
        <v>2.1322907702857732E-2</v>
      </c>
      <c r="J23" s="61" t="s">
        <v>120</v>
      </c>
      <c r="K23" s="64">
        <v>2.5405790493066013E-2</v>
      </c>
    </row>
    <row r="24" spans="1:11" x14ac:dyDescent="0.2">
      <c r="A24" s="58">
        <v>0.22464319357753026</v>
      </c>
      <c r="B24" s="58" t="s">
        <v>141</v>
      </c>
      <c r="F24" s="59" t="str">
        <f t="shared" si="0"/>
        <v>RF_X_Y_KG</v>
      </c>
      <c r="G24" s="59">
        <v>0.22464319357753026</v>
      </c>
      <c r="J24" s="61" t="s">
        <v>120</v>
      </c>
      <c r="K24" s="64">
        <v>0.23877407937397571</v>
      </c>
    </row>
    <row r="25" spans="1:11" x14ac:dyDescent="0.2">
      <c r="A25" s="58">
        <v>9.1217532459297174E-3</v>
      </c>
      <c r="B25" s="58" t="s">
        <v>141</v>
      </c>
      <c r="F25" s="59" t="str">
        <f t="shared" si="0"/>
        <v>RF_X_Y_KG</v>
      </c>
      <c r="G25" s="59">
        <v>9.1217532459297174E-3</v>
      </c>
      <c r="J25" s="61" t="s">
        <v>120</v>
      </c>
      <c r="K25" s="64">
        <v>9.7235217984206895E-3</v>
      </c>
    </row>
    <row r="26" spans="1:11" x14ac:dyDescent="0.2">
      <c r="A26" s="58">
        <v>2.762336844219921E-2</v>
      </c>
      <c r="B26" s="58" t="s">
        <v>141</v>
      </c>
      <c r="F26" s="59" t="str">
        <f t="shared" si="0"/>
        <v>RF_X_Y_KG</v>
      </c>
      <c r="G26" s="59">
        <v>2.762336844219921E-2</v>
      </c>
      <c r="J26" s="61" t="s">
        <v>120</v>
      </c>
      <c r="K26" s="64">
        <v>2.1266573230284396E-2</v>
      </c>
    </row>
    <row r="27" spans="1:11" x14ac:dyDescent="0.2">
      <c r="A27" s="58">
        <v>3.9755556941010593E-2</v>
      </c>
      <c r="B27" s="58" t="s">
        <v>141</v>
      </c>
      <c r="F27" s="59" t="str">
        <f t="shared" si="0"/>
        <v>RF_X_Y_KG</v>
      </c>
      <c r="G27" s="59">
        <v>3.9755556941010593E-2</v>
      </c>
      <c r="J27" s="61" t="s">
        <v>120</v>
      </c>
      <c r="K27" s="64">
        <v>3.0846988893492425E-2</v>
      </c>
    </row>
    <row r="28" spans="1:11" x14ac:dyDescent="0.2">
      <c r="A28" s="58">
        <v>3.3770001264298438E-2</v>
      </c>
      <c r="B28" s="58" t="s">
        <v>141</v>
      </c>
      <c r="F28" s="59" t="str">
        <f t="shared" si="0"/>
        <v>RF_X_Y_KG</v>
      </c>
      <c r="G28" s="59">
        <v>3.3770001264298438E-2</v>
      </c>
      <c r="J28" s="61" t="s">
        <v>120</v>
      </c>
      <c r="K28" s="64">
        <v>2.9958182958364606E-2</v>
      </c>
    </row>
    <row r="29" spans="1:11" x14ac:dyDescent="0.2">
      <c r="A29" s="58">
        <v>0.20316421905958601</v>
      </c>
      <c r="B29" s="58" t="s">
        <v>142</v>
      </c>
      <c r="F29" s="59" t="str">
        <f t="shared" si="0"/>
        <v>RF_X_Y_KG_Buffer_dis</v>
      </c>
      <c r="G29" s="59">
        <v>0.20316421905958601</v>
      </c>
      <c r="J29" s="61" t="s">
        <v>149</v>
      </c>
      <c r="K29" s="64">
        <v>2.3242722612388206E-2</v>
      </c>
    </row>
    <row r="30" spans="1:11" x14ac:dyDescent="0.2">
      <c r="A30" s="58">
        <v>0.28376033414554752</v>
      </c>
      <c r="B30" s="58" t="s">
        <v>142</v>
      </c>
      <c r="F30" s="59" t="str">
        <f t="shared" si="0"/>
        <v>RF_X_Y_KG_Buffer_dis</v>
      </c>
      <c r="G30" s="59">
        <v>0.28376033414554752</v>
      </c>
      <c r="J30" s="61" t="s">
        <v>149</v>
      </c>
      <c r="K30" s="64">
        <v>0.28797876550091678</v>
      </c>
    </row>
    <row r="31" spans="1:11" x14ac:dyDescent="0.2">
      <c r="A31" s="58">
        <v>2.4676862249102028E-4</v>
      </c>
      <c r="B31" s="58" t="s">
        <v>142</v>
      </c>
      <c r="F31" s="59" t="str">
        <f t="shared" si="0"/>
        <v>RF_X_Y_KG_Buffer_dis</v>
      </c>
      <c r="G31" s="59">
        <v>2.4676862249102028E-4</v>
      </c>
      <c r="J31" s="61" t="s">
        <v>149</v>
      </c>
      <c r="K31" s="64">
        <v>3.5380575077474126E-4</v>
      </c>
    </row>
    <row r="32" spans="1:11" x14ac:dyDescent="0.2">
      <c r="A32" s="58">
        <v>2.7913926626715012E-3</v>
      </c>
      <c r="B32" s="58" t="s">
        <v>142</v>
      </c>
      <c r="F32" s="59" t="str">
        <f t="shared" si="0"/>
        <v>RF_X_Y_KG_Buffer_dis</v>
      </c>
      <c r="G32" s="59">
        <v>2.7913926626715012E-3</v>
      </c>
      <c r="J32" s="61" t="s">
        <v>149</v>
      </c>
      <c r="K32" s="64">
        <v>4.1796337601677893E-3</v>
      </c>
    </row>
    <row r="33" spans="1:11" x14ac:dyDescent="0.2">
      <c r="A33" s="58">
        <v>2.7385422228482868E-2</v>
      </c>
      <c r="B33" s="58" t="s">
        <v>142</v>
      </c>
      <c r="F33" s="59" t="str">
        <f t="shared" si="0"/>
        <v>RF_X_Y_KG_Buffer_dis</v>
      </c>
      <c r="G33" s="59">
        <v>2.7385422228482868E-2</v>
      </c>
      <c r="J33" s="61" t="s">
        <v>149</v>
      </c>
      <c r="K33" s="64">
        <v>2.3803819130326215E-2</v>
      </c>
    </row>
    <row r="34" spans="1:11" x14ac:dyDescent="0.2">
      <c r="A34" s="58">
        <v>1.3939146275839615E-2</v>
      </c>
      <c r="B34" s="58" t="s">
        <v>142</v>
      </c>
      <c r="F34" s="59" t="str">
        <f t="shared" si="0"/>
        <v>RF_X_Y_KG_Buffer_dis</v>
      </c>
      <c r="G34" s="59">
        <v>1.3939146275839615E-2</v>
      </c>
      <c r="J34" s="61" t="s">
        <v>149</v>
      </c>
      <c r="K34" s="64">
        <v>1.0351304597110004E-2</v>
      </c>
    </row>
    <row r="35" spans="1:11" x14ac:dyDescent="0.2">
      <c r="A35" s="58">
        <v>6.2397791011056421E-2</v>
      </c>
      <c r="B35" s="58" t="s">
        <v>142</v>
      </c>
      <c r="F35" s="59" t="str">
        <f t="shared" si="0"/>
        <v>RF_X_Y_KG_Buffer_dis</v>
      </c>
      <c r="G35" s="59">
        <v>6.2397791011056421E-2</v>
      </c>
      <c r="J35" s="61" t="s">
        <v>149</v>
      </c>
      <c r="K35" s="64">
        <v>6.7295296523904272E-2</v>
      </c>
    </row>
    <row r="36" spans="1:11" x14ac:dyDescent="0.2">
      <c r="A36" s="58">
        <v>0.23730659592090009</v>
      </c>
      <c r="B36" s="58" t="s">
        <v>142</v>
      </c>
      <c r="F36" s="59" t="str">
        <f t="shared" si="0"/>
        <v>RF_X_Y_KG_Buffer_dis</v>
      </c>
      <c r="G36" s="59">
        <v>0.23730659592090009</v>
      </c>
      <c r="J36" s="61" t="s">
        <v>149</v>
      </c>
      <c r="K36" s="64">
        <v>0.23530113861723351</v>
      </c>
    </row>
    <row r="37" spans="1:11" x14ac:dyDescent="0.2">
      <c r="A37" s="58">
        <v>6.4747158400430237E-3</v>
      </c>
      <c r="B37" s="58" t="s">
        <v>142</v>
      </c>
      <c r="F37" s="59" t="str">
        <f t="shared" si="0"/>
        <v>RF_X_Y_KG_Buffer_dis</v>
      </c>
      <c r="G37" s="59">
        <v>6.4747158400430237E-3</v>
      </c>
      <c r="J37" s="61" t="s">
        <v>149</v>
      </c>
      <c r="K37" s="64">
        <v>1.9098631486688358E-2</v>
      </c>
    </row>
    <row r="38" spans="1:11" x14ac:dyDescent="0.2">
      <c r="A38" s="58">
        <v>0.21598667998696744</v>
      </c>
      <c r="B38" s="58" t="s">
        <v>134</v>
      </c>
      <c r="F38" s="59" t="str">
        <f t="shared" si="0"/>
        <v>IDW_p1</v>
      </c>
      <c r="G38" s="59">
        <v>0.21598667998696744</v>
      </c>
      <c r="J38" s="61" t="s">
        <v>78</v>
      </c>
      <c r="K38" s="61">
        <v>0.21598667998696744</v>
      </c>
    </row>
    <row r="39" spans="1:11" x14ac:dyDescent="0.2">
      <c r="A39" s="58">
        <v>6.4303261817481958E-2</v>
      </c>
      <c r="B39" s="58" t="s">
        <v>134</v>
      </c>
      <c r="F39" s="59" t="str">
        <f t="shared" si="0"/>
        <v>IDW_p1</v>
      </c>
      <c r="G39" s="59">
        <v>6.4303261817481958E-2</v>
      </c>
      <c r="J39" s="61" t="s">
        <v>78</v>
      </c>
      <c r="K39" s="61">
        <v>6.4303261817481958E-2</v>
      </c>
    </row>
    <row r="40" spans="1:11" x14ac:dyDescent="0.2">
      <c r="A40" s="58">
        <v>3.2384487889052633E-3</v>
      </c>
      <c r="B40" s="58" t="s">
        <v>134</v>
      </c>
      <c r="F40" s="59" t="str">
        <f t="shared" si="0"/>
        <v>IDW_p1</v>
      </c>
      <c r="G40" s="59">
        <v>3.2384487889052633E-3</v>
      </c>
      <c r="J40" s="61" t="s">
        <v>78</v>
      </c>
      <c r="K40" s="61">
        <v>3.2384487889052633E-3</v>
      </c>
    </row>
    <row r="41" spans="1:11" x14ac:dyDescent="0.2">
      <c r="A41" s="58">
        <v>4.1699654625604989E-3</v>
      </c>
      <c r="B41" s="58" t="s">
        <v>134</v>
      </c>
      <c r="F41" s="59" t="str">
        <f t="shared" si="0"/>
        <v>IDW_p1</v>
      </c>
      <c r="G41" s="59">
        <v>4.1699654625604989E-3</v>
      </c>
      <c r="J41" s="61" t="s">
        <v>78</v>
      </c>
      <c r="K41" s="61">
        <v>4.1699654625604989E-3</v>
      </c>
    </row>
    <row r="42" spans="1:11" x14ac:dyDescent="0.2">
      <c r="A42" s="58">
        <v>1.4638590141813618E-2</v>
      </c>
      <c r="B42" s="58" t="s">
        <v>134</v>
      </c>
      <c r="F42" s="59" t="str">
        <f t="shared" si="0"/>
        <v>IDW_p1</v>
      </c>
      <c r="G42" s="59">
        <v>1.4638590141813618E-2</v>
      </c>
      <c r="J42" s="61" t="s">
        <v>78</v>
      </c>
      <c r="K42" s="61">
        <v>1.4638590141813618E-2</v>
      </c>
    </row>
    <row r="43" spans="1:11" x14ac:dyDescent="0.2">
      <c r="A43" s="58">
        <v>0.18447179111385248</v>
      </c>
      <c r="B43" s="58" t="s">
        <v>134</v>
      </c>
      <c r="F43" s="59" t="str">
        <f t="shared" si="0"/>
        <v>IDW_p1</v>
      </c>
      <c r="G43" s="59">
        <v>0.18447179111385248</v>
      </c>
      <c r="J43" s="61" t="s">
        <v>78</v>
      </c>
      <c r="K43" s="61">
        <v>0.18447179111385248</v>
      </c>
    </row>
    <row r="44" spans="1:11" x14ac:dyDescent="0.2">
      <c r="A44" s="58">
        <v>0.17054142875665368</v>
      </c>
      <c r="B44" s="58" t="s">
        <v>134</v>
      </c>
      <c r="F44" s="59" t="str">
        <f t="shared" si="0"/>
        <v>IDW_p1</v>
      </c>
      <c r="G44" s="59">
        <v>0.17054142875665368</v>
      </c>
      <c r="J44" s="61" t="s">
        <v>78</v>
      </c>
      <c r="K44" s="61">
        <v>0.17054142875665368</v>
      </c>
    </row>
    <row r="45" spans="1:11" x14ac:dyDescent="0.2">
      <c r="A45" s="58">
        <v>3.7918024917318639E-2</v>
      </c>
      <c r="B45" s="58" t="s">
        <v>134</v>
      </c>
      <c r="F45" s="59" t="str">
        <f t="shared" si="0"/>
        <v>IDW_p1</v>
      </c>
      <c r="G45" s="59">
        <v>3.7918024917318639E-2</v>
      </c>
      <c r="J45" s="61" t="s">
        <v>78</v>
      </c>
      <c r="K45" s="61">
        <v>3.7918024917318639E-2</v>
      </c>
    </row>
    <row r="46" spans="1:11" x14ac:dyDescent="0.2">
      <c r="A46" s="58">
        <v>1.4789429673500696E-4</v>
      </c>
      <c r="B46" s="58" t="s">
        <v>134</v>
      </c>
      <c r="F46" s="59" t="str">
        <f t="shared" si="0"/>
        <v>IDW_p1</v>
      </c>
      <c r="G46" s="59">
        <v>1.4789429673500696E-4</v>
      </c>
      <c r="J46" s="61" t="s">
        <v>78</v>
      </c>
      <c r="K46" s="61">
        <v>1.4789429673500696E-4</v>
      </c>
    </row>
    <row r="47" spans="1:11" x14ac:dyDescent="0.2">
      <c r="A47" s="58">
        <v>0.15842314564881879</v>
      </c>
      <c r="B47" s="58" t="s">
        <v>143</v>
      </c>
      <c r="F47" s="59" t="str">
        <f t="shared" si="0"/>
        <v>IDW_p2</v>
      </c>
      <c r="G47" s="59">
        <v>0.15842314564881879</v>
      </c>
      <c r="J47" s="61" t="s">
        <v>79</v>
      </c>
      <c r="K47" s="61">
        <v>0.15842314564881879</v>
      </c>
    </row>
    <row r="48" spans="1:11" x14ac:dyDescent="0.2">
      <c r="A48" s="58">
        <v>9.1546904992489728E-2</v>
      </c>
      <c r="B48" s="58" t="s">
        <v>143</v>
      </c>
      <c r="F48" s="59" t="str">
        <f t="shared" si="0"/>
        <v>IDW_p2</v>
      </c>
      <c r="G48" s="59">
        <v>9.1546904992489728E-2</v>
      </c>
      <c r="J48" s="61" t="s">
        <v>79</v>
      </c>
      <c r="K48" s="61">
        <v>9.1546904992489728E-2</v>
      </c>
    </row>
    <row r="49" spans="1:11" x14ac:dyDescent="0.2">
      <c r="A49" s="58">
        <v>8.0853941797357047E-3</v>
      </c>
      <c r="B49" s="58" t="s">
        <v>143</v>
      </c>
      <c r="F49" s="59" t="str">
        <f t="shared" si="0"/>
        <v>IDW_p2</v>
      </c>
      <c r="G49" s="59">
        <v>8.0853941797357047E-3</v>
      </c>
      <c r="J49" s="61" t="s">
        <v>79</v>
      </c>
      <c r="K49" s="61">
        <v>8.0853941797357047E-3</v>
      </c>
    </row>
    <row r="50" spans="1:11" x14ac:dyDescent="0.2">
      <c r="A50" s="58">
        <v>1.742084584101733E-3</v>
      </c>
      <c r="B50" s="58" t="s">
        <v>143</v>
      </c>
      <c r="F50" s="59" t="str">
        <f t="shared" si="0"/>
        <v>IDW_p2</v>
      </c>
      <c r="G50" s="59">
        <v>1.742084584101733E-3</v>
      </c>
      <c r="J50" s="61" t="s">
        <v>79</v>
      </c>
      <c r="K50" s="61">
        <v>1.742084584101733E-3</v>
      </c>
    </row>
    <row r="51" spans="1:11" x14ac:dyDescent="0.2">
      <c r="A51" s="58">
        <v>3.7625982111391482E-2</v>
      </c>
      <c r="B51" s="58" t="s">
        <v>143</v>
      </c>
      <c r="F51" s="59" t="str">
        <f t="shared" si="0"/>
        <v>IDW_p2</v>
      </c>
      <c r="G51" s="59">
        <v>3.7625982111391482E-2</v>
      </c>
      <c r="J51" s="61" t="s">
        <v>79</v>
      </c>
      <c r="K51" s="61">
        <v>3.7625982111391482E-2</v>
      </c>
    </row>
    <row r="52" spans="1:11" x14ac:dyDescent="0.2">
      <c r="A52" s="58">
        <v>0.1759817552323478</v>
      </c>
      <c r="B52" s="58" t="s">
        <v>143</v>
      </c>
      <c r="F52" s="59" t="str">
        <f t="shared" si="0"/>
        <v>IDW_p2</v>
      </c>
      <c r="G52" s="59">
        <v>0.1759817552323478</v>
      </c>
      <c r="J52" s="61" t="s">
        <v>79</v>
      </c>
      <c r="K52" s="61">
        <v>0.1759817552323478</v>
      </c>
    </row>
    <row r="53" spans="1:11" x14ac:dyDescent="0.2">
      <c r="A53" s="58">
        <v>0.19592212961638827</v>
      </c>
      <c r="B53" s="58" t="s">
        <v>143</v>
      </c>
      <c r="F53" s="59" t="str">
        <f t="shared" si="0"/>
        <v>IDW_p2</v>
      </c>
      <c r="G53" s="59">
        <v>0.19592212961638827</v>
      </c>
      <c r="J53" s="61" t="s">
        <v>79</v>
      </c>
      <c r="K53" s="61">
        <v>0.19592212961638827</v>
      </c>
    </row>
    <row r="54" spans="1:11" x14ac:dyDescent="0.2">
      <c r="A54" s="58">
        <v>7.0079596559090379E-2</v>
      </c>
      <c r="B54" s="58" t="s">
        <v>143</v>
      </c>
      <c r="F54" s="59" t="str">
        <f t="shared" si="0"/>
        <v>IDW_p2</v>
      </c>
      <c r="G54" s="59">
        <v>7.0079596559090379E-2</v>
      </c>
      <c r="J54" s="61" t="s">
        <v>79</v>
      </c>
      <c r="K54" s="61">
        <v>7.0079596559090379E-2</v>
      </c>
    </row>
    <row r="55" spans="1:11" x14ac:dyDescent="0.2">
      <c r="A55" s="58">
        <v>1.8239680620874082E-2</v>
      </c>
      <c r="B55" s="58" t="s">
        <v>143</v>
      </c>
      <c r="F55" s="59" t="str">
        <f t="shared" si="0"/>
        <v>IDW_p2</v>
      </c>
      <c r="G55" s="59">
        <v>1.8239680620874082E-2</v>
      </c>
      <c r="J55" s="61" t="s">
        <v>79</v>
      </c>
      <c r="K55" s="61">
        <v>1.8239680620874082E-2</v>
      </c>
    </row>
    <row r="56" spans="1:11" x14ac:dyDescent="0.2">
      <c r="A56" s="58">
        <v>8.9138590186695552E-2</v>
      </c>
      <c r="B56" s="58" t="s">
        <v>144</v>
      </c>
      <c r="F56" s="59" t="str">
        <f t="shared" si="0"/>
        <v>RF_X_Y_KG</v>
      </c>
      <c r="G56" s="59">
        <v>8.9138590186695552E-2</v>
      </c>
      <c r="J56" s="61" t="s">
        <v>120</v>
      </c>
      <c r="K56" s="61">
        <v>8.9138590186695552E-2</v>
      </c>
    </row>
    <row r="57" spans="1:11" x14ac:dyDescent="0.2">
      <c r="A57" s="58">
        <v>2.4287715306833966E-2</v>
      </c>
      <c r="B57" s="58" t="s">
        <v>144</v>
      </c>
      <c r="F57" s="59" t="str">
        <f t="shared" si="0"/>
        <v>RF_X_Y_KG</v>
      </c>
      <c r="G57" s="59">
        <v>2.4287715306833966E-2</v>
      </c>
      <c r="J57" s="61" t="s">
        <v>120</v>
      </c>
      <c r="K57" s="61">
        <v>2.4287715306833966E-2</v>
      </c>
    </row>
    <row r="58" spans="1:11" x14ac:dyDescent="0.2">
      <c r="A58" s="58">
        <v>0.19032004873872066</v>
      </c>
      <c r="B58" s="58" t="s">
        <v>144</v>
      </c>
      <c r="F58" s="59" t="str">
        <f t="shared" si="0"/>
        <v>RF_X_Y_KG</v>
      </c>
      <c r="G58" s="59">
        <v>0.19032004873872066</v>
      </c>
      <c r="J58" s="61" t="s">
        <v>120</v>
      </c>
      <c r="K58" s="61">
        <v>0.19032004873872066</v>
      </c>
    </row>
    <row r="59" spans="1:11" x14ac:dyDescent="0.2">
      <c r="A59" s="58">
        <v>5.4195598281636713E-4</v>
      </c>
      <c r="B59" s="58" t="s">
        <v>144</v>
      </c>
      <c r="F59" s="59" t="str">
        <f t="shared" si="0"/>
        <v>RF_X_Y_KG</v>
      </c>
      <c r="G59" s="59">
        <v>5.4195598281636713E-4</v>
      </c>
      <c r="J59" s="61" t="s">
        <v>120</v>
      </c>
      <c r="K59" s="61">
        <v>5.4195598281636713E-4</v>
      </c>
    </row>
    <row r="60" spans="1:11" x14ac:dyDescent="0.2">
      <c r="A60" s="58">
        <v>2.6138328161926603E-3</v>
      </c>
      <c r="B60" s="58" t="s">
        <v>144</v>
      </c>
      <c r="F60" s="59" t="str">
        <f t="shared" si="0"/>
        <v>RF_X_Y_KG</v>
      </c>
      <c r="G60" s="59">
        <v>2.6138328161926603E-3</v>
      </c>
      <c r="J60" s="61" t="s">
        <v>120</v>
      </c>
      <c r="K60" s="61">
        <v>2.6138328161926603E-3</v>
      </c>
    </row>
    <row r="61" spans="1:11" x14ac:dyDescent="0.2">
      <c r="A61" s="58">
        <v>7.8047994783932637E-2</v>
      </c>
      <c r="B61" s="58" t="s">
        <v>144</v>
      </c>
      <c r="F61" s="59" t="str">
        <f t="shared" si="0"/>
        <v>RF_X_Y_KG</v>
      </c>
      <c r="G61" s="59">
        <v>7.8047994783932637E-2</v>
      </c>
      <c r="J61" s="61" t="s">
        <v>120</v>
      </c>
      <c r="K61" s="61">
        <v>7.8047994783932637E-2</v>
      </c>
    </row>
    <row r="62" spans="1:11" x14ac:dyDescent="0.2">
      <c r="A62" s="58">
        <v>1.4170386650013491E-2</v>
      </c>
      <c r="B62" s="58" t="s">
        <v>144</v>
      </c>
      <c r="F62" s="59" t="str">
        <f t="shared" si="0"/>
        <v>RF_X_Y_KG</v>
      </c>
      <c r="G62" s="59">
        <v>1.4170386650013491E-2</v>
      </c>
      <c r="J62" s="61" t="s">
        <v>120</v>
      </c>
      <c r="K62" s="61">
        <v>1.4170386650013491E-2</v>
      </c>
    </row>
    <row r="63" spans="1:11" x14ac:dyDescent="0.2">
      <c r="A63" s="58">
        <v>4.1481328692431962E-3</v>
      </c>
      <c r="B63" s="58" t="s">
        <v>144</v>
      </c>
      <c r="F63" s="59" t="str">
        <f t="shared" si="0"/>
        <v>RF_X_Y_KG</v>
      </c>
      <c r="G63" s="59">
        <v>4.1481328692431962E-3</v>
      </c>
      <c r="J63" s="61" t="s">
        <v>120</v>
      </c>
      <c r="K63" s="61">
        <v>4.1481328692431962E-3</v>
      </c>
    </row>
    <row r="64" spans="1:11" x14ac:dyDescent="0.2">
      <c r="A64" s="58">
        <v>7.936550369293828E-2</v>
      </c>
      <c r="B64" s="58" t="s">
        <v>144</v>
      </c>
      <c r="F64" s="59" t="str">
        <f t="shared" si="0"/>
        <v>RF_X_Y_KG</v>
      </c>
      <c r="G64" s="59">
        <v>7.936550369293828E-2</v>
      </c>
      <c r="J64" s="61" t="s">
        <v>120</v>
      </c>
      <c r="K64" s="61">
        <v>7.936550369293828E-2</v>
      </c>
    </row>
    <row r="65" spans="1:11" x14ac:dyDescent="0.2">
      <c r="A65" s="58">
        <v>0.11880099452070471</v>
      </c>
      <c r="B65" s="58" t="s">
        <v>145</v>
      </c>
      <c r="F65" s="59" t="str">
        <f t="shared" si="0"/>
        <v>RF_X_Y_KG_Buffer_dis</v>
      </c>
      <c r="G65" s="59">
        <v>0.11880099452070471</v>
      </c>
      <c r="J65" s="61" t="s">
        <v>149</v>
      </c>
      <c r="K65" s="61">
        <v>0.11880099452070471</v>
      </c>
    </row>
    <row r="66" spans="1:11" x14ac:dyDescent="0.2">
      <c r="A66" s="58">
        <v>2.8736351118692775E-2</v>
      </c>
      <c r="B66" s="58" t="s">
        <v>145</v>
      </c>
      <c r="F66" s="59" t="str">
        <f t="shared" si="0"/>
        <v>RF_X_Y_KG_Buffer_dis</v>
      </c>
      <c r="G66" s="59">
        <v>2.8736351118692775E-2</v>
      </c>
      <c r="J66" s="61" t="s">
        <v>149</v>
      </c>
      <c r="K66" s="61">
        <v>2.8736351118692775E-2</v>
      </c>
    </row>
    <row r="67" spans="1:11" x14ac:dyDescent="0.2">
      <c r="A67" s="58">
        <v>9.7203497192328344E-3</v>
      </c>
      <c r="B67" s="58" t="s">
        <v>145</v>
      </c>
      <c r="F67" s="59" t="str">
        <f t="shared" ref="F67:F73" si="1">MID(B67,14,20)</f>
        <v>RF_X_Y_KG_Buffer_dis</v>
      </c>
      <c r="G67" s="59">
        <v>9.7203497192328344E-3</v>
      </c>
      <c r="J67" s="61" t="s">
        <v>149</v>
      </c>
      <c r="K67" s="61">
        <v>9.7203497192328344E-3</v>
      </c>
    </row>
    <row r="68" spans="1:11" x14ac:dyDescent="0.2">
      <c r="A68" s="58">
        <v>2.235691006679226E-2</v>
      </c>
      <c r="B68" s="58" t="s">
        <v>145</v>
      </c>
      <c r="F68" s="59" t="str">
        <f t="shared" si="1"/>
        <v>RF_X_Y_KG_Buffer_dis</v>
      </c>
      <c r="G68" s="59">
        <v>2.235691006679226E-2</v>
      </c>
      <c r="J68" s="61" t="s">
        <v>149</v>
      </c>
      <c r="K68" s="61">
        <v>2.235691006679226E-2</v>
      </c>
    </row>
    <row r="69" spans="1:11" x14ac:dyDescent="0.2">
      <c r="A69" s="58">
        <v>3.8064397760806772E-2</v>
      </c>
      <c r="B69" s="58" t="s">
        <v>145</v>
      </c>
      <c r="F69" s="59" t="str">
        <f t="shared" si="1"/>
        <v>RF_X_Y_KG_Buffer_dis</v>
      </c>
      <c r="G69" s="59">
        <v>3.8064397760806772E-2</v>
      </c>
      <c r="J69" s="61" t="s">
        <v>149</v>
      </c>
      <c r="K69" s="61">
        <v>3.8064397760806772E-2</v>
      </c>
    </row>
    <row r="70" spans="1:11" x14ac:dyDescent="0.2">
      <c r="A70" s="58">
        <v>0.26542167326075011</v>
      </c>
      <c r="B70" s="58" t="s">
        <v>145</v>
      </c>
      <c r="F70" s="59" t="str">
        <f t="shared" si="1"/>
        <v>RF_X_Y_KG_Buffer_dis</v>
      </c>
      <c r="G70" s="59">
        <v>0.26542167326075011</v>
      </c>
      <c r="J70" s="61" t="s">
        <v>149</v>
      </c>
      <c r="K70" s="61">
        <v>0.26542167326075011</v>
      </c>
    </row>
    <row r="71" spans="1:11" x14ac:dyDescent="0.2">
      <c r="A71" s="58">
        <v>3.8646818273013792E-2</v>
      </c>
      <c r="B71" s="58" t="s">
        <v>145</v>
      </c>
      <c r="F71" s="59" t="str">
        <f t="shared" si="1"/>
        <v>RF_X_Y_KG_Buffer_dis</v>
      </c>
      <c r="G71" s="59">
        <v>3.8646818273013792E-2</v>
      </c>
      <c r="J71" s="61" t="s">
        <v>149</v>
      </c>
      <c r="K71" s="61">
        <v>3.8646818273013792E-2</v>
      </c>
    </row>
    <row r="72" spans="1:11" x14ac:dyDescent="0.2">
      <c r="A72" s="58">
        <v>0.13965596157873952</v>
      </c>
      <c r="B72" s="58" t="s">
        <v>145</v>
      </c>
      <c r="F72" s="59" t="str">
        <f t="shared" si="1"/>
        <v>RF_X_Y_KG_Buffer_dis</v>
      </c>
      <c r="G72" s="59">
        <v>0.13965596157873952</v>
      </c>
      <c r="J72" s="61" t="s">
        <v>149</v>
      </c>
      <c r="K72" s="61">
        <v>0.13965596157873952</v>
      </c>
    </row>
    <row r="73" spans="1:11" x14ac:dyDescent="0.2">
      <c r="A73" s="58">
        <v>2.388506718931252E-2</v>
      </c>
      <c r="B73" s="58" t="s">
        <v>145</v>
      </c>
      <c r="F73" s="59" t="str">
        <f t="shared" si="1"/>
        <v>RF_X_Y_KG_Buffer_dis</v>
      </c>
      <c r="G73" s="59">
        <v>2.388506718931252E-2</v>
      </c>
      <c r="J73" s="61" t="s">
        <v>149</v>
      </c>
      <c r="K73" s="61">
        <v>2.388506718931252E-2</v>
      </c>
    </row>
    <row r="74" spans="1:11" x14ac:dyDescent="0.2">
      <c r="G74"/>
    </row>
    <row r="75" spans="1:11" x14ac:dyDescent="0.2">
      <c r="F75" s="61"/>
      <c r="G75"/>
    </row>
    <row r="76" spans="1:11" x14ac:dyDescent="0.2">
      <c r="F76" s="61"/>
      <c r="G76"/>
    </row>
    <row r="77" spans="1:11" x14ac:dyDescent="0.2">
      <c r="F77" s="61"/>
      <c r="G77"/>
    </row>
    <row r="78" spans="1:11" x14ac:dyDescent="0.2">
      <c r="F78" s="61"/>
      <c r="G78"/>
    </row>
    <row r="79" spans="1:11" x14ac:dyDescent="0.2">
      <c r="F79" s="61"/>
      <c r="G79"/>
    </row>
    <row r="80" spans="1:11" x14ac:dyDescent="0.2">
      <c r="F80" s="61"/>
      <c r="G80"/>
    </row>
    <row r="81" spans="6:7" x14ac:dyDescent="0.2">
      <c r="F81" s="61"/>
      <c r="G81"/>
    </row>
    <row r="82" spans="6:7" x14ac:dyDescent="0.2">
      <c r="F82" s="61"/>
      <c r="G82"/>
    </row>
    <row r="83" spans="6:7" x14ac:dyDescent="0.2">
      <c r="F83" s="61"/>
      <c r="G83"/>
    </row>
    <row r="84" spans="6:7" x14ac:dyDescent="0.2">
      <c r="F84" s="61"/>
      <c r="G84"/>
    </row>
    <row r="85" spans="6:7" x14ac:dyDescent="0.2">
      <c r="F85" s="61"/>
      <c r="G85"/>
    </row>
    <row r="86" spans="6:7" x14ac:dyDescent="0.2">
      <c r="F86" s="61"/>
      <c r="G86"/>
    </row>
    <row r="87" spans="6:7" x14ac:dyDescent="0.2">
      <c r="F87" s="61"/>
      <c r="G87"/>
    </row>
    <row r="88" spans="6:7" x14ac:dyDescent="0.2">
      <c r="F88" s="61"/>
      <c r="G88"/>
    </row>
    <row r="89" spans="6:7" x14ac:dyDescent="0.2">
      <c r="F89" s="61"/>
      <c r="G89"/>
    </row>
    <row r="90" spans="6:7" x14ac:dyDescent="0.2">
      <c r="F90" s="61"/>
      <c r="G90"/>
    </row>
    <row r="91" spans="6:7" x14ac:dyDescent="0.2">
      <c r="F91" s="61"/>
      <c r="G9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D3AC-250B-4971-ACC5-E7BCEBE813A9}">
  <dimension ref="A1:N91"/>
  <sheetViews>
    <sheetView topLeftCell="A10" zoomScale="133" workbookViewId="0">
      <selection activeCell="G20" sqref="G20"/>
    </sheetView>
  </sheetViews>
  <sheetFormatPr defaultColWidth="8.875" defaultRowHeight="14.25" x14ac:dyDescent="0.2"/>
  <cols>
    <col min="6" max="6" width="21" style="59" bestFit="1" customWidth="1"/>
    <col min="7" max="7" width="8.875" style="59"/>
    <col min="10" max="10" width="21.125" bestFit="1" customWidth="1"/>
    <col min="12" max="12" width="8.875" style="61"/>
  </cols>
  <sheetData>
    <row r="1" spans="1:14" x14ac:dyDescent="0.2">
      <c r="A1" t="s">
        <v>138</v>
      </c>
      <c r="B1" t="s">
        <v>139</v>
      </c>
      <c r="F1" s="59" t="s">
        <v>146</v>
      </c>
      <c r="G1" s="59" t="s">
        <v>138</v>
      </c>
      <c r="J1" s="61" t="s">
        <v>146</v>
      </c>
      <c r="K1" s="61" t="s">
        <v>138</v>
      </c>
    </row>
    <row r="2" spans="1:14" x14ac:dyDescent="0.2">
      <c r="A2">
        <v>30.702833014478603</v>
      </c>
      <c r="B2" t="s">
        <v>122</v>
      </c>
      <c r="F2" s="59" t="str">
        <f>MID(B2,18,20)</f>
        <v>IDW_p1</v>
      </c>
      <c r="G2" s="59">
        <v>30.702833014478603</v>
      </c>
      <c r="J2" s="61" t="s">
        <v>147</v>
      </c>
      <c r="K2">
        <v>4.3870001941070207</v>
      </c>
      <c r="M2" s="61"/>
      <c r="N2" s="61"/>
    </row>
    <row r="3" spans="1:14" x14ac:dyDescent="0.2">
      <c r="A3">
        <v>3.0650926719440825</v>
      </c>
      <c r="B3" t="s">
        <v>122</v>
      </c>
      <c r="F3" s="59" t="str">
        <f t="shared" ref="F3:F67" si="0">MID(B3,18,20)</f>
        <v>IDW_p1</v>
      </c>
      <c r="G3" s="59">
        <v>3.0650926719440825</v>
      </c>
      <c r="J3" s="61" t="s">
        <v>147</v>
      </c>
      <c r="K3">
        <v>3.0650926719440825</v>
      </c>
      <c r="M3" s="61"/>
      <c r="N3" s="61"/>
    </row>
    <row r="4" spans="1:14" x14ac:dyDescent="0.2">
      <c r="A4">
        <v>1.6883289861450026</v>
      </c>
      <c r="B4" t="s">
        <v>122</v>
      </c>
      <c r="F4" s="59" t="str">
        <f t="shared" si="0"/>
        <v>IDW_p1</v>
      </c>
      <c r="G4" s="59">
        <v>1.6883289861450026</v>
      </c>
      <c r="J4" s="61" t="s">
        <v>147</v>
      </c>
      <c r="K4">
        <v>2.5629188826580451</v>
      </c>
      <c r="M4" s="61"/>
      <c r="N4" s="61"/>
    </row>
    <row r="5" spans="1:14" x14ac:dyDescent="0.2">
      <c r="A5">
        <v>9.8145405678141867E-2</v>
      </c>
      <c r="B5" t="s">
        <v>122</v>
      </c>
      <c r="F5" s="59" t="str">
        <f t="shared" si="0"/>
        <v>IDW_p1</v>
      </c>
      <c r="G5" s="59">
        <v>9.8145405678141867E-2</v>
      </c>
      <c r="J5" s="61" t="s">
        <v>147</v>
      </c>
      <c r="K5">
        <v>0.13523966225744999</v>
      </c>
      <c r="M5" s="61"/>
      <c r="N5" s="61"/>
    </row>
    <row r="6" spans="1:14" x14ac:dyDescent="0.2">
      <c r="A6">
        <v>36.671446147824057</v>
      </c>
      <c r="B6" t="s">
        <v>122</v>
      </c>
      <c r="F6" s="59" t="str">
        <f t="shared" si="0"/>
        <v>IDW_p1</v>
      </c>
      <c r="G6" s="59">
        <v>36.671446147824057</v>
      </c>
      <c r="J6" s="61" t="s">
        <v>147</v>
      </c>
      <c r="K6">
        <v>40.424564564623992</v>
      </c>
      <c r="M6" s="61"/>
      <c r="N6" s="61"/>
    </row>
    <row r="7" spans="1:14" x14ac:dyDescent="0.2">
      <c r="A7">
        <v>1.9513908477430624</v>
      </c>
      <c r="B7" t="s">
        <v>122</v>
      </c>
      <c r="F7" s="59" t="str">
        <f t="shared" si="0"/>
        <v>IDW_p1</v>
      </c>
      <c r="G7" s="59">
        <v>1.9513908477430624</v>
      </c>
      <c r="J7" s="61" t="s">
        <v>147</v>
      </c>
      <c r="K7">
        <v>1.9513908477430624</v>
      </c>
      <c r="M7" s="61"/>
      <c r="N7" s="61"/>
    </row>
    <row r="8" spans="1:14" x14ac:dyDescent="0.2">
      <c r="A8">
        <v>16.10133630284458</v>
      </c>
      <c r="B8" t="s">
        <v>122</v>
      </c>
      <c r="F8" s="59" t="str">
        <f t="shared" si="0"/>
        <v>IDW_p1</v>
      </c>
      <c r="G8" s="59">
        <v>16.10133630284458</v>
      </c>
      <c r="J8" s="61" t="s">
        <v>147</v>
      </c>
      <c r="K8">
        <v>13.635642194435558</v>
      </c>
      <c r="M8" s="61"/>
      <c r="N8" s="61"/>
    </row>
    <row r="9" spans="1:14" x14ac:dyDescent="0.2">
      <c r="A9">
        <v>1.6884199220982428</v>
      </c>
      <c r="B9" t="s">
        <v>122</v>
      </c>
      <c r="F9" s="59" t="str">
        <f t="shared" si="0"/>
        <v>IDW_p1</v>
      </c>
      <c r="G9" s="59">
        <v>1.6884199220982428</v>
      </c>
      <c r="J9" s="61" t="s">
        <v>147</v>
      </c>
      <c r="K9">
        <v>1.5671033830350556</v>
      </c>
      <c r="M9" s="61"/>
      <c r="N9" s="61"/>
    </row>
    <row r="10" spans="1:14" x14ac:dyDescent="0.2">
      <c r="A10" s="61">
        <v>3.6263546300807956</v>
      </c>
      <c r="B10" s="61" t="s">
        <v>123</v>
      </c>
      <c r="C10" s="61"/>
      <c r="D10" s="61"/>
      <c r="E10" s="61"/>
      <c r="F10" s="61" t="str">
        <f t="shared" si="0"/>
        <v>IDW_p2</v>
      </c>
      <c r="G10" s="61">
        <v>3.6263546300807956</v>
      </c>
      <c r="J10" s="61" t="s">
        <v>147</v>
      </c>
      <c r="K10">
        <v>2.5000172068745918</v>
      </c>
      <c r="M10" s="61"/>
      <c r="N10" s="61"/>
    </row>
    <row r="11" spans="1:14" x14ac:dyDescent="0.2">
      <c r="A11">
        <v>26.413221291443854</v>
      </c>
      <c r="B11" t="s">
        <v>122</v>
      </c>
      <c r="F11" s="61" t="str">
        <f t="shared" si="0"/>
        <v>IDW_p1</v>
      </c>
      <c r="G11" s="59">
        <v>26.413221291443854</v>
      </c>
      <c r="J11" s="61" t="s">
        <v>148</v>
      </c>
      <c r="K11">
        <v>3.0198578970073617</v>
      </c>
      <c r="M11" s="61"/>
    </row>
    <row r="12" spans="1:14" x14ac:dyDescent="0.2">
      <c r="A12">
        <v>14.429250079678782</v>
      </c>
      <c r="B12" t="s">
        <v>123</v>
      </c>
      <c r="F12" s="61" t="str">
        <f t="shared" si="0"/>
        <v>IDW_p2</v>
      </c>
      <c r="G12" s="59">
        <v>14.429250079678782</v>
      </c>
      <c r="J12" s="61" t="s">
        <v>148</v>
      </c>
      <c r="K12">
        <v>14.429250079678782</v>
      </c>
      <c r="M12" s="61"/>
    </row>
    <row r="13" spans="1:14" x14ac:dyDescent="0.2">
      <c r="A13">
        <v>1.1268778684361203</v>
      </c>
      <c r="B13" t="s">
        <v>123</v>
      </c>
      <c r="F13" s="59" t="str">
        <f t="shared" si="0"/>
        <v>IDW_p2</v>
      </c>
      <c r="G13" s="59">
        <v>1.1268778684361203</v>
      </c>
      <c r="J13" s="61" t="s">
        <v>148</v>
      </c>
      <c r="K13">
        <v>1.4921722807067066</v>
      </c>
      <c r="M13" s="61"/>
    </row>
    <row r="14" spans="1:14" x14ac:dyDescent="0.2">
      <c r="A14">
        <v>0.20640741963263909</v>
      </c>
      <c r="B14" t="s">
        <v>123</v>
      </c>
      <c r="F14" s="59" t="str">
        <f t="shared" si="0"/>
        <v>IDW_p2</v>
      </c>
      <c r="G14" s="59">
        <v>0.20640741963263909</v>
      </c>
      <c r="J14" s="61" t="s">
        <v>148</v>
      </c>
      <c r="K14">
        <v>0.20644076706673881</v>
      </c>
      <c r="M14" s="61"/>
    </row>
    <row r="15" spans="1:14" x14ac:dyDescent="0.2">
      <c r="A15">
        <v>32.635767455791104</v>
      </c>
      <c r="B15" t="s">
        <v>123</v>
      </c>
      <c r="F15" s="59" t="str">
        <f t="shared" si="0"/>
        <v>IDW_p2</v>
      </c>
      <c r="G15" s="59">
        <v>32.635767455791104</v>
      </c>
      <c r="J15" s="61" t="s">
        <v>148</v>
      </c>
      <c r="K15">
        <v>33.943130991709978</v>
      </c>
      <c r="M15" s="61"/>
    </row>
    <row r="16" spans="1:14" x14ac:dyDescent="0.2">
      <c r="A16">
        <v>0.20884525982203953</v>
      </c>
      <c r="B16" t="s">
        <v>123</v>
      </c>
      <c r="F16" s="59" t="str">
        <f t="shared" si="0"/>
        <v>IDW_p2</v>
      </c>
      <c r="G16" s="59">
        <v>0.20884525982203953</v>
      </c>
      <c r="J16" s="61" t="s">
        <v>148</v>
      </c>
      <c r="K16">
        <v>0.20884525982203953</v>
      </c>
      <c r="M16" s="61"/>
    </row>
    <row r="17" spans="1:13" x14ac:dyDescent="0.2">
      <c r="A17">
        <v>17.588366529083697</v>
      </c>
      <c r="B17" t="s">
        <v>123</v>
      </c>
      <c r="F17" s="59" t="str">
        <f t="shared" si="0"/>
        <v>IDW_p2</v>
      </c>
      <c r="G17" s="59">
        <v>17.588366529083697</v>
      </c>
      <c r="J17" s="61" t="s">
        <v>148</v>
      </c>
      <c r="K17">
        <v>16.228097264023294</v>
      </c>
      <c r="M17" s="61"/>
    </row>
    <row r="18" spans="1:13" x14ac:dyDescent="0.2">
      <c r="A18">
        <v>3.9420464357438041</v>
      </c>
      <c r="B18" t="s">
        <v>123</v>
      </c>
      <c r="F18" s="59" t="str">
        <f t="shared" si="0"/>
        <v>IDW_p2</v>
      </c>
      <c r="G18" s="59">
        <v>3.9420464357438041</v>
      </c>
      <c r="J18" s="61" t="s">
        <v>148</v>
      </c>
      <c r="K18">
        <v>3.8630280858667736</v>
      </c>
      <c r="M18" s="61"/>
    </row>
    <row r="19" spans="1:13" s="61" customFormat="1" x14ac:dyDescent="0.2">
      <c r="A19">
        <v>1.2497950294699027</v>
      </c>
      <c r="B19" t="s">
        <v>123</v>
      </c>
      <c r="C19"/>
      <c r="D19"/>
      <c r="E19"/>
      <c r="F19" s="59" t="str">
        <f t="shared" si="0"/>
        <v>IDW_p2</v>
      </c>
      <c r="G19" s="59">
        <v>1.2497950294699027</v>
      </c>
      <c r="J19" s="61" t="s">
        <v>148</v>
      </c>
      <c r="K19">
        <v>1.0223010872316931</v>
      </c>
    </row>
    <row r="20" spans="1:13" x14ac:dyDescent="0.2">
      <c r="A20">
        <v>47.647942305669389</v>
      </c>
      <c r="B20" t="s">
        <v>124</v>
      </c>
      <c r="F20" s="59" t="str">
        <f t="shared" si="0"/>
        <v>RF_X_Y_KG</v>
      </c>
      <c r="G20" s="59">
        <v>47.647942305669389</v>
      </c>
      <c r="J20" s="61" t="s">
        <v>120</v>
      </c>
      <c r="K20" s="64">
        <v>1.6955716949285593</v>
      </c>
      <c r="M20" s="61"/>
    </row>
    <row r="21" spans="1:13" x14ac:dyDescent="0.2">
      <c r="A21">
        <v>9.1474212093456444</v>
      </c>
      <c r="B21" t="s">
        <v>124</v>
      </c>
      <c r="F21" s="59" t="str">
        <f t="shared" si="0"/>
        <v>RF_X_Y_KG</v>
      </c>
      <c r="G21" s="59">
        <v>9.1474212093456444</v>
      </c>
      <c r="J21" s="61" t="s">
        <v>120</v>
      </c>
      <c r="K21" s="64">
        <v>9.3644022168719498</v>
      </c>
    </row>
    <row r="22" spans="1:13" x14ac:dyDescent="0.2">
      <c r="A22">
        <v>4.4306119969453865</v>
      </c>
      <c r="B22" t="s">
        <v>124</v>
      </c>
      <c r="F22" s="59" t="str">
        <f t="shared" si="0"/>
        <v>RF_X_Y_KG</v>
      </c>
      <c r="G22" s="59">
        <v>4.4306119969453865</v>
      </c>
      <c r="J22" s="61" t="s">
        <v>120</v>
      </c>
      <c r="K22" s="64">
        <v>5.6841931463534605</v>
      </c>
    </row>
    <row r="23" spans="1:13" x14ac:dyDescent="0.2">
      <c r="A23">
        <v>9.8787883421950565E-2</v>
      </c>
      <c r="B23" t="s">
        <v>124</v>
      </c>
      <c r="F23" s="59" t="str">
        <f t="shared" si="0"/>
        <v>RF_X_Y_KG</v>
      </c>
      <c r="G23" s="59">
        <v>9.8787883421950565E-2</v>
      </c>
      <c r="J23" s="61" t="s">
        <v>120</v>
      </c>
      <c r="K23" s="64">
        <v>5.6894156089339072E-2</v>
      </c>
    </row>
    <row r="24" spans="1:13" x14ac:dyDescent="0.2">
      <c r="A24">
        <v>39.029671264954018</v>
      </c>
      <c r="B24" t="s">
        <v>124</v>
      </c>
      <c r="F24" s="59" t="str">
        <f t="shared" si="0"/>
        <v>RF_X_Y_KG</v>
      </c>
      <c r="G24" s="59">
        <v>39.029671264954018</v>
      </c>
      <c r="J24" s="61" t="s">
        <v>120</v>
      </c>
      <c r="K24" s="64">
        <v>41.925841177877331</v>
      </c>
    </row>
    <row r="25" spans="1:13" x14ac:dyDescent="0.2">
      <c r="A25">
        <v>2.7499294760793349E-2</v>
      </c>
      <c r="B25" t="s">
        <v>124</v>
      </c>
      <c r="F25" s="59" t="str">
        <f t="shared" si="0"/>
        <v>RF_X_Y_KG</v>
      </c>
      <c r="G25" s="59">
        <v>2.7499294760793349E-2</v>
      </c>
      <c r="J25" s="61" t="s">
        <v>120</v>
      </c>
      <c r="K25" s="64">
        <v>7.9386725399249146E-3</v>
      </c>
    </row>
    <row r="26" spans="1:13" x14ac:dyDescent="0.2">
      <c r="A26">
        <v>4.8511978963423861</v>
      </c>
      <c r="B26" t="s">
        <v>124</v>
      </c>
      <c r="F26" s="59" t="str">
        <f t="shared" si="0"/>
        <v>RF_X_Y_KG</v>
      </c>
      <c r="G26" s="59">
        <v>4.8511978963423861</v>
      </c>
      <c r="J26" s="61" t="s">
        <v>120</v>
      </c>
      <c r="K26" s="64">
        <v>4.7867908785006117</v>
      </c>
    </row>
    <row r="27" spans="1:13" x14ac:dyDescent="0.2">
      <c r="A27">
        <v>1.990697692417984</v>
      </c>
      <c r="B27" t="s">
        <v>124</v>
      </c>
      <c r="F27" s="59" t="str">
        <f t="shared" si="0"/>
        <v>RF_X_Y_KG</v>
      </c>
      <c r="G27" s="59">
        <v>1.990697692417984</v>
      </c>
      <c r="J27" s="61" t="s">
        <v>120</v>
      </c>
      <c r="K27" s="64">
        <v>0.81560831673779954</v>
      </c>
    </row>
    <row r="28" spans="1:13" x14ac:dyDescent="0.2">
      <c r="A28">
        <v>20.419011681515073</v>
      </c>
      <c r="B28" t="s">
        <v>124</v>
      </c>
      <c r="F28" s="59" t="str">
        <f t="shared" si="0"/>
        <v>RF_X_Y_KG</v>
      </c>
      <c r="G28" s="59">
        <v>20.419011681515073</v>
      </c>
      <c r="J28" s="61" t="s">
        <v>120</v>
      </c>
      <c r="K28" s="64">
        <v>17.510554249809999</v>
      </c>
    </row>
    <row r="29" spans="1:13" x14ac:dyDescent="0.2">
      <c r="A29">
        <v>51.639765355864732</v>
      </c>
      <c r="B29" t="s">
        <v>125</v>
      </c>
      <c r="F29" s="59" t="str">
        <f t="shared" si="0"/>
        <v>RF_X_Y_KG_Buffer_dis</v>
      </c>
      <c r="G29" s="59">
        <v>51.639765355864732</v>
      </c>
      <c r="J29" s="61" t="s">
        <v>149</v>
      </c>
      <c r="K29" s="64">
        <v>8.6973244385969706E-2</v>
      </c>
    </row>
    <row r="30" spans="1:13" x14ac:dyDescent="0.2">
      <c r="A30">
        <v>17.8334372515301</v>
      </c>
      <c r="B30" t="s">
        <v>125</v>
      </c>
      <c r="F30" s="59" t="str">
        <f t="shared" si="0"/>
        <v>RF_X_Y_KG_Buffer_dis</v>
      </c>
      <c r="G30" s="59">
        <v>17.8334372515301</v>
      </c>
      <c r="J30" s="61" t="s">
        <v>149</v>
      </c>
      <c r="K30" s="64">
        <v>16.936174239541486</v>
      </c>
    </row>
    <row r="31" spans="1:13" x14ac:dyDescent="0.2">
      <c r="A31">
        <v>0.86347016262696574</v>
      </c>
      <c r="B31" t="s">
        <v>125</v>
      </c>
      <c r="F31" s="59" t="str">
        <f t="shared" si="0"/>
        <v>RF_X_Y_KG_Buffer_dis</v>
      </c>
      <c r="G31" s="59">
        <v>0.86347016262696574</v>
      </c>
      <c r="J31" s="61" t="s">
        <v>149</v>
      </c>
      <c r="K31" s="64">
        <v>0.71640651517063569</v>
      </c>
    </row>
    <row r="32" spans="1:13" x14ac:dyDescent="0.2">
      <c r="A32">
        <v>6.72706425962388E-4</v>
      </c>
      <c r="B32" t="s">
        <v>125</v>
      </c>
      <c r="F32" s="59" t="str">
        <f t="shared" si="0"/>
        <v>RF_X_Y_KG_Buffer_dis</v>
      </c>
      <c r="G32" s="59">
        <v>6.72706425962388E-4</v>
      </c>
      <c r="J32" s="61" t="s">
        <v>149</v>
      </c>
      <c r="K32" s="64">
        <v>1.4991761991753373E-2</v>
      </c>
    </row>
    <row r="33" spans="1:11" x14ac:dyDescent="0.2">
      <c r="A33">
        <v>30.702244674099628</v>
      </c>
      <c r="B33" t="s">
        <v>125</v>
      </c>
      <c r="F33" s="59" t="str">
        <f t="shared" si="0"/>
        <v>RF_X_Y_KG_Buffer_dis</v>
      </c>
      <c r="G33" s="59">
        <v>30.702244674099628</v>
      </c>
      <c r="J33" s="61" t="s">
        <v>149</v>
      </c>
      <c r="K33" s="64">
        <v>30.787855374370743</v>
      </c>
    </row>
    <row r="34" spans="1:11" x14ac:dyDescent="0.2">
      <c r="A34">
        <v>1.7872156599293862</v>
      </c>
      <c r="B34" t="s">
        <v>125</v>
      </c>
      <c r="F34" s="59" t="str">
        <f t="shared" si="0"/>
        <v>RF_X_Y_KG_Buffer_dis</v>
      </c>
      <c r="G34" s="59">
        <v>1.7872156599293862</v>
      </c>
      <c r="J34" s="61" t="s">
        <v>149</v>
      </c>
      <c r="K34" s="64">
        <v>1.7261341226122149</v>
      </c>
    </row>
    <row r="35" spans="1:11" x14ac:dyDescent="0.2">
      <c r="A35">
        <v>17.116709250233665</v>
      </c>
      <c r="B35" t="s">
        <v>125</v>
      </c>
      <c r="F35" s="59" t="str">
        <f t="shared" si="0"/>
        <v>RF_X_Y_KG_Buffer_dis</v>
      </c>
      <c r="G35" s="59">
        <v>17.116709250233665</v>
      </c>
      <c r="J35" s="61" t="s">
        <v>149</v>
      </c>
      <c r="K35" s="64">
        <v>17.636371549604277</v>
      </c>
    </row>
    <row r="36" spans="1:11" x14ac:dyDescent="0.2">
      <c r="A36">
        <v>8.3284624780635852</v>
      </c>
      <c r="B36" t="s">
        <v>125</v>
      </c>
      <c r="F36" s="59" t="str">
        <f t="shared" si="0"/>
        <v>RF_X_Y_KG_Buffer_dis</v>
      </c>
      <c r="G36" s="59">
        <v>8.3284624780635852</v>
      </c>
      <c r="J36" s="61" t="s">
        <v>149</v>
      </c>
      <c r="K36" s="64">
        <v>8.2246697933949395</v>
      </c>
    </row>
    <row r="37" spans="1:11" x14ac:dyDescent="0.2">
      <c r="A37">
        <v>0.78626845185602234</v>
      </c>
      <c r="B37" t="s">
        <v>125</v>
      </c>
      <c r="F37" s="59" t="str">
        <f t="shared" si="0"/>
        <v>RF_X_Y_KG_Buffer_dis</v>
      </c>
      <c r="G37" s="59">
        <v>0.78626845185602234</v>
      </c>
      <c r="J37" s="61" t="s">
        <v>149</v>
      </c>
      <c r="K37" s="64">
        <v>0.14811441805531056</v>
      </c>
    </row>
    <row r="38" spans="1:11" x14ac:dyDescent="0.2">
      <c r="A38">
        <v>1.6749699863532756E-2</v>
      </c>
      <c r="B38" t="s">
        <v>130</v>
      </c>
      <c r="F38" s="59" t="str">
        <f t="shared" si="0"/>
        <v>IDW_p1</v>
      </c>
      <c r="G38" s="59">
        <v>1.6749699863532756E-2</v>
      </c>
      <c r="J38" s="61" t="s">
        <v>78</v>
      </c>
      <c r="K38" s="61">
        <v>1.6749699863532756E-2</v>
      </c>
    </row>
    <row r="39" spans="1:11" x14ac:dyDescent="0.2">
      <c r="A39">
        <v>4.846651077475518</v>
      </c>
      <c r="B39" t="s">
        <v>130</v>
      </c>
      <c r="F39" s="59" t="str">
        <f t="shared" si="0"/>
        <v>IDW_p1</v>
      </c>
      <c r="G39" s="59">
        <v>4.846651077475518</v>
      </c>
      <c r="J39" s="61" t="s">
        <v>78</v>
      </c>
      <c r="K39" s="61">
        <v>4.846651077475518</v>
      </c>
    </row>
    <row r="40" spans="1:11" x14ac:dyDescent="0.2">
      <c r="A40">
        <v>6.4312602506489347E-2</v>
      </c>
      <c r="B40" t="s">
        <v>130</v>
      </c>
      <c r="F40" s="59" t="str">
        <f t="shared" si="0"/>
        <v>IDW_p1</v>
      </c>
      <c r="G40" s="59">
        <v>6.4312602506489347E-2</v>
      </c>
      <c r="J40" s="61" t="s">
        <v>78</v>
      </c>
      <c r="K40" s="61">
        <v>6.4312602506489347E-2</v>
      </c>
    </row>
    <row r="41" spans="1:11" x14ac:dyDescent="0.2">
      <c r="A41">
        <v>6.4201740410763208E-2</v>
      </c>
      <c r="B41" t="s">
        <v>130</v>
      </c>
      <c r="F41" s="59" t="str">
        <f t="shared" si="0"/>
        <v>IDW_p1</v>
      </c>
      <c r="G41" s="59">
        <v>6.4201740410763208E-2</v>
      </c>
      <c r="J41" s="61" t="s">
        <v>78</v>
      </c>
      <c r="K41" s="61">
        <v>6.4201740410763208E-2</v>
      </c>
    </row>
    <row r="42" spans="1:11" x14ac:dyDescent="0.2">
      <c r="A42">
        <v>0.27356038654057491</v>
      </c>
      <c r="B42" t="s">
        <v>130</v>
      </c>
      <c r="F42" s="59" t="str">
        <f t="shared" si="0"/>
        <v>IDW_p1</v>
      </c>
      <c r="G42" s="59">
        <v>0.27356038654057491</v>
      </c>
      <c r="J42" s="61" t="s">
        <v>78</v>
      </c>
      <c r="K42" s="61">
        <v>0.27356038654057491</v>
      </c>
    </row>
    <row r="43" spans="1:11" x14ac:dyDescent="0.2">
      <c r="A43">
        <v>0.81870023636959399</v>
      </c>
      <c r="B43" t="s">
        <v>130</v>
      </c>
      <c r="F43" s="59" t="str">
        <f t="shared" si="0"/>
        <v>IDW_p1</v>
      </c>
      <c r="G43" s="59">
        <v>0.81870023636959399</v>
      </c>
      <c r="J43" s="61" t="s">
        <v>78</v>
      </c>
      <c r="K43" s="61">
        <v>0.81870023636959399</v>
      </c>
    </row>
    <row r="44" spans="1:11" x14ac:dyDescent="0.2">
      <c r="A44">
        <v>0.88527605132065079</v>
      </c>
      <c r="B44" t="s">
        <v>130</v>
      </c>
      <c r="F44" s="59" t="str">
        <f t="shared" si="0"/>
        <v>IDW_p1</v>
      </c>
      <c r="G44" s="59">
        <v>0.88527605132065079</v>
      </c>
      <c r="J44" s="61" t="s">
        <v>78</v>
      </c>
      <c r="K44" s="61">
        <v>0.88527605132065079</v>
      </c>
    </row>
    <row r="45" spans="1:11" x14ac:dyDescent="0.2">
      <c r="A45">
        <v>6.5530424117569845</v>
      </c>
      <c r="B45" t="s">
        <v>130</v>
      </c>
      <c r="F45" s="59" t="str">
        <f t="shared" si="0"/>
        <v>IDW_p1</v>
      </c>
      <c r="G45" s="59">
        <v>6.5530424117569845</v>
      </c>
      <c r="J45" s="61" t="s">
        <v>78</v>
      </c>
      <c r="K45" s="61">
        <v>6.5530424117569845</v>
      </c>
    </row>
    <row r="46" spans="1:11" x14ac:dyDescent="0.2">
      <c r="A46">
        <v>2.7158827193646831</v>
      </c>
      <c r="B46" t="s">
        <v>130</v>
      </c>
      <c r="F46" s="59" t="str">
        <f t="shared" si="0"/>
        <v>IDW_p1</v>
      </c>
      <c r="G46" s="59">
        <v>2.7158827193646831</v>
      </c>
      <c r="J46" s="61" t="s">
        <v>78</v>
      </c>
      <c r="K46" s="61">
        <v>2.7158827193646831</v>
      </c>
    </row>
    <row r="47" spans="1:11" x14ac:dyDescent="0.2">
      <c r="A47">
        <v>0.10010463992748124</v>
      </c>
      <c r="B47" t="s">
        <v>131</v>
      </c>
      <c r="F47" s="59" t="str">
        <f t="shared" si="0"/>
        <v>IDW_p2</v>
      </c>
      <c r="G47" s="59">
        <v>0.10010463992748124</v>
      </c>
      <c r="J47" s="61" t="s">
        <v>79</v>
      </c>
      <c r="K47" s="61">
        <v>0.10010463992748124</v>
      </c>
    </row>
    <row r="48" spans="1:11" x14ac:dyDescent="0.2">
      <c r="A48">
        <v>4.1039423352819719</v>
      </c>
      <c r="B48" t="s">
        <v>131</v>
      </c>
      <c r="F48" s="59" t="str">
        <f t="shared" si="0"/>
        <v>IDW_p2</v>
      </c>
      <c r="G48" s="59">
        <v>4.1039423352819719</v>
      </c>
      <c r="J48" s="61" t="s">
        <v>79</v>
      </c>
      <c r="K48" s="61">
        <v>4.1039423352819719</v>
      </c>
    </row>
    <row r="49" spans="1:11" x14ac:dyDescent="0.2">
      <c r="A49">
        <v>0.48973488826800787</v>
      </c>
      <c r="B49" t="s">
        <v>131</v>
      </c>
      <c r="F49" s="59" t="str">
        <f t="shared" si="0"/>
        <v>IDW_p2</v>
      </c>
      <c r="G49" s="59">
        <v>0.48973488826800787</v>
      </c>
      <c r="J49" s="61" t="s">
        <v>79</v>
      </c>
      <c r="K49" s="61">
        <v>0.48973488826800787</v>
      </c>
    </row>
    <row r="50" spans="1:11" x14ac:dyDescent="0.2">
      <c r="A50">
        <v>6.1093073981901481E-2</v>
      </c>
      <c r="B50" t="s">
        <v>131</v>
      </c>
      <c r="F50" s="59" t="str">
        <f t="shared" si="0"/>
        <v>IDW_p2</v>
      </c>
      <c r="G50" s="59">
        <v>6.1093073981901481E-2</v>
      </c>
      <c r="J50" s="61" t="s">
        <v>79</v>
      </c>
      <c r="K50" s="61">
        <v>6.1093073981901481E-2</v>
      </c>
    </row>
    <row r="51" spans="1:11" x14ac:dyDescent="0.2">
      <c r="A51">
        <v>6.4837750922088961</v>
      </c>
      <c r="B51" t="s">
        <v>131</v>
      </c>
      <c r="F51" s="59" t="str">
        <f t="shared" si="0"/>
        <v>IDW_p2</v>
      </c>
      <c r="G51" s="59">
        <v>6.4837750922088961</v>
      </c>
      <c r="J51" s="61" t="s">
        <v>79</v>
      </c>
      <c r="K51" s="61">
        <v>6.4837750922088961</v>
      </c>
    </row>
    <row r="52" spans="1:11" x14ac:dyDescent="0.2">
      <c r="A52">
        <v>0.64796934248832216</v>
      </c>
      <c r="B52" t="s">
        <v>131</v>
      </c>
      <c r="F52" s="59" t="str">
        <f t="shared" si="0"/>
        <v>IDW_p2</v>
      </c>
      <c r="G52" s="59">
        <v>0.64796934248832216</v>
      </c>
      <c r="J52" s="61" t="s">
        <v>79</v>
      </c>
      <c r="K52" s="61">
        <v>0.64796934248832216</v>
      </c>
    </row>
    <row r="53" spans="1:11" x14ac:dyDescent="0.2">
      <c r="A53">
        <v>4.9847957049860643</v>
      </c>
      <c r="B53" t="s">
        <v>131</v>
      </c>
      <c r="F53" s="59" t="str">
        <f t="shared" si="0"/>
        <v>IDW_p2</v>
      </c>
      <c r="G53" s="59">
        <v>4.9847957049860643</v>
      </c>
      <c r="J53" s="61" t="s">
        <v>79</v>
      </c>
      <c r="K53" s="61">
        <v>4.9847957049860643</v>
      </c>
    </row>
    <row r="54" spans="1:11" x14ac:dyDescent="0.2">
      <c r="A54">
        <v>4.0646656293636712</v>
      </c>
      <c r="B54" t="s">
        <v>131</v>
      </c>
      <c r="F54" s="59" t="str">
        <f t="shared" si="0"/>
        <v>IDW_p2</v>
      </c>
      <c r="G54" s="59">
        <v>4.0646656293636712</v>
      </c>
      <c r="J54" s="61" t="s">
        <v>79</v>
      </c>
      <c r="K54" s="61">
        <v>4.0646656293636712</v>
      </c>
    </row>
    <row r="55" spans="1:11" x14ac:dyDescent="0.2">
      <c r="A55">
        <v>1.056657214616346</v>
      </c>
      <c r="B55" t="s">
        <v>131</v>
      </c>
      <c r="F55" s="59" t="str">
        <f t="shared" si="0"/>
        <v>IDW_p2</v>
      </c>
      <c r="G55" s="59">
        <v>1.056657214616346</v>
      </c>
      <c r="J55" s="61" t="s">
        <v>79</v>
      </c>
      <c r="K55" s="61">
        <v>1.056657214616346</v>
      </c>
    </row>
    <row r="56" spans="1:11" x14ac:dyDescent="0.2">
      <c r="A56">
        <v>0.22868537075756667</v>
      </c>
      <c r="B56" t="s">
        <v>132</v>
      </c>
      <c r="F56" s="59" t="str">
        <f t="shared" si="0"/>
        <v>RF_X_Y_KG</v>
      </c>
      <c r="G56" s="59">
        <v>0.22868537075756667</v>
      </c>
      <c r="J56" s="61" t="s">
        <v>120</v>
      </c>
      <c r="K56" s="61">
        <v>0.22868537075756667</v>
      </c>
    </row>
    <row r="57" spans="1:11" x14ac:dyDescent="0.2">
      <c r="A57">
        <v>5.3216233891190763</v>
      </c>
      <c r="B57" t="s">
        <v>132</v>
      </c>
      <c r="F57" s="59" t="str">
        <f t="shared" si="0"/>
        <v>RF_X_Y_KG</v>
      </c>
      <c r="G57" s="59">
        <v>5.3216233891190763</v>
      </c>
      <c r="J57" s="61" t="s">
        <v>120</v>
      </c>
      <c r="K57" s="61">
        <v>5.3216233891190763</v>
      </c>
    </row>
    <row r="58" spans="1:11" x14ac:dyDescent="0.2">
      <c r="A58">
        <v>0.76084797967711415</v>
      </c>
      <c r="B58" t="s">
        <v>132</v>
      </c>
      <c r="F58" s="59" t="str">
        <f t="shared" si="0"/>
        <v>RF_X_Y_KG</v>
      </c>
      <c r="G58" s="59">
        <v>0.76084797967711415</v>
      </c>
      <c r="J58" s="61" t="s">
        <v>120</v>
      </c>
      <c r="K58" s="61">
        <v>0.76084797967711415</v>
      </c>
    </row>
    <row r="59" spans="1:11" x14ac:dyDescent="0.2">
      <c r="A59">
        <v>0.28503636378558384</v>
      </c>
      <c r="B59" t="s">
        <v>132</v>
      </c>
      <c r="F59" s="59" t="str">
        <f t="shared" si="0"/>
        <v>RF_X_Y_KG</v>
      </c>
      <c r="G59" s="59">
        <v>0.28503636378558384</v>
      </c>
      <c r="J59" s="61" t="s">
        <v>120</v>
      </c>
      <c r="K59" s="61">
        <v>0.28503636378558384</v>
      </c>
    </row>
    <row r="60" spans="1:11" x14ac:dyDescent="0.2">
      <c r="A60">
        <v>1.1432515782285531</v>
      </c>
      <c r="B60" t="s">
        <v>132</v>
      </c>
      <c r="F60" s="59" t="str">
        <f t="shared" si="0"/>
        <v>RF_X_Y_KG</v>
      </c>
      <c r="G60" s="59">
        <v>1.1432515782285531</v>
      </c>
      <c r="J60" s="61" t="s">
        <v>120</v>
      </c>
      <c r="K60" s="61">
        <v>1.1432515782285531</v>
      </c>
    </row>
    <row r="61" spans="1:11" x14ac:dyDescent="0.2">
      <c r="A61">
        <v>1.0049051310842418</v>
      </c>
      <c r="B61" t="s">
        <v>132</v>
      </c>
      <c r="F61" s="59" t="str">
        <f t="shared" si="0"/>
        <v>RF_X_Y_KG</v>
      </c>
      <c r="G61" s="59">
        <v>1.0049051310842418</v>
      </c>
      <c r="J61" s="61" t="s">
        <v>120</v>
      </c>
      <c r="K61" s="61">
        <v>1.0049051310842418</v>
      </c>
    </row>
    <row r="62" spans="1:11" x14ac:dyDescent="0.2">
      <c r="A62">
        <v>10.555396747100872</v>
      </c>
      <c r="B62" t="s">
        <v>132</v>
      </c>
      <c r="F62" s="59" t="str">
        <f t="shared" si="0"/>
        <v>RF_X_Y_KG</v>
      </c>
      <c r="G62" s="59">
        <v>10.555396747100872</v>
      </c>
      <c r="J62" s="61" t="s">
        <v>120</v>
      </c>
      <c r="K62" s="61">
        <v>10.555396747100872</v>
      </c>
    </row>
    <row r="63" spans="1:11" x14ac:dyDescent="0.2">
      <c r="A63">
        <v>6.3656852808897542</v>
      </c>
      <c r="B63" t="s">
        <v>132</v>
      </c>
      <c r="F63" s="59" t="str">
        <f t="shared" si="0"/>
        <v>RF_X_Y_KG</v>
      </c>
      <c r="G63" s="59">
        <v>6.3656852808897542</v>
      </c>
      <c r="J63" s="61" t="s">
        <v>120</v>
      </c>
      <c r="K63" s="61">
        <v>6.3656852808897542</v>
      </c>
    </row>
    <row r="64" spans="1:11" x14ac:dyDescent="0.2">
      <c r="A64">
        <v>21.726953450767969</v>
      </c>
      <c r="B64" t="s">
        <v>132</v>
      </c>
      <c r="F64" s="59" t="str">
        <f t="shared" si="0"/>
        <v>RF_X_Y_KG</v>
      </c>
      <c r="G64" s="59">
        <v>21.726953450767969</v>
      </c>
      <c r="J64" s="61" t="s">
        <v>120</v>
      </c>
      <c r="K64" s="61">
        <v>21.726953450767969</v>
      </c>
    </row>
    <row r="65" spans="1:11" x14ac:dyDescent="0.2">
      <c r="A65">
        <v>1.0150014162995611</v>
      </c>
      <c r="B65" t="s">
        <v>133</v>
      </c>
      <c r="F65" s="59" t="str">
        <f t="shared" si="0"/>
        <v>RF_X_Y_KG_Buffer_dis</v>
      </c>
      <c r="G65" s="59">
        <v>1.0150014162995611</v>
      </c>
      <c r="J65" s="61" t="s">
        <v>149</v>
      </c>
      <c r="K65" s="61">
        <v>1.0150014162995611</v>
      </c>
    </row>
    <row r="66" spans="1:11" x14ac:dyDescent="0.2">
      <c r="A66">
        <v>2.3325970075715956</v>
      </c>
      <c r="B66" t="s">
        <v>133</v>
      </c>
      <c r="F66" s="59" t="str">
        <f t="shared" si="0"/>
        <v>RF_X_Y_KG_Buffer_dis</v>
      </c>
      <c r="G66" s="59">
        <v>2.3325970075715956</v>
      </c>
      <c r="J66" s="61" t="s">
        <v>149</v>
      </c>
      <c r="K66" s="61">
        <v>2.3325970075715956</v>
      </c>
    </row>
    <row r="67" spans="1:11" x14ac:dyDescent="0.2">
      <c r="A67">
        <v>4.3435806975998588E-2</v>
      </c>
      <c r="B67" t="s">
        <v>133</v>
      </c>
      <c r="F67" s="59" t="str">
        <f t="shared" si="0"/>
        <v>RF_X_Y_KG_Buffer_dis</v>
      </c>
      <c r="G67" s="59">
        <v>4.3435806975998588E-2</v>
      </c>
      <c r="J67" s="61" t="s">
        <v>149</v>
      </c>
      <c r="K67" s="61">
        <v>4.3435806975998588E-2</v>
      </c>
    </row>
    <row r="68" spans="1:11" x14ac:dyDescent="0.2">
      <c r="A68">
        <v>0.36302273092036708</v>
      </c>
      <c r="B68" t="s">
        <v>133</v>
      </c>
      <c r="F68" s="59" t="str">
        <f t="shared" ref="F68:F73" si="1">MID(B68,18,20)</f>
        <v>RF_X_Y_KG_Buffer_dis</v>
      </c>
      <c r="G68" s="59">
        <v>0.36302273092036708</v>
      </c>
      <c r="J68" s="61" t="s">
        <v>149</v>
      </c>
      <c r="K68" s="61">
        <v>0.36302273092036708</v>
      </c>
    </row>
    <row r="69" spans="1:11" x14ac:dyDescent="0.2">
      <c r="A69">
        <v>1.614596713094905</v>
      </c>
      <c r="B69" t="s">
        <v>133</v>
      </c>
      <c r="F69" s="59" t="str">
        <f t="shared" si="1"/>
        <v>RF_X_Y_KG_Buffer_dis</v>
      </c>
      <c r="G69" s="59">
        <v>1.614596713094905</v>
      </c>
      <c r="J69" s="61" t="s">
        <v>149</v>
      </c>
      <c r="K69" s="61">
        <v>1.614596713094905</v>
      </c>
    </row>
    <row r="70" spans="1:11" x14ac:dyDescent="0.2">
      <c r="A70">
        <v>0.32809297463038339</v>
      </c>
      <c r="B70" t="s">
        <v>133</v>
      </c>
      <c r="F70" s="59" t="str">
        <f t="shared" si="1"/>
        <v>RF_X_Y_KG_Buffer_dis</v>
      </c>
      <c r="G70" s="59">
        <v>0.32809297463038339</v>
      </c>
      <c r="J70" s="61" t="s">
        <v>149</v>
      </c>
      <c r="K70" s="61">
        <v>0.32809297463038339</v>
      </c>
    </row>
    <row r="71" spans="1:11" x14ac:dyDescent="0.2">
      <c r="A71">
        <v>4.2967420584650773</v>
      </c>
      <c r="B71" t="s">
        <v>133</v>
      </c>
      <c r="F71" s="59" t="str">
        <f t="shared" si="1"/>
        <v>RF_X_Y_KG_Buffer_dis</v>
      </c>
      <c r="G71" s="59">
        <v>4.2967420584650773</v>
      </c>
      <c r="J71" s="61" t="s">
        <v>149</v>
      </c>
      <c r="K71" s="61">
        <v>4.2967420584650773</v>
      </c>
    </row>
    <row r="72" spans="1:11" x14ac:dyDescent="0.2">
      <c r="A72">
        <v>5.6459121656471414</v>
      </c>
      <c r="B72" t="s">
        <v>133</v>
      </c>
      <c r="F72" s="59" t="str">
        <f t="shared" si="1"/>
        <v>RF_X_Y_KG_Buffer_dis</v>
      </c>
      <c r="G72" s="59">
        <v>5.6459121656471414</v>
      </c>
      <c r="J72" s="61" t="s">
        <v>149</v>
      </c>
      <c r="K72" s="61">
        <v>5.6459121656471414</v>
      </c>
    </row>
    <row r="73" spans="1:11" x14ac:dyDescent="0.2">
      <c r="A73">
        <v>2.3378634795679195E-2</v>
      </c>
      <c r="B73" t="s">
        <v>133</v>
      </c>
      <c r="F73" s="59" t="str">
        <f t="shared" si="1"/>
        <v>RF_X_Y_KG_Buffer_dis</v>
      </c>
      <c r="G73" s="59">
        <v>2.3378634795679195E-2</v>
      </c>
      <c r="J73" t="s">
        <v>149</v>
      </c>
      <c r="K73" s="61">
        <v>2.3378634795679195E-2</v>
      </c>
    </row>
    <row r="74" spans="1:11" x14ac:dyDescent="0.2">
      <c r="F74" s="61"/>
    </row>
    <row r="75" spans="1:11" x14ac:dyDescent="0.2">
      <c r="F75" s="61"/>
    </row>
    <row r="76" spans="1:11" x14ac:dyDescent="0.2">
      <c r="F76" s="61"/>
    </row>
    <row r="77" spans="1:11" x14ac:dyDescent="0.2">
      <c r="F77" s="61"/>
    </row>
    <row r="78" spans="1:11" x14ac:dyDescent="0.2">
      <c r="F78" s="61"/>
    </row>
    <row r="79" spans="1:11" x14ac:dyDescent="0.2">
      <c r="F79" s="61"/>
    </row>
    <row r="80" spans="1:11" x14ac:dyDescent="0.2">
      <c r="F80" s="61"/>
    </row>
    <row r="81" spans="6:7" x14ac:dyDescent="0.2">
      <c r="F81" s="61"/>
    </row>
    <row r="82" spans="6:7" x14ac:dyDescent="0.2">
      <c r="F82" s="61"/>
    </row>
    <row r="83" spans="6:7" x14ac:dyDescent="0.2">
      <c r="F83" s="61"/>
      <c r="G83"/>
    </row>
    <row r="84" spans="6:7" x14ac:dyDescent="0.2">
      <c r="F84" s="61"/>
      <c r="G84"/>
    </row>
    <row r="85" spans="6:7" x14ac:dyDescent="0.2">
      <c r="F85" s="61"/>
      <c r="G85"/>
    </row>
    <row r="86" spans="6:7" x14ac:dyDescent="0.2">
      <c r="F86" s="61"/>
      <c r="G86"/>
    </row>
    <row r="87" spans="6:7" x14ac:dyDescent="0.2">
      <c r="F87" s="61"/>
      <c r="G87"/>
    </row>
    <row r="88" spans="6:7" x14ac:dyDescent="0.2">
      <c r="F88" s="61"/>
      <c r="G88"/>
    </row>
    <row r="89" spans="6:7" x14ac:dyDescent="0.2">
      <c r="F89" s="61"/>
      <c r="G89"/>
    </row>
    <row r="90" spans="6:7" x14ac:dyDescent="0.2">
      <c r="F90" s="61"/>
      <c r="G90"/>
    </row>
    <row r="91" spans="6:7" x14ac:dyDescent="0.2">
      <c r="F91" s="61"/>
      <c r="G91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workbookViewId="0">
      <selection activeCell="F23" sqref="A1:O52"/>
    </sheetView>
  </sheetViews>
  <sheetFormatPr defaultColWidth="12.625" defaultRowHeight="15" customHeight="1" x14ac:dyDescent="0.2"/>
  <cols>
    <col min="1" max="3" width="7.625" customWidth="1"/>
    <col min="4" max="4" width="7.625" style="39" customWidth="1"/>
    <col min="5" max="15" width="7.625" customWidth="1"/>
    <col min="16" max="16" width="7.625" style="19" customWidth="1"/>
    <col min="17" max="21" width="7.625" customWidth="1"/>
  </cols>
  <sheetData>
    <row r="1" spans="1:16" ht="14.25" customHeight="1" x14ac:dyDescent="0.25">
      <c r="A1" s="1" t="s">
        <v>0</v>
      </c>
      <c r="B1" s="2" t="s">
        <v>1</v>
      </c>
      <c r="C1" s="3" t="s">
        <v>2</v>
      </c>
      <c r="D1" s="38" t="s">
        <v>3</v>
      </c>
      <c r="E1" s="3" t="s">
        <v>4</v>
      </c>
      <c r="F1" s="4" t="s">
        <v>6</v>
      </c>
      <c r="G1" s="4" t="s">
        <v>5</v>
      </c>
      <c r="H1" s="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89</v>
      </c>
      <c r="N1" s="31" t="s">
        <v>12</v>
      </c>
      <c r="O1" s="19" t="s">
        <v>13</v>
      </c>
      <c r="P1"/>
    </row>
    <row r="2" spans="1:16" ht="14.25" customHeight="1" x14ac:dyDescent="0.25">
      <c r="A2" s="1">
        <v>2</v>
      </c>
      <c r="B2" s="31" t="s">
        <v>29</v>
      </c>
      <c r="C2" s="6" t="s">
        <v>40</v>
      </c>
      <c r="D2" s="39">
        <v>42.66</v>
      </c>
      <c r="E2" s="31">
        <v>18.0833333333333</v>
      </c>
      <c r="F2" s="31">
        <v>5260362.7397744097</v>
      </c>
      <c r="G2" s="31">
        <v>2013027.4585116899</v>
      </c>
      <c r="H2" s="31">
        <v>52</v>
      </c>
      <c r="I2" s="31">
        <v>7.0452563287284402</v>
      </c>
      <c r="J2" s="31">
        <v>6.8997833712963299</v>
      </c>
      <c r="K2" s="31"/>
      <c r="L2" s="31">
        <v>4.99750124937531E-4</v>
      </c>
      <c r="M2" s="31">
        <v>37</v>
      </c>
      <c r="N2" s="31">
        <v>4</v>
      </c>
      <c r="O2" s="31">
        <v>2</v>
      </c>
      <c r="P2" s="31"/>
    </row>
    <row r="3" spans="1:16" ht="14.25" customHeight="1" x14ac:dyDescent="0.25">
      <c r="A3" s="1">
        <v>2</v>
      </c>
      <c r="B3" s="31" t="s">
        <v>46</v>
      </c>
      <c r="C3" s="6" t="s">
        <v>47</v>
      </c>
      <c r="D3" s="39">
        <v>43.95</v>
      </c>
      <c r="E3" s="31">
        <v>4.82</v>
      </c>
      <c r="F3" s="31">
        <v>5457707.8256885204</v>
      </c>
      <c r="G3" s="31">
        <v>536559.94562357897</v>
      </c>
      <c r="H3" s="31">
        <v>30</v>
      </c>
      <c r="I3" s="31">
        <v>7.2818131639181196</v>
      </c>
      <c r="J3" s="31">
        <v>3.53350469743416</v>
      </c>
      <c r="K3" s="31"/>
      <c r="L3" s="31">
        <v>4.99750124937531E-4</v>
      </c>
      <c r="M3" s="31">
        <v>141</v>
      </c>
      <c r="N3" s="31">
        <v>14</v>
      </c>
      <c r="O3" s="31">
        <v>1</v>
      </c>
      <c r="P3" s="31"/>
    </row>
    <row r="4" spans="1:16" ht="14.25" customHeight="1" x14ac:dyDescent="0.25">
      <c r="A4" s="1">
        <v>2</v>
      </c>
      <c r="B4" s="31" t="s">
        <v>30</v>
      </c>
      <c r="C4" s="6" t="s">
        <v>31</v>
      </c>
      <c r="D4" s="39">
        <v>38.0501111111111</v>
      </c>
      <c r="E4" s="31">
        <v>23.866675000000001</v>
      </c>
      <c r="F4" s="31">
        <v>4586507.25282628</v>
      </c>
      <c r="G4" s="31">
        <v>2656826.1079285499</v>
      </c>
      <c r="H4" s="31">
        <v>498</v>
      </c>
      <c r="I4" s="31">
        <v>6.7788102596856303</v>
      </c>
      <c r="J4" s="31">
        <v>5.3264773303660897</v>
      </c>
      <c r="K4" s="31"/>
      <c r="L4" s="31">
        <v>4.99750124937531E-4</v>
      </c>
      <c r="M4" s="31">
        <v>146</v>
      </c>
      <c r="N4" s="31">
        <v>15</v>
      </c>
      <c r="O4" s="31">
        <v>1</v>
      </c>
      <c r="P4" s="31"/>
    </row>
    <row r="5" spans="1:16" ht="14.25" customHeight="1" x14ac:dyDescent="0.25">
      <c r="A5" s="1">
        <v>2</v>
      </c>
      <c r="B5" s="31" t="s">
        <v>56</v>
      </c>
      <c r="C5" s="6" t="s">
        <v>90</v>
      </c>
      <c r="D5" s="39">
        <v>46.086677777777801</v>
      </c>
      <c r="E5" s="31">
        <v>18.046713888888899</v>
      </c>
      <c r="F5" s="31">
        <v>5794250.29150654</v>
      </c>
      <c r="G5" s="31">
        <v>2008951.0006030099</v>
      </c>
      <c r="H5" s="31"/>
      <c r="I5" s="31">
        <v>7.9011351427149998</v>
      </c>
      <c r="J5" s="31">
        <v>7.53651073538337</v>
      </c>
      <c r="K5" s="31"/>
      <c r="L5" s="31">
        <v>4.99750124937531E-4</v>
      </c>
      <c r="M5" s="31">
        <v>122</v>
      </c>
      <c r="N5" s="31">
        <v>11</v>
      </c>
      <c r="O5" s="31">
        <v>1</v>
      </c>
      <c r="P5" s="31"/>
    </row>
    <row r="6" spans="1:16" ht="14.25" customHeight="1" x14ac:dyDescent="0.25">
      <c r="A6" s="1">
        <v>2</v>
      </c>
      <c r="B6" s="31" t="s">
        <v>111</v>
      </c>
      <c r="C6" s="6" t="s">
        <v>93</v>
      </c>
      <c r="D6" s="39">
        <v>44.516666666666666</v>
      </c>
      <c r="E6" s="31">
        <v>23.133333333333333</v>
      </c>
      <c r="F6" s="31">
        <v>5545748.8006816301</v>
      </c>
      <c r="G6" s="31">
        <v>2575190.8870177302</v>
      </c>
      <c r="H6" s="31"/>
      <c r="I6" s="31">
        <v>7.4957991544807898</v>
      </c>
      <c r="J6" s="31">
        <v>5.1912723697229</v>
      </c>
      <c r="K6" s="31"/>
      <c r="L6" s="31">
        <v>4.99750124937531E-4</v>
      </c>
      <c r="M6" s="31">
        <v>37</v>
      </c>
      <c r="N6" s="31">
        <v>4</v>
      </c>
      <c r="O6" s="31">
        <v>2</v>
      </c>
      <c r="P6" s="31"/>
    </row>
    <row r="7" spans="1:16" ht="14.25" customHeight="1" x14ac:dyDescent="0.25">
      <c r="A7" s="1">
        <v>2</v>
      </c>
      <c r="B7" s="31" t="s">
        <v>22</v>
      </c>
      <c r="C7" s="6" t="s">
        <v>55</v>
      </c>
      <c r="D7" s="39">
        <v>36.846389000000002</v>
      </c>
      <c r="E7" s="31">
        <v>-2.3569420000000001</v>
      </c>
      <c r="F7" s="31">
        <v>4417716.9687953796</v>
      </c>
      <c r="G7" s="31">
        <v>-262373.58326927997</v>
      </c>
      <c r="H7" s="31">
        <v>21</v>
      </c>
      <c r="I7" s="31">
        <v>7.4789598976081901</v>
      </c>
      <c r="J7" s="31">
        <v>4.3817602004680296</v>
      </c>
      <c r="K7" s="31"/>
      <c r="L7" s="31">
        <v>4.99750124937531E-4</v>
      </c>
      <c r="M7" s="31">
        <v>133</v>
      </c>
      <c r="N7" s="31">
        <v>16</v>
      </c>
      <c r="O7" s="31">
        <v>1</v>
      </c>
      <c r="P7" s="31"/>
    </row>
    <row r="8" spans="1:16" ht="14.25" customHeight="1" x14ac:dyDescent="0.25">
      <c r="A8" s="1">
        <v>2</v>
      </c>
      <c r="B8" s="31" t="s">
        <v>27</v>
      </c>
      <c r="C8" s="6" t="s">
        <v>28</v>
      </c>
      <c r="D8" s="39">
        <v>34.716666666666697</v>
      </c>
      <c r="E8" s="31">
        <v>10.6833333333333</v>
      </c>
      <c r="F8" s="31">
        <v>4125443.62774585</v>
      </c>
      <c r="G8" s="31">
        <v>1189263.2266414701</v>
      </c>
      <c r="H8" s="31">
        <v>23</v>
      </c>
      <c r="I8" s="31">
        <v>6.7370333805782199</v>
      </c>
      <c r="J8" s="31">
        <v>4.31999616119829</v>
      </c>
      <c r="K8" s="31"/>
      <c r="L8" s="31">
        <v>4.99750124937531E-4</v>
      </c>
      <c r="M8" s="31">
        <v>118</v>
      </c>
      <c r="N8" s="31">
        <v>15</v>
      </c>
      <c r="O8" s="31">
        <v>1</v>
      </c>
      <c r="P8" s="31"/>
    </row>
    <row r="9" spans="1:16" ht="14.25" customHeight="1" x14ac:dyDescent="0.2">
      <c r="A9" s="31">
        <v>2</v>
      </c>
      <c r="B9" s="31" t="s">
        <v>20</v>
      </c>
      <c r="C9" s="6" t="s">
        <v>53</v>
      </c>
      <c r="D9" s="39">
        <v>39.950000000000003</v>
      </c>
      <c r="E9" s="31">
        <v>32.880000000000003</v>
      </c>
      <c r="F9" s="31">
        <v>4858679.0737712504</v>
      </c>
      <c r="G9" s="31">
        <v>3660184.8572828402</v>
      </c>
      <c r="H9" s="31">
        <v>902</v>
      </c>
      <c r="I9" s="31">
        <v>7.1847255117269402</v>
      </c>
      <c r="J9" s="31">
        <v>4.3527751770110799</v>
      </c>
      <c r="K9" s="31"/>
      <c r="L9" s="31">
        <v>4.99750124937531E-4</v>
      </c>
      <c r="M9" s="31">
        <v>161</v>
      </c>
      <c r="N9" s="31">
        <v>15</v>
      </c>
      <c r="O9" s="31">
        <v>1</v>
      </c>
      <c r="P9" s="31"/>
    </row>
    <row r="10" spans="1:16" ht="14.25" customHeight="1" x14ac:dyDescent="0.2">
      <c r="A10" s="31"/>
      <c r="B10" s="31" t="s">
        <v>14</v>
      </c>
      <c r="C10" s="6" t="s">
        <v>15</v>
      </c>
      <c r="D10" s="39">
        <v>36.78</v>
      </c>
      <c r="E10" s="31">
        <v>3.0522222222222202</v>
      </c>
      <c r="F10" s="31">
        <v>4408485.8278296804</v>
      </c>
      <c r="G10" s="31">
        <v>339771.82356569101</v>
      </c>
      <c r="H10" s="31">
        <v>180</v>
      </c>
      <c r="I10" s="31">
        <v>5.9612662932843197</v>
      </c>
      <c r="J10" s="31">
        <v>-0.69488089224251204</v>
      </c>
      <c r="K10" s="31"/>
      <c r="L10" s="31">
        <v>4.99750124937531E-4</v>
      </c>
      <c r="M10" s="31">
        <v>54</v>
      </c>
      <c r="N10" s="31">
        <v>7</v>
      </c>
      <c r="O10" s="31">
        <v>1</v>
      </c>
      <c r="P10" s="31"/>
    </row>
    <row r="11" spans="1:16" ht="14.25" customHeight="1" x14ac:dyDescent="0.2">
      <c r="A11" s="31"/>
      <c r="B11" s="31" t="s">
        <v>68</v>
      </c>
      <c r="C11" s="6" t="s">
        <v>69</v>
      </c>
      <c r="D11" s="39">
        <v>46.6</v>
      </c>
      <c r="E11" s="31">
        <v>13.666666666666666</v>
      </c>
      <c r="F11" s="31">
        <v>5877026.5520376796</v>
      </c>
      <c r="G11" s="31">
        <v>1521366.3741747399</v>
      </c>
      <c r="H11" s="31">
        <v>2140</v>
      </c>
      <c r="I11" s="31">
        <v>8.0849546714838798</v>
      </c>
      <c r="J11" s="31">
        <v>11.9753456639899</v>
      </c>
      <c r="K11" s="31"/>
      <c r="L11" s="31">
        <v>4.99750124937531E-4</v>
      </c>
      <c r="M11" s="31">
        <v>93</v>
      </c>
      <c r="N11" s="31">
        <v>8</v>
      </c>
      <c r="O11" s="31">
        <v>1</v>
      </c>
      <c r="P11" s="31"/>
    </row>
    <row r="12" spans="1:16" ht="14.25" customHeight="1" x14ac:dyDescent="0.2">
      <c r="A12" s="31"/>
      <c r="B12" s="31" t="s">
        <v>29</v>
      </c>
      <c r="C12" s="6" t="s">
        <v>44</v>
      </c>
      <c r="D12" s="39">
        <v>43.039166666666702</v>
      </c>
      <c r="E12" s="31">
        <v>16.0905555555556</v>
      </c>
      <c r="F12" s="31">
        <v>5317935.3143725302</v>
      </c>
      <c r="G12" s="31">
        <v>1791192.45102533</v>
      </c>
      <c r="H12" s="31">
        <v>6</v>
      </c>
      <c r="I12" s="31">
        <v>7.1550869423506702</v>
      </c>
      <c r="J12" s="31">
        <v>5.4184942359807202</v>
      </c>
      <c r="K12" s="31"/>
      <c r="L12" s="31">
        <v>4.99750124937531E-4</v>
      </c>
      <c r="M12" s="31">
        <v>37</v>
      </c>
      <c r="N12" s="31">
        <v>4</v>
      </c>
      <c r="O12" s="31">
        <v>2</v>
      </c>
      <c r="P12" s="31"/>
    </row>
    <row r="13" spans="1:16" ht="14.25" customHeight="1" x14ac:dyDescent="0.2">
      <c r="A13" s="31"/>
      <c r="B13" s="31" t="s">
        <v>29</v>
      </c>
      <c r="C13" s="8" t="s">
        <v>38</v>
      </c>
      <c r="D13" s="39">
        <v>44.12</v>
      </c>
      <c r="E13" s="31">
        <v>15.24</v>
      </c>
      <c r="F13" s="31">
        <v>5484031.2781682396</v>
      </c>
      <c r="G13" s="31">
        <v>1696509.0396894901</v>
      </c>
      <c r="H13" s="31">
        <v>5</v>
      </c>
      <c r="I13" s="31">
        <v>7.0394514835886204</v>
      </c>
      <c r="J13" s="31">
        <v>3.9765484996547502</v>
      </c>
      <c r="K13" s="31"/>
      <c r="L13" s="31">
        <v>4.99750124937531E-4</v>
      </c>
      <c r="M13" s="31">
        <v>36</v>
      </c>
      <c r="N13" s="31">
        <v>4</v>
      </c>
      <c r="O13" s="31">
        <v>2</v>
      </c>
      <c r="P13" s="31"/>
    </row>
    <row r="14" spans="1:16" ht="14.25" customHeight="1" x14ac:dyDescent="0.2">
      <c r="A14" s="31"/>
      <c r="B14" s="31" t="s">
        <v>16</v>
      </c>
      <c r="C14" s="6" t="s">
        <v>17</v>
      </c>
      <c r="D14" s="39">
        <v>31.62</v>
      </c>
      <c r="E14" s="31">
        <v>25.95</v>
      </c>
      <c r="F14" s="31">
        <v>3713532.4341587401</v>
      </c>
      <c r="G14" s="31">
        <v>2888740.7860854501</v>
      </c>
      <c r="H14" s="31">
        <v>24</v>
      </c>
      <c r="I14" s="31">
        <v>6.1314585855969801</v>
      </c>
      <c r="J14" s="31">
        <v>8.3402406760396097</v>
      </c>
      <c r="K14" s="31"/>
      <c r="L14" s="31">
        <v>4.99750124937531E-4</v>
      </c>
      <c r="M14" s="31">
        <v>16</v>
      </c>
      <c r="N14" s="31">
        <v>4</v>
      </c>
      <c r="O14" s="31">
        <v>2</v>
      </c>
      <c r="P14" s="31"/>
    </row>
    <row r="15" spans="1:16" ht="14.25" customHeight="1" x14ac:dyDescent="0.2">
      <c r="A15" s="31"/>
      <c r="B15" s="31" t="s">
        <v>39</v>
      </c>
      <c r="C15" s="6" t="s">
        <v>39</v>
      </c>
      <c r="D15" s="39">
        <v>36.15</v>
      </c>
      <c r="E15" s="31">
        <v>-5.35</v>
      </c>
      <c r="F15" s="31">
        <v>4321280.8185661295</v>
      </c>
      <c r="G15" s="31">
        <v>-595559.27574401395</v>
      </c>
      <c r="H15" s="31">
        <v>5</v>
      </c>
      <c r="I15" s="31">
        <v>7.0467284999174602</v>
      </c>
      <c r="J15" s="31">
        <v>7.4827504300327199</v>
      </c>
      <c r="K15" s="31"/>
      <c r="L15" s="31">
        <v>4.99750124937531E-4</v>
      </c>
      <c r="M15" s="31">
        <v>119</v>
      </c>
      <c r="N15" s="31">
        <v>15</v>
      </c>
      <c r="O15" s="31">
        <v>1</v>
      </c>
      <c r="P15" s="31"/>
    </row>
    <row r="16" spans="1:16" ht="14.25" customHeight="1" x14ac:dyDescent="0.25">
      <c r="A16" s="31"/>
      <c r="B16" s="31" t="s">
        <v>30</v>
      </c>
      <c r="C16" s="9" t="s">
        <v>32</v>
      </c>
      <c r="D16" s="39">
        <v>37.97</v>
      </c>
      <c r="E16" s="31">
        <v>23.72</v>
      </c>
      <c r="F16" s="31">
        <v>4575188.6854346199</v>
      </c>
      <c r="G16" s="31">
        <v>2640498.3216164499</v>
      </c>
      <c r="H16" s="31">
        <v>107</v>
      </c>
      <c r="I16" s="31">
        <v>6.68094251983762</v>
      </c>
      <c r="J16" s="31">
        <v>4.5909918096466802</v>
      </c>
      <c r="K16" s="31"/>
      <c r="L16" s="31">
        <v>4.99750124937531E-4</v>
      </c>
      <c r="M16" s="31">
        <v>135</v>
      </c>
      <c r="N16" s="31">
        <v>16</v>
      </c>
      <c r="O16" s="31">
        <v>1</v>
      </c>
      <c r="P16" s="31"/>
    </row>
    <row r="17" spans="1:16" ht="14.25" customHeight="1" x14ac:dyDescent="0.2">
      <c r="A17" s="31"/>
      <c r="B17" s="31" t="s">
        <v>30</v>
      </c>
      <c r="C17" s="6" t="s">
        <v>60</v>
      </c>
      <c r="D17" s="39">
        <v>38.28</v>
      </c>
      <c r="E17" s="31">
        <v>21.79</v>
      </c>
      <c r="F17" s="31">
        <v>4619056.28441427</v>
      </c>
      <c r="G17" s="31">
        <v>2425651.7043854301</v>
      </c>
      <c r="H17" s="31">
        <v>100</v>
      </c>
      <c r="I17" s="31">
        <v>7.2666585667555701</v>
      </c>
      <c r="J17" s="31">
        <v>7.4003146126118802</v>
      </c>
      <c r="K17" s="31"/>
      <c r="L17" s="31">
        <v>4.99750124937531E-4</v>
      </c>
      <c r="M17" s="31">
        <v>133</v>
      </c>
      <c r="N17" s="31">
        <v>16</v>
      </c>
      <c r="O17" s="31">
        <v>1</v>
      </c>
      <c r="P17" s="31"/>
    </row>
    <row r="18" spans="1:16" ht="14.25" customHeight="1" x14ac:dyDescent="0.2">
      <c r="A18" s="31"/>
      <c r="B18" s="31" t="s">
        <v>43</v>
      </c>
      <c r="C18" s="6" t="s">
        <v>72</v>
      </c>
      <c r="D18" s="39">
        <v>46.421733000000003</v>
      </c>
      <c r="E18" s="31">
        <v>12.582437000000001</v>
      </c>
      <c r="F18" s="31">
        <v>5848191.7256626301</v>
      </c>
      <c r="G18" s="31">
        <v>1400670.47977844</v>
      </c>
      <c r="H18" s="31">
        <v>910</v>
      </c>
      <c r="I18" s="31">
        <v>8.1946205597816295</v>
      </c>
      <c r="J18" s="31">
        <v>12.0754702476173</v>
      </c>
      <c r="K18" s="31"/>
      <c r="L18" s="31">
        <v>4.99750124937531E-4</v>
      </c>
      <c r="M18" s="31">
        <v>41</v>
      </c>
      <c r="N18" s="31">
        <v>4</v>
      </c>
      <c r="O18" s="31">
        <v>2</v>
      </c>
      <c r="P18" s="31"/>
    </row>
    <row r="19" spans="1:16" ht="14.25" customHeight="1" x14ac:dyDescent="0.2">
      <c r="A19" s="31"/>
      <c r="B19" s="31" t="s">
        <v>106</v>
      </c>
      <c r="C19" s="8" t="s">
        <v>92</v>
      </c>
      <c r="D19" s="39">
        <v>32.366666666666703</v>
      </c>
      <c r="E19" s="31">
        <v>35.75</v>
      </c>
      <c r="F19" s="31">
        <v>3811538.1467985301</v>
      </c>
      <c r="G19" s="31">
        <v>3979671.7958595301</v>
      </c>
      <c r="H19" s="31"/>
      <c r="I19" s="31">
        <v>6.7501275636139502</v>
      </c>
      <c r="J19" s="31">
        <v>14.069497394917899</v>
      </c>
      <c r="K19" s="31"/>
      <c r="L19" s="31">
        <v>4.99750124937531E-4</v>
      </c>
      <c r="M19" s="31">
        <v>28</v>
      </c>
      <c r="N19" s="31">
        <v>6</v>
      </c>
      <c r="O19" s="31">
        <v>2</v>
      </c>
      <c r="P19" s="31"/>
    </row>
    <row r="20" spans="1:16" ht="14.25" customHeight="1" x14ac:dyDescent="0.2">
      <c r="A20" s="31"/>
      <c r="B20" s="31" t="s">
        <v>42</v>
      </c>
      <c r="C20" s="6" t="s">
        <v>42</v>
      </c>
      <c r="D20" s="39">
        <v>43.732388888888899</v>
      </c>
      <c r="E20" s="31">
        <v>7.4235833333333296</v>
      </c>
      <c r="F20" s="31">
        <v>5424121.7142890096</v>
      </c>
      <c r="G20" s="31">
        <v>826389.51652809896</v>
      </c>
      <c r="H20" s="31">
        <v>2</v>
      </c>
      <c r="I20" s="31">
        <v>7.1543194691339798</v>
      </c>
      <c r="J20" s="31">
        <v>0.17921674079925901</v>
      </c>
      <c r="K20" s="31"/>
      <c r="L20" s="31">
        <v>4.99750124937531E-4</v>
      </c>
      <c r="M20" s="31">
        <v>171</v>
      </c>
      <c r="N20" s="31">
        <v>16</v>
      </c>
      <c r="O20" s="31">
        <v>1</v>
      </c>
      <c r="P20" s="31"/>
    </row>
    <row r="21" spans="1:16" ht="15" customHeight="1" x14ac:dyDescent="0.2">
      <c r="A21" s="31"/>
      <c r="B21" s="31" t="s">
        <v>18</v>
      </c>
      <c r="C21" s="6" t="s">
        <v>19</v>
      </c>
      <c r="D21" s="39">
        <v>33.966666666666697</v>
      </c>
      <c r="E21" s="31">
        <v>-4.9833333333333298</v>
      </c>
      <c r="F21" s="31">
        <v>4024327.05158357</v>
      </c>
      <c r="G21" s="31">
        <v>-554742.12911981298</v>
      </c>
      <c r="H21" s="31">
        <v>571</v>
      </c>
      <c r="I21" s="31">
        <v>6.9740258788896599</v>
      </c>
      <c r="J21" s="31">
        <v>7.2445714973795301</v>
      </c>
      <c r="K21" s="31"/>
      <c r="L21" s="31">
        <v>4.99750124937531E-4</v>
      </c>
      <c r="M21" s="31">
        <v>76</v>
      </c>
      <c r="N21" s="31">
        <v>15</v>
      </c>
      <c r="O21" s="31">
        <v>1</v>
      </c>
      <c r="P21" s="31"/>
    </row>
    <row r="22" spans="1:16" ht="14.25" customHeight="1" x14ac:dyDescent="0.2">
      <c r="A22" s="31"/>
      <c r="B22" s="31" t="s">
        <v>58</v>
      </c>
      <c r="C22" s="6" t="s">
        <v>59</v>
      </c>
      <c r="D22" s="39">
        <v>44.783299999999997</v>
      </c>
      <c r="E22" s="31">
        <v>20.533000000000001</v>
      </c>
      <c r="F22" s="31">
        <v>5587470.7767156698</v>
      </c>
      <c r="G22" s="31">
        <v>2285723.1044582902</v>
      </c>
      <c r="H22" s="31">
        <v>243</v>
      </c>
      <c r="I22" s="31">
        <v>7.6182149312351299</v>
      </c>
      <c r="J22" s="31">
        <v>6.6799559321949999</v>
      </c>
      <c r="K22" s="31"/>
      <c r="L22" s="31">
        <v>4.99750124937531E-4</v>
      </c>
      <c r="M22" s="31">
        <v>60</v>
      </c>
      <c r="N22" s="31">
        <v>6</v>
      </c>
      <c r="O22" s="31">
        <v>1</v>
      </c>
      <c r="P22" s="31"/>
    </row>
    <row r="23" spans="1:16" ht="14.25" customHeight="1" x14ac:dyDescent="0.2">
      <c r="A23" s="31"/>
      <c r="B23" s="31" t="s">
        <v>62</v>
      </c>
      <c r="C23" s="6" t="s">
        <v>66</v>
      </c>
      <c r="D23" s="39">
        <v>45.466666666666697</v>
      </c>
      <c r="E23" s="31">
        <v>13.616666666666699</v>
      </c>
      <c r="F23" s="31">
        <v>5695290.2471494004</v>
      </c>
      <c r="G23" s="31">
        <v>1515800.39963508</v>
      </c>
      <c r="H23" s="31">
        <v>2</v>
      </c>
      <c r="I23" s="31">
        <v>8.0739313669064892</v>
      </c>
      <c r="J23" s="31">
        <v>9.4997262655843997</v>
      </c>
      <c r="K23" s="31"/>
      <c r="L23" s="31">
        <v>4.99750124937531E-4</v>
      </c>
      <c r="M23" s="31">
        <v>74</v>
      </c>
      <c r="N23" s="31">
        <v>7</v>
      </c>
      <c r="O23" s="31">
        <v>1</v>
      </c>
      <c r="P23" s="31"/>
    </row>
    <row r="24" spans="1:16" ht="14.25" customHeight="1" x14ac:dyDescent="0.2">
      <c r="A24" s="31"/>
      <c r="B24" s="31" t="s">
        <v>22</v>
      </c>
      <c r="C24" s="6" t="s">
        <v>23</v>
      </c>
      <c r="D24" s="39">
        <v>39.466667000000001</v>
      </c>
      <c r="E24" s="31">
        <v>-6.3333329999999997</v>
      </c>
      <c r="F24" s="31">
        <v>4788739.78008301</v>
      </c>
      <c r="G24" s="31">
        <v>-705023.40458423598</v>
      </c>
      <c r="H24" s="31">
        <v>405</v>
      </c>
      <c r="I24" s="31">
        <v>6.3496841496073397</v>
      </c>
      <c r="J24" s="31">
        <v>-1.14520435218297</v>
      </c>
      <c r="K24" s="31"/>
      <c r="L24" s="31">
        <v>4.99750124937531E-4</v>
      </c>
      <c r="M24" s="31">
        <v>114</v>
      </c>
      <c r="N24" s="31">
        <v>11</v>
      </c>
      <c r="O24" s="31">
        <v>1</v>
      </c>
      <c r="P24" s="31"/>
    </row>
    <row r="25" spans="1:16" ht="14.25" customHeight="1" x14ac:dyDescent="0.2">
      <c r="A25" s="31"/>
      <c r="B25" s="31" t="s">
        <v>22</v>
      </c>
      <c r="C25" s="6" t="s">
        <v>25</v>
      </c>
      <c r="D25" s="39">
        <v>38.989165472000003</v>
      </c>
      <c r="E25" s="31">
        <v>-3.9202738505200001</v>
      </c>
      <c r="F25" s="31">
        <v>4720119.7382110702</v>
      </c>
      <c r="G25" s="31">
        <v>-436402.88881007198</v>
      </c>
      <c r="H25" s="31">
        <v>628</v>
      </c>
      <c r="I25" s="31">
        <v>7.0506631511859297</v>
      </c>
      <c r="J25" s="31">
        <v>1.56153853616732</v>
      </c>
      <c r="K25" s="31"/>
      <c r="L25" s="31">
        <v>4.99750124937531E-4</v>
      </c>
      <c r="M25" s="31">
        <v>164</v>
      </c>
      <c r="N25" s="31">
        <v>16</v>
      </c>
      <c r="O25" s="31">
        <v>1</v>
      </c>
      <c r="P25" s="31"/>
    </row>
    <row r="26" spans="1:16" ht="14.25" customHeight="1" x14ac:dyDescent="0.2">
      <c r="A26" s="31"/>
      <c r="B26" s="31" t="s">
        <v>22</v>
      </c>
      <c r="C26" s="6" t="s">
        <v>51</v>
      </c>
      <c r="D26" s="39">
        <v>41.911727424399999</v>
      </c>
      <c r="E26" s="31">
        <v>2.7633464112200001</v>
      </c>
      <c r="F26" s="31">
        <v>5147765.7979984796</v>
      </c>
      <c r="G26" s="31">
        <v>307614.31538242998</v>
      </c>
      <c r="H26" s="31">
        <v>129</v>
      </c>
      <c r="I26" s="31">
        <v>7.41367223332397</v>
      </c>
      <c r="J26" s="31">
        <v>5.7150435166643296</v>
      </c>
      <c r="K26" s="31"/>
      <c r="L26" s="31">
        <v>4.99750124937531E-4</v>
      </c>
      <c r="M26" s="31">
        <v>167</v>
      </c>
      <c r="N26" s="31">
        <v>16</v>
      </c>
      <c r="O26" s="31">
        <v>1</v>
      </c>
      <c r="P26" s="31"/>
    </row>
    <row r="27" spans="1:16" ht="14.25" customHeight="1" x14ac:dyDescent="0.2">
      <c r="A27" s="31"/>
      <c r="B27" s="31" t="s">
        <v>22</v>
      </c>
      <c r="C27" s="6" t="s">
        <v>52</v>
      </c>
      <c r="D27" s="39">
        <v>42.588346325000003</v>
      </c>
      <c r="E27" s="31">
        <v>-5.6511076166100001</v>
      </c>
      <c r="F27" s="31">
        <v>5249522.3919520201</v>
      </c>
      <c r="G27" s="31">
        <v>-629078.42229901499</v>
      </c>
      <c r="H27" s="31">
        <v>916</v>
      </c>
      <c r="I27" s="31">
        <v>7.3463028485700699</v>
      </c>
      <c r="J27" s="31">
        <v>3.5310913342883099</v>
      </c>
      <c r="K27" s="31"/>
      <c r="L27" s="31">
        <v>4.99750124937531E-4</v>
      </c>
      <c r="M27" s="31">
        <v>178</v>
      </c>
      <c r="N27" s="31">
        <v>16</v>
      </c>
      <c r="O27" s="31">
        <v>1</v>
      </c>
      <c r="P27" s="31"/>
    </row>
    <row r="28" spans="1:16" ht="14.25" customHeight="1" x14ac:dyDescent="0.2">
      <c r="A28" s="31"/>
      <c r="B28" s="31" t="s">
        <v>22</v>
      </c>
      <c r="C28" s="6" t="s">
        <v>67</v>
      </c>
      <c r="D28" s="39">
        <v>40.411950351599998</v>
      </c>
      <c r="E28" s="31">
        <v>-3.6780611203500002</v>
      </c>
      <c r="F28" s="31">
        <v>4925987.6104822299</v>
      </c>
      <c r="G28" s="31">
        <v>-409439.89102389902</v>
      </c>
      <c r="H28" s="31">
        <v>667</v>
      </c>
      <c r="I28" s="31">
        <v>7.7892046919607401</v>
      </c>
      <c r="J28" s="31">
        <v>6.7212395133769602</v>
      </c>
      <c r="K28" s="31"/>
      <c r="L28" s="31">
        <v>4.99750124937531E-4</v>
      </c>
      <c r="M28" s="31">
        <v>150</v>
      </c>
      <c r="N28" s="31">
        <v>16</v>
      </c>
      <c r="O28" s="31">
        <v>1</v>
      </c>
      <c r="P28" s="31"/>
    </row>
    <row r="29" spans="1:16" ht="14.25" customHeight="1" x14ac:dyDescent="0.2">
      <c r="A29" s="31"/>
      <c r="B29" s="31" t="s">
        <v>22</v>
      </c>
      <c r="C29" s="6" t="s">
        <v>95</v>
      </c>
      <c r="D29" s="39">
        <v>37.164459099399998</v>
      </c>
      <c r="E29" s="31">
        <v>-5.61139316556</v>
      </c>
      <c r="F29" s="31">
        <v>4462055.1235413002</v>
      </c>
      <c r="G29" s="31">
        <v>-624657.42983099504</v>
      </c>
      <c r="H29" s="31"/>
      <c r="I29" s="31">
        <v>6.9373404598824502</v>
      </c>
      <c r="J29" s="31">
        <v>4.4334101284701699</v>
      </c>
      <c r="K29" s="31"/>
      <c r="L29" s="31">
        <v>4.99750124937531E-4</v>
      </c>
      <c r="M29" s="31">
        <v>138</v>
      </c>
      <c r="N29" s="31">
        <v>16</v>
      </c>
      <c r="O29" s="31">
        <v>1</v>
      </c>
      <c r="P29" s="31"/>
    </row>
    <row r="30" spans="1:16" ht="14.25" customHeight="1" x14ac:dyDescent="0.25">
      <c r="A30" s="31"/>
      <c r="B30" s="31" t="s">
        <v>22</v>
      </c>
      <c r="C30" s="9" t="s">
        <v>33</v>
      </c>
      <c r="D30" s="39">
        <v>38.001949819899998</v>
      </c>
      <c r="E30" s="31">
        <v>-1.1708374240399999</v>
      </c>
      <c r="F30" s="31">
        <v>4579701.2606897904</v>
      </c>
      <c r="G30" s="31">
        <v>-130337.025845841</v>
      </c>
      <c r="H30" s="31">
        <v>61</v>
      </c>
      <c r="I30" s="31">
        <v>7.0916469931102499</v>
      </c>
      <c r="J30" s="31">
        <v>2.6954379694927102</v>
      </c>
      <c r="K30" s="31"/>
      <c r="L30" s="31">
        <v>4.99750124937531E-4</v>
      </c>
      <c r="M30" s="31">
        <v>144</v>
      </c>
      <c r="N30" s="31">
        <v>16</v>
      </c>
      <c r="O30" s="31">
        <v>1</v>
      </c>
      <c r="P30" s="31"/>
    </row>
    <row r="31" spans="1:16" ht="14.25" customHeight="1" x14ac:dyDescent="0.2">
      <c r="A31" s="31"/>
      <c r="B31" s="31" t="s">
        <v>22</v>
      </c>
      <c r="C31" s="6" t="s">
        <v>37</v>
      </c>
      <c r="D31" s="39">
        <v>39.553390294700002</v>
      </c>
      <c r="E31" s="31">
        <v>2.6252981430300002</v>
      </c>
      <c r="F31" s="31">
        <v>4801252.84495157</v>
      </c>
      <c r="G31" s="31">
        <v>292246.852462626</v>
      </c>
      <c r="H31" s="31">
        <v>3</v>
      </c>
      <c r="I31" s="31">
        <v>6.9938343669524397</v>
      </c>
      <c r="J31" s="31">
        <v>4.0477275425817796</v>
      </c>
      <c r="K31" s="31"/>
      <c r="L31" s="31">
        <v>4.99750124937531E-4</v>
      </c>
      <c r="M31" s="31">
        <v>164</v>
      </c>
      <c r="N31" s="31">
        <v>16</v>
      </c>
      <c r="O31" s="31">
        <v>1</v>
      </c>
      <c r="P31" s="31"/>
    </row>
    <row r="32" spans="1:16" ht="14.25" customHeight="1" x14ac:dyDescent="0.2">
      <c r="A32" s="31"/>
      <c r="B32" s="31" t="s">
        <v>22</v>
      </c>
      <c r="C32" s="6" t="s">
        <v>54</v>
      </c>
      <c r="D32" s="39">
        <v>43.483333999999999</v>
      </c>
      <c r="E32" s="31">
        <v>-3.8</v>
      </c>
      <c r="F32" s="31">
        <v>5385831.9800239196</v>
      </c>
      <c r="G32" s="31">
        <v>-423014.06501443998</v>
      </c>
      <c r="H32" s="31">
        <v>52</v>
      </c>
      <c r="I32" s="31">
        <v>7.3024576923467901</v>
      </c>
      <c r="J32" s="31">
        <v>8.3448842647010206</v>
      </c>
      <c r="K32" s="31"/>
      <c r="L32" s="31">
        <v>4.99750124937531E-4</v>
      </c>
      <c r="M32" s="31">
        <v>130</v>
      </c>
      <c r="N32" s="31">
        <v>11</v>
      </c>
      <c r="O32" s="31">
        <v>1</v>
      </c>
      <c r="P32" s="31"/>
    </row>
    <row r="33" spans="1:16" ht="14.25" customHeight="1" x14ac:dyDescent="0.2">
      <c r="A33" s="31"/>
      <c r="B33" s="31" t="s">
        <v>22</v>
      </c>
      <c r="C33" s="6" t="s">
        <v>48</v>
      </c>
      <c r="D33" s="39">
        <v>40.8203002021</v>
      </c>
      <c r="E33" s="31">
        <v>0.493333172466</v>
      </c>
      <c r="F33" s="31">
        <v>4985872.0082447296</v>
      </c>
      <c r="G33" s="31">
        <v>54917.597550345301</v>
      </c>
      <c r="H33" s="31">
        <v>50</v>
      </c>
      <c r="I33" s="31">
        <v>7.4510593268906904</v>
      </c>
      <c r="J33" s="31">
        <v>4.7228374112949698</v>
      </c>
      <c r="K33" s="31"/>
      <c r="L33" s="31">
        <v>4.99750124937531E-4</v>
      </c>
      <c r="M33" s="31">
        <v>182</v>
      </c>
      <c r="N33" s="31">
        <v>16</v>
      </c>
      <c r="O33" s="31">
        <v>1</v>
      </c>
      <c r="P33" s="31"/>
    </row>
    <row r="34" spans="1:16" ht="14.25" customHeight="1" x14ac:dyDescent="0.2">
      <c r="A34" s="31"/>
      <c r="B34" s="31" t="s">
        <v>22</v>
      </c>
      <c r="C34" s="6" t="s">
        <v>57</v>
      </c>
      <c r="D34" s="39">
        <v>39.4805661065</v>
      </c>
      <c r="E34" s="31">
        <v>-0.36638625482999998</v>
      </c>
      <c r="F34" s="31">
        <v>4790744.1933321198</v>
      </c>
      <c r="G34" s="31">
        <v>-40785.931321330201</v>
      </c>
      <c r="H34" s="31">
        <v>11</v>
      </c>
      <c r="I34" s="31">
        <v>7.5121441103151101</v>
      </c>
      <c r="J34" s="31">
        <v>5.5892761312382904</v>
      </c>
      <c r="K34" s="31"/>
      <c r="L34" s="31">
        <v>4.99750124937531E-4</v>
      </c>
      <c r="M34" s="31">
        <v>112</v>
      </c>
      <c r="N34" s="31">
        <v>11</v>
      </c>
      <c r="O34" s="31">
        <v>1</v>
      </c>
      <c r="P34" s="31"/>
    </row>
    <row r="35" spans="1:16" ht="14.25" customHeight="1" x14ac:dyDescent="0.2">
      <c r="A35" s="31"/>
      <c r="B35" s="31" t="s">
        <v>22</v>
      </c>
      <c r="C35" s="6" t="s">
        <v>26</v>
      </c>
      <c r="D35" s="39">
        <v>41.633335000000002</v>
      </c>
      <c r="E35" s="31">
        <v>-4.766667</v>
      </c>
      <c r="F35" s="31">
        <v>5106212.0697003696</v>
      </c>
      <c r="G35" s="31">
        <v>-530622.94322110096</v>
      </c>
      <c r="H35" s="31">
        <v>735</v>
      </c>
      <c r="I35" s="31">
        <v>6.64304401644464</v>
      </c>
      <c r="J35" s="31">
        <v>-3.9996338866905701</v>
      </c>
      <c r="K35" s="31"/>
      <c r="L35" s="31">
        <v>4.99750124937531E-4</v>
      </c>
      <c r="M35" s="31">
        <v>115</v>
      </c>
      <c r="N35" s="31">
        <v>11</v>
      </c>
      <c r="O35" s="31">
        <v>1</v>
      </c>
      <c r="P35" s="31"/>
    </row>
    <row r="36" spans="1:16" ht="14.25" customHeight="1" x14ac:dyDescent="0.25">
      <c r="A36" s="31"/>
      <c r="B36" s="31" t="s">
        <v>22</v>
      </c>
      <c r="C36" s="9" t="s">
        <v>41</v>
      </c>
      <c r="D36" s="39">
        <v>41.660560634600003</v>
      </c>
      <c r="E36" s="31">
        <v>-1.0041625646100001</v>
      </c>
      <c r="F36" s="31">
        <v>5110267.9122575698</v>
      </c>
      <c r="G36" s="31">
        <v>-111782.865366053</v>
      </c>
      <c r="H36" s="31">
        <v>263</v>
      </c>
      <c r="I36" s="31">
        <v>7.1941215475128901</v>
      </c>
      <c r="J36" s="31">
        <v>0.96670347334164597</v>
      </c>
      <c r="K36" s="31"/>
      <c r="L36" s="31">
        <v>4.99750124937531E-4</v>
      </c>
      <c r="M36" s="31">
        <v>173</v>
      </c>
      <c r="N36" s="31">
        <v>16</v>
      </c>
      <c r="O36" s="31">
        <v>1</v>
      </c>
      <c r="P36" s="31"/>
    </row>
    <row r="37" spans="1:16" ht="14.25" customHeight="1" x14ac:dyDescent="0.25">
      <c r="A37" s="31"/>
      <c r="B37" s="31" t="s">
        <v>70</v>
      </c>
      <c r="C37" s="9" t="s">
        <v>71</v>
      </c>
      <c r="D37" s="39">
        <v>46.173785834100002</v>
      </c>
      <c r="E37" s="31">
        <v>8.7885560512699996</v>
      </c>
      <c r="F37" s="31">
        <v>5808242.39263542</v>
      </c>
      <c r="G37" s="31">
        <v>978337.58443551895</v>
      </c>
      <c r="H37" s="31">
        <v>379</v>
      </c>
      <c r="I37" s="31">
        <v>8.0987012782307595</v>
      </c>
      <c r="J37" s="31">
        <v>10.4978475782325</v>
      </c>
      <c r="K37" s="31"/>
      <c r="L37" s="31">
        <v>4.99750124937531E-4</v>
      </c>
      <c r="M37" s="31">
        <v>154</v>
      </c>
      <c r="N37" s="31">
        <v>14</v>
      </c>
      <c r="O37" s="31">
        <v>1</v>
      </c>
      <c r="P37" s="31"/>
    </row>
    <row r="38" spans="1:16" ht="14.25" customHeight="1" x14ac:dyDescent="0.2">
      <c r="A38" s="31"/>
      <c r="B38" s="31" t="s">
        <v>20</v>
      </c>
      <c r="C38" s="6" t="s">
        <v>24</v>
      </c>
      <c r="D38" s="39">
        <v>36.979999999999997</v>
      </c>
      <c r="E38" s="31">
        <v>35.299999999999997</v>
      </c>
      <c r="F38" s="31">
        <v>4436319.4116961202</v>
      </c>
      <c r="G38" s="31">
        <v>3929578.0250025601</v>
      </c>
      <c r="H38" s="31">
        <v>73</v>
      </c>
      <c r="I38" s="31">
        <v>6.5921697158163504</v>
      </c>
      <c r="J38" s="31">
        <v>6.8121046940036001</v>
      </c>
      <c r="K38" s="31"/>
      <c r="L38" s="31">
        <v>4.99750124937531E-4</v>
      </c>
      <c r="M38" s="31">
        <v>154</v>
      </c>
      <c r="N38" s="31">
        <v>16</v>
      </c>
      <c r="O38" s="31">
        <v>1</v>
      </c>
      <c r="P38" s="31"/>
    </row>
    <row r="39" spans="1:16" ht="14.25" customHeight="1" x14ac:dyDescent="0.2">
      <c r="A39" s="31"/>
      <c r="B39" s="31" t="s">
        <v>20</v>
      </c>
      <c r="C39" s="6" t="s">
        <v>36</v>
      </c>
      <c r="D39" s="39">
        <v>36.880000000000003</v>
      </c>
      <c r="E39" s="31">
        <v>30.7</v>
      </c>
      <c r="F39" s="31">
        <v>4422393.5078880498</v>
      </c>
      <c r="G39" s="31">
        <v>3417508.3673534999</v>
      </c>
      <c r="H39" s="31">
        <v>49</v>
      </c>
      <c r="I39" s="31">
        <v>7.0619265621223501</v>
      </c>
      <c r="J39" s="31">
        <v>9.1096829302320508</v>
      </c>
      <c r="K39" s="31"/>
      <c r="L39" s="31">
        <v>4.99750124937531E-4</v>
      </c>
      <c r="M39" s="31">
        <v>139</v>
      </c>
      <c r="N39" s="31">
        <v>15</v>
      </c>
      <c r="O39" s="31">
        <v>1</v>
      </c>
      <c r="P39" s="31"/>
    </row>
    <row r="40" spans="1:16" ht="14.25" customHeight="1" x14ac:dyDescent="0.2">
      <c r="A40" s="31"/>
      <c r="B40" s="31" t="s">
        <v>20</v>
      </c>
      <c r="C40" s="8" t="s">
        <v>21</v>
      </c>
      <c r="D40" s="39">
        <v>41.678055555555602</v>
      </c>
      <c r="E40" s="31">
        <v>26.559166666666702</v>
      </c>
      <c r="F40" s="31">
        <v>5112875.0611916296</v>
      </c>
      <c r="G40" s="31">
        <v>2956552.9092270201</v>
      </c>
      <c r="H40" s="31">
        <v>48</v>
      </c>
      <c r="I40" s="31">
        <v>6.7290541968376898</v>
      </c>
      <c r="J40" s="31">
        <v>0.304737562429992</v>
      </c>
      <c r="K40" s="31"/>
      <c r="L40" s="31">
        <v>4.99750124937531E-4</v>
      </c>
      <c r="M40" s="31">
        <v>83</v>
      </c>
      <c r="N40" s="31">
        <v>8</v>
      </c>
      <c r="O40" s="31">
        <v>1</v>
      </c>
      <c r="P40" s="31"/>
    </row>
    <row r="41" spans="1:16" ht="14.25" customHeight="1" x14ac:dyDescent="0.2">
      <c r="A41" s="31"/>
      <c r="B41" s="31" t="s">
        <v>20</v>
      </c>
      <c r="C41" s="6" t="s">
        <v>73</v>
      </c>
      <c r="D41" s="39">
        <v>42.024999999999999</v>
      </c>
      <c r="E41" s="31">
        <v>35.158333333333303</v>
      </c>
      <c r="F41" s="31">
        <v>5164725.05875309</v>
      </c>
      <c r="G41" s="31">
        <v>3913807.7638068399</v>
      </c>
      <c r="H41" s="31">
        <v>32</v>
      </c>
      <c r="I41" s="31">
        <v>6.7868252042210502</v>
      </c>
      <c r="J41" s="31">
        <v>3.13239052465737</v>
      </c>
      <c r="K41" s="31"/>
      <c r="L41" s="31">
        <v>4.99750124937531E-4</v>
      </c>
      <c r="M41" s="31">
        <v>89</v>
      </c>
      <c r="N41" s="31">
        <v>8</v>
      </c>
      <c r="O41" s="31">
        <v>1</v>
      </c>
      <c r="P41" s="31"/>
    </row>
    <row r="42" spans="1:16" ht="14.25" customHeight="1" x14ac:dyDescent="0.25">
      <c r="A42" s="31"/>
      <c r="B42" s="31" t="s">
        <v>43</v>
      </c>
      <c r="C42" s="9" t="s">
        <v>97</v>
      </c>
      <c r="D42" s="39">
        <v>43.587000000000003</v>
      </c>
      <c r="E42" s="31">
        <v>13.515333330000001</v>
      </c>
      <c r="F42" s="31">
        <v>5401750.3510999</v>
      </c>
      <c r="G42" s="31">
        <v>1504520.02419696</v>
      </c>
      <c r="H42" s="31">
        <v>170</v>
      </c>
      <c r="I42" s="31">
        <v>7.1235482299082697</v>
      </c>
      <c r="J42" s="31">
        <v>6.4348186757472403</v>
      </c>
      <c r="K42" s="31"/>
      <c r="L42" s="31">
        <v>4.99750124937531E-4</v>
      </c>
      <c r="M42" s="31">
        <v>89</v>
      </c>
      <c r="N42" s="31"/>
      <c r="O42" s="31">
        <v>2</v>
      </c>
      <c r="P42" s="31"/>
    </row>
    <row r="43" spans="1:16" ht="14.25" customHeight="1" x14ac:dyDescent="0.25">
      <c r="A43" s="31"/>
      <c r="B43" s="31" t="s">
        <v>43</v>
      </c>
      <c r="C43" s="9" t="s">
        <v>98</v>
      </c>
      <c r="D43" s="39">
        <v>45.92</v>
      </c>
      <c r="E43" s="31">
        <v>10.88</v>
      </c>
      <c r="F43" s="31">
        <v>5767538.41918456</v>
      </c>
      <c r="G43" s="31">
        <v>1211156.05983082</v>
      </c>
      <c r="H43" s="31">
        <v>91</v>
      </c>
      <c r="I43" s="31">
        <v>8.2959360375304598</v>
      </c>
      <c r="J43" s="31">
        <v>7.6526137738052302</v>
      </c>
      <c r="K43" s="31"/>
      <c r="L43" s="31">
        <v>4.99750124937531E-4</v>
      </c>
      <c r="M43" s="31">
        <v>21</v>
      </c>
      <c r="N43" s="31">
        <v>4</v>
      </c>
      <c r="O43" s="31">
        <v>2</v>
      </c>
      <c r="P43" s="31"/>
    </row>
    <row r="44" spans="1:16" ht="14.25" customHeight="1" x14ac:dyDescent="0.2">
      <c r="A44" s="31"/>
      <c r="B44" s="31" t="s">
        <v>43</v>
      </c>
      <c r="C44" s="10" t="s">
        <v>99</v>
      </c>
      <c r="D44" s="39">
        <v>44.523611111111101</v>
      </c>
      <c r="E44" s="31">
        <v>11.338888888888899</v>
      </c>
      <c r="F44" s="31">
        <v>5546581.4688120699</v>
      </c>
      <c r="G44" s="31">
        <v>1262140.3866141399</v>
      </c>
      <c r="H44" s="31">
        <v>35</v>
      </c>
      <c r="I44" s="31">
        <v>7.27752152072794</v>
      </c>
      <c r="J44" s="31">
        <v>4.4564959961667698</v>
      </c>
      <c r="K44" s="31"/>
      <c r="L44" s="31">
        <v>4.99750124937531E-4</v>
      </c>
      <c r="M44" s="31">
        <v>33</v>
      </c>
      <c r="N44" s="31">
        <v>4</v>
      </c>
      <c r="O44" s="31">
        <v>2</v>
      </c>
      <c r="P44" s="31"/>
    </row>
    <row r="45" spans="1:16" ht="14.25" customHeight="1" x14ac:dyDescent="0.25">
      <c r="A45" s="31"/>
      <c r="B45" s="31" t="s">
        <v>62</v>
      </c>
      <c r="C45" s="9" t="s">
        <v>100</v>
      </c>
      <c r="D45" s="39">
        <v>46.094611999999998</v>
      </c>
      <c r="E45" s="31">
        <v>14.597046000000001</v>
      </c>
      <c r="F45" s="31">
        <v>5795523.8441890003</v>
      </c>
      <c r="G45" s="31">
        <v>1624935.72780599</v>
      </c>
      <c r="H45" s="31">
        <v>282</v>
      </c>
      <c r="I45" s="31">
        <v>7.8359299739506598</v>
      </c>
      <c r="J45" s="31">
        <v>8.5445376536352207</v>
      </c>
      <c r="K45" s="31"/>
      <c r="L45" s="31">
        <v>4.99750124937531E-4</v>
      </c>
      <c r="M45" s="31">
        <v>183</v>
      </c>
      <c r="N45" s="31"/>
      <c r="O45" s="31">
        <v>1</v>
      </c>
      <c r="P45" s="31"/>
    </row>
    <row r="46" spans="1:16" ht="14.25" customHeight="1" x14ac:dyDescent="0.2">
      <c r="A46" s="31"/>
      <c r="B46" s="31" t="s">
        <v>56</v>
      </c>
      <c r="C46" s="11" t="s">
        <v>101</v>
      </c>
      <c r="D46" s="39">
        <v>46.1</v>
      </c>
      <c r="E46" s="31">
        <v>18.092500000000001</v>
      </c>
      <c r="F46" s="31">
        <v>5796388.7973646801</v>
      </c>
      <c r="G46" s="31">
        <v>2014047.8871772999</v>
      </c>
      <c r="H46" s="31">
        <v>330</v>
      </c>
      <c r="I46" s="31">
        <v>7.84910977476315</v>
      </c>
      <c r="J46" s="31">
        <v>7.8357732054345002</v>
      </c>
      <c r="K46" s="31"/>
      <c r="L46" s="31">
        <v>4.99750124937531E-4</v>
      </c>
      <c r="M46" s="31">
        <v>122</v>
      </c>
      <c r="N46" s="31"/>
      <c r="O46" s="31">
        <v>1</v>
      </c>
      <c r="P46" s="31"/>
    </row>
    <row r="47" spans="1:16" ht="14.25" customHeight="1" x14ac:dyDescent="0.2">
      <c r="A47" s="31"/>
      <c r="B47" s="31" t="s">
        <v>29</v>
      </c>
      <c r="C47" s="7" t="s">
        <v>102</v>
      </c>
      <c r="D47" s="39">
        <v>44.816666666666698</v>
      </c>
      <c r="E47" s="31">
        <v>14.983333333333301</v>
      </c>
      <c r="F47" s="31">
        <v>5592705.4337197104</v>
      </c>
      <c r="G47" s="31">
        <v>1667937.0370525499</v>
      </c>
      <c r="H47" s="31"/>
      <c r="I47" s="31">
        <v>7.5396980026521003</v>
      </c>
      <c r="J47" s="31">
        <v>9.9987265328308101</v>
      </c>
      <c r="K47" s="31"/>
      <c r="L47" s="31">
        <v>4.99750124937531E-4</v>
      </c>
      <c r="M47" s="31">
        <v>52</v>
      </c>
      <c r="N47" s="31">
        <v>5</v>
      </c>
      <c r="O47" s="31">
        <v>2</v>
      </c>
      <c r="P47" s="31"/>
    </row>
    <row r="48" spans="1:16" ht="14.25" customHeight="1" x14ac:dyDescent="0.2">
      <c r="A48" s="31"/>
      <c r="B48" s="31" t="s">
        <v>29</v>
      </c>
      <c r="C48" s="31" t="s">
        <v>103</v>
      </c>
      <c r="D48" s="39">
        <v>45.806666669999998</v>
      </c>
      <c r="E48" s="31">
        <v>15.97</v>
      </c>
      <c r="F48" s="31">
        <v>5749421.3619761001</v>
      </c>
      <c r="G48" s="31">
        <v>1777772.2679685799</v>
      </c>
      <c r="H48" s="31">
        <v>157</v>
      </c>
      <c r="I48" s="31">
        <v>7.2980554048932902</v>
      </c>
      <c r="J48" s="31">
        <v>1.1569236825528399</v>
      </c>
      <c r="K48" s="31"/>
      <c r="L48" s="31">
        <v>4.99750124937531E-4</v>
      </c>
      <c r="M48" s="31">
        <v>133</v>
      </c>
      <c r="N48" s="31"/>
      <c r="O48" s="31">
        <v>1</v>
      </c>
      <c r="P48" s="31"/>
    </row>
    <row r="49" spans="1:16" ht="14.25" customHeight="1" x14ac:dyDescent="0.2">
      <c r="A49" s="31"/>
      <c r="B49" s="31"/>
      <c r="C49" s="31" t="s">
        <v>104</v>
      </c>
      <c r="D49" s="39">
        <v>32.549999999999997</v>
      </c>
      <c r="E49" s="31">
        <v>35.85</v>
      </c>
      <c r="F49" s="31">
        <v>3835725.18809269</v>
      </c>
      <c r="G49" s="31">
        <v>3990803.7449388602</v>
      </c>
      <c r="H49" s="31"/>
      <c r="I49" s="31">
        <v>7.1875034257439303</v>
      </c>
      <c r="J49" s="31">
        <v>14.394054810361199</v>
      </c>
      <c r="K49" s="31"/>
      <c r="L49" s="31">
        <v>4.99750124937531E-4</v>
      </c>
      <c r="M49" s="31" t="s">
        <v>105</v>
      </c>
      <c r="N49" s="31"/>
      <c r="O49" s="31">
        <v>2</v>
      </c>
      <c r="P49" s="31"/>
    </row>
    <row r="50" spans="1:16" ht="14.25" customHeight="1" x14ac:dyDescent="0.2">
      <c r="A50" s="31"/>
      <c r="B50" s="31" t="s">
        <v>106</v>
      </c>
      <c r="C50" s="31" t="s">
        <v>107</v>
      </c>
      <c r="D50" s="39">
        <v>31.957650000000001</v>
      </c>
      <c r="E50" s="31">
        <v>35.848283333333299</v>
      </c>
      <c r="F50" s="31">
        <v>3757752.8144397899</v>
      </c>
      <c r="G50" s="31">
        <v>3990612.6464796602</v>
      </c>
      <c r="H50" s="31"/>
      <c r="I50" s="31">
        <v>7.0909133232984001</v>
      </c>
      <c r="J50" s="31">
        <v>16.151809079950802</v>
      </c>
      <c r="K50" s="31"/>
      <c r="L50" s="31">
        <v>4.99750124937531E-4</v>
      </c>
      <c r="M50" s="31" t="s">
        <v>108</v>
      </c>
      <c r="N50" s="31"/>
      <c r="O50" s="31">
        <v>2</v>
      </c>
      <c r="P50" s="31"/>
    </row>
    <row r="51" spans="1:16" ht="14.25" customHeight="1" x14ac:dyDescent="0.2">
      <c r="A51" s="31"/>
      <c r="B51" s="31" t="s">
        <v>56</v>
      </c>
      <c r="C51" s="31" t="s">
        <v>109</v>
      </c>
      <c r="D51" s="39">
        <v>46.037222222222198</v>
      </c>
      <c r="E51" s="31">
        <v>18.1247222222222</v>
      </c>
      <c r="F51" s="31">
        <v>5786316.1151660196</v>
      </c>
      <c r="G51" s="31">
        <v>2017634.8485473001</v>
      </c>
      <c r="H51" s="31"/>
      <c r="I51" s="31">
        <v>7.8647564444353302</v>
      </c>
      <c r="J51" s="31">
        <v>6.8472739033654904</v>
      </c>
      <c r="K51" s="31"/>
      <c r="L51" s="31">
        <v>4.99750124937531E-4</v>
      </c>
      <c r="M51" s="31" t="s">
        <v>110</v>
      </c>
      <c r="N51" s="31"/>
      <c r="O51" s="31">
        <v>2</v>
      </c>
      <c r="P51" s="31"/>
    </row>
    <row r="52" spans="1:16" ht="14.25" customHeight="1" x14ac:dyDescent="0.2">
      <c r="A52" s="36"/>
      <c r="B52" s="36" t="s">
        <v>34</v>
      </c>
      <c r="C52" s="36" t="s">
        <v>35</v>
      </c>
      <c r="D52" s="36">
        <v>39.283332999999999</v>
      </c>
      <c r="E52" s="36">
        <v>-7.4166670000000003</v>
      </c>
      <c r="F52" s="36">
        <v>4762338.23807183</v>
      </c>
      <c r="G52" s="36">
        <v>-825619.59382327599</v>
      </c>
      <c r="H52" s="36">
        <v>597</v>
      </c>
      <c r="I52" s="36">
        <v>6.9098078743387399</v>
      </c>
      <c r="J52" s="36">
        <v>3.0326569431567001</v>
      </c>
      <c r="K52" s="36"/>
      <c r="L52" s="36">
        <v>4.99750124937531E-4</v>
      </c>
      <c r="M52" s="36">
        <v>55</v>
      </c>
      <c r="N52" s="36">
        <v>5</v>
      </c>
      <c r="O52" s="36">
        <v>1</v>
      </c>
    </row>
    <row r="53" spans="1:16" ht="14.25" customHeight="1" x14ac:dyDescent="0.2"/>
    <row r="54" spans="1:16" ht="14.25" customHeight="1" x14ac:dyDescent="0.2"/>
    <row r="55" spans="1:16" ht="14.25" customHeight="1" x14ac:dyDescent="0.2"/>
    <row r="56" spans="1:16" ht="14.25" customHeight="1" x14ac:dyDescent="0.2"/>
    <row r="57" spans="1:16" ht="14.25" customHeight="1" x14ac:dyDescent="0.2"/>
    <row r="58" spans="1:16" ht="14.25" customHeight="1" x14ac:dyDescent="0.2"/>
    <row r="59" spans="1:16" ht="14.25" customHeight="1" x14ac:dyDescent="0.2"/>
    <row r="60" spans="1:16" ht="14.25" customHeight="1" x14ac:dyDescent="0.2"/>
    <row r="61" spans="1:16" ht="14.25" customHeight="1" x14ac:dyDescent="0.2"/>
    <row r="62" spans="1:16" ht="14.25" customHeight="1" x14ac:dyDescent="0.2"/>
    <row r="63" spans="1:16" ht="14.25" customHeight="1" x14ac:dyDescent="0.2"/>
    <row r="64" spans="1:1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sortState xmlns:xlrd2="http://schemas.microsoft.com/office/spreadsheetml/2017/richdata2" ref="A2:P997">
    <sortCondition ref="A2:A997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73F2-9E4C-B342-80F0-2821521F12F2}">
  <dimension ref="A1:O52"/>
  <sheetViews>
    <sheetView workbookViewId="0">
      <selection activeCell="I2" sqref="I2:I52"/>
    </sheetView>
  </sheetViews>
  <sheetFormatPr defaultColWidth="11" defaultRowHeight="14.25" x14ac:dyDescent="0.2"/>
  <sheetData>
    <row r="1" spans="1:15" ht="15" x14ac:dyDescent="0.25">
      <c r="A1" s="1" t="s">
        <v>0</v>
      </c>
      <c r="B1" s="2" t="s">
        <v>1</v>
      </c>
      <c r="C1" s="3" t="s">
        <v>2</v>
      </c>
      <c r="D1" s="38" t="s">
        <v>3</v>
      </c>
      <c r="E1" s="3" t="s">
        <v>4</v>
      </c>
      <c r="F1" s="4" t="s">
        <v>6</v>
      </c>
      <c r="G1" s="4" t="s">
        <v>5</v>
      </c>
      <c r="H1" s="5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89</v>
      </c>
      <c r="N1" s="60" t="s">
        <v>12</v>
      </c>
      <c r="O1" s="19" t="s">
        <v>13</v>
      </c>
    </row>
    <row r="2" spans="1:15" ht="15" x14ac:dyDescent="0.25">
      <c r="A2" s="1">
        <v>2</v>
      </c>
      <c r="B2" s="60" t="s">
        <v>29</v>
      </c>
      <c r="C2" s="6" t="s">
        <v>40</v>
      </c>
      <c r="D2" s="39">
        <v>42.66</v>
      </c>
      <c r="E2" s="60">
        <v>18.0833333333333</v>
      </c>
      <c r="F2" s="60">
        <v>5260362.7397744097</v>
      </c>
      <c r="G2" s="60">
        <v>2013027.4585116899</v>
      </c>
      <c r="H2" s="60">
        <v>52</v>
      </c>
      <c r="I2" s="60">
        <v>7.0452563287284402</v>
      </c>
      <c r="J2" s="60">
        <v>6.8997833712963299</v>
      </c>
      <c r="K2" s="60"/>
      <c r="L2" s="60">
        <v>4.99750124937531E-4</v>
      </c>
      <c r="M2" s="60">
        <v>37</v>
      </c>
      <c r="N2" s="60">
        <v>4</v>
      </c>
      <c r="O2" s="60">
        <v>2</v>
      </c>
    </row>
    <row r="3" spans="1:15" ht="15" x14ac:dyDescent="0.25">
      <c r="A3" s="1">
        <v>2</v>
      </c>
      <c r="B3" s="60" t="s">
        <v>46</v>
      </c>
      <c r="C3" s="6" t="s">
        <v>47</v>
      </c>
      <c r="D3" s="39">
        <v>43.95</v>
      </c>
      <c r="E3" s="60">
        <v>4.82</v>
      </c>
      <c r="F3" s="60">
        <v>5457707.8256885204</v>
      </c>
      <c r="G3" s="60">
        <v>536559.94562357897</v>
      </c>
      <c r="H3" s="60">
        <v>30</v>
      </c>
      <c r="I3" s="60">
        <v>7.2818131639181196</v>
      </c>
      <c r="J3" s="60">
        <v>3.53350469743416</v>
      </c>
      <c r="K3" s="60"/>
      <c r="L3" s="60">
        <v>4.99750124937531E-4</v>
      </c>
      <c r="M3" s="60">
        <v>141</v>
      </c>
      <c r="N3" s="60">
        <v>14</v>
      </c>
      <c r="O3" s="60">
        <v>1</v>
      </c>
    </row>
    <row r="4" spans="1:15" ht="15" x14ac:dyDescent="0.25">
      <c r="A4" s="1">
        <v>2</v>
      </c>
      <c r="B4" s="60" t="s">
        <v>30</v>
      </c>
      <c r="C4" s="6" t="s">
        <v>31</v>
      </c>
      <c r="D4" s="39">
        <v>38.0501111111111</v>
      </c>
      <c r="E4" s="60">
        <v>23.866675000000001</v>
      </c>
      <c r="F4" s="60">
        <v>4586507.25282628</v>
      </c>
      <c r="G4" s="60">
        <v>2656826.1079285499</v>
      </c>
      <c r="H4" s="60">
        <v>498</v>
      </c>
      <c r="I4" s="60">
        <v>6.7788102596856303</v>
      </c>
      <c r="J4" s="60">
        <v>5.3264773303660897</v>
      </c>
      <c r="K4" s="60"/>
      <c r="L4" s="60">
        <v>4.99750124937531E-4</v>
      </c>
      <c r="M4" s="60">
        <v>146</v>
      </c>
      <c r="N4" s="60">
        <v>15</v>
      </c>
      <c r="O4" s="60">
        <v>1</v>
      </c>
    </row>
    <row r="5" spans="1:15" ht="15" x14ac:dyDescent="0.25">
      <c r="A5" s="1">
        <v>2</v>
      </c>
      <c r="B5" s="60" t="s">
        <v>56</v>
      </c>
      <c r="C5" s="6" t="s">
        <v>90</v>
      </c>
      <c r="D5" s="39">
        <v>46.086677777777801</v>
      </c>
      <c r="E5" s="60">
        <v>18.046713888888899</v>
      </c>
      <c r="F5" s="60">
        <v>5794250.29150654</v>
      </c>
      <c r="G5" s="60">
        <v>2008951.0006030099</v>
      </c>
      <c r="H5" s="60"/>
      <c r="I5" s="60">
        <v>7.9011351427149998</v>
      </c>
      <c r="J5" s="60">
        <v>7.53651073538337</v>
      </c>
      <c r="K5" s="60"/>
      <c r="L5" s="60">
        <v>4.99750124937531E-4</v>
      </c>
      <c r="M5" s="60">
        <v>122</v>
      </c>
      <c r="N5" s="60">
        <v>11</v>
      </c>
      <c r="O5" s="60">
        <v>1</v>
      </c>
    </row>
    <row r="6" spans="1:15" ht="15" x14ac:dyDescent="0.25">
      <c r="A6" s="1">
        <v>2</v>
      </c>
      <c r="B6" s="60" t="s">
        <v>111</v>
      </c>
      <c r="C6" s="6" t="s">
        <v>93</v>
      </c>
      <c r="D6" s="39">
        <v>44.516666666666666</v>
      </c>
      <c r="E6" s="60">
        <v>23.133333333333333</v>
      </c>
      <c r="F6" s="60">
        <v>5545748.8006816301</v>
      </c>
      <c r="G6" s="60">
        <v>2575190.8870177302</v>
      </c>
      <c r="H6" s="60"/>
      <c r="I6" s="60">
        <v>7.4957991544807898</v>
      </c>
      <c r="J6" s="60">
        <v>5.1912723697229</v>
      </c>
      <c r="K6" s="60"/>
      <c r="L6" s="60">
        <v>4.99750124937531E-4</v>
      </c>
      <c r="M6" s="60">
        <v>37</v>
      </c>
      <c r="N6" s="60">
        <v>4</v>
      </c>
      <c r="O6" s="60">
        <v>2</v>
      </c>
    </row>
    <row r="7" spans="1:15" ht="15" x14ac:dyDescent="0.25">
      <c r="A7" s="1">
        <v>2</v>
      </c>
      <c r="B7" s="60" t="s">
        <v>22</v>
      </c>
      <c r="C7" s="6" t="s">
        <v>55</v>
      </c>
      <c r="D7" s="39">
        <v>36.846389000000002</v>
      </c>
      <c r="E7" s="60">
        <v>-2.3569420000000001</v>
      </c>
      <c r="F7" s="60">
        <v>4417716.9687953796</v>
      </c>
      <c r="G7" s="60">
        <v>-262373.58326927997</v>
      </c>
      <c r="H7" s="60">
        <v>21</v>
      </c>
      <c r="I7" s="60">
        <v>7.4789598976081901</v>
      </c>
      <c r="J7" s="60">
        <v>4.3817602004680296</v>
      </c>
      <c r="K7" s="60"/>
      <c r="L7" s="60">
        <v>4.99750124937531E-4</v>
      </c>
      <c r="M7" s="60">
        <v>133</v>
      </c>
      <c r="N7" s="60">
        <v>16</v>
      </c>
      <c r="O7" s="60">
        <v>1</v>
      </c>
    </row>
    <row r="8" spans="1:15" ht="15" x14ac:dyDescent="0.25">
      <c r="A8" s="1">
        <v>2</v>
      </c>
      <c r="B8" s="60" t="s">
        <v>27</v>
      </c>
      <c r="C8" s="6" t="s">
        <v>28</v>
      </c>
      <c r="D8" s="39">
        <v>34.716666666666697</v>
      </c>
      <c r="E8" s="60">
        <v>10.6833333333333</v>
      </c>
      <c r="F8" s="60">
        <v>4125443.62774585</v>
      </c>
      <c r="G8" s="60">
        <v>1189263.2266414701</v>
      </c>
      <c r="H8" s="60">
        <v>23</v>
      </c>
      <c r="I8" s="60">
        <v>6.7370333805782199</v>
      </c>
      <c r="J8" s="60">
        <v>4.31999616119829</v>
      </c>
      <c r="K8" s="60"/>
      <c r="L8" s="60">
        <v>4.99750124937531E-4</v>
      </c>
      <c r="M8" s="60">
        <v>118</v>
      </c>
      <c r="N8" s="60">
        <v>15</v>
      </c>
      <c r="O8" s="60">
        <v>1</v>
      </c>
    </row>
    <row r="9" spans="1:15" ht="15" x14ac:dyDescent="0.2">
      <c r="A9" s="60">
        <v>2</v>
      </c>
      <c r="B9" s="60" t="s">
        <v>20</v>
      </c>
      <c r="C9" s="6" t="s">
        <v>53</v>
      </c>
      <c r="D9" s="39">
        <v>39.950000000000003</v>
      </c>
      <c r="E9" s="60">
        <v>32.880000000000003</v>
      </c>
      <c r="F9" s="60">
        <v>4858679.0737712504</v>
      </c>
      <c r="G9" s="60">
        <v>3660184.8572828402</v>
      </c>
      <c r="H9" s="60">
        <v>902</v>
      </c>
      <c r="I9" s="60">
        <v>7.1847255117269402</v>
      </c>
      <c r="J9" s="60">
        <v>4.3527751770110799</v>
      </c>
      <c r="K9" s="60"/>
      <c r="L9" s="60">
        <v>4.99750124937531E-4</v>
      </c>
      <c r="M9" s="60">
        <v>161</v>
      </c>
      <c r="N9" s="60">
        <v>15</v>
      </c>
      <c r="O9" s="60">
        <v>1</v>
      </c>
    </row>
    <row r="10" spans="1:15" ht="15" x14ac:dyDescent="0.2">
      <c r="A10" s="60"/>
      <c r="B10" s="60" t="s">
        <v>14</v>
      </c>
      <c r="C10" s="6" t="s">
        <v>15</v>
      </c>
      <c r="D10" s="39">
        <v>36.78</v>
      </c>
      <c r="E10" s="60">
        <v>3.0522222222222202</v>
      </c>
      <c r="F10" s="60">
        <v>4408485.8278296804</v>
      </c>
      <c r="G10" s="60">
        <v>339771.82356569101</v>
      </c>
      <c r="H10" s="60">
        <v>180</v>
      </c>
      <c r="I10" s="60">
        <v>5.9612662932843197</v>
      </c>
      <c r="J10" s="60">
        <v>-0.69488089224251204</v>
      </c>
      <c r="K10" s="60"/>
      <c r="L10" s="60">
        <v>4.99750124937531E-4</v>
      </c>
      <c r="M10" s="60">
        <v>54</v>
      </c>
      <c r="N10" s="60">
        <v>7</v>
      </c>
      <c r="O10" s="60">
        <v>1</v>
      </c>
    </row>
    <row r="11" spans="1:15" ht="15" x14ac:dyDescent="0.2">
      <c r="A11" s="60"/>
      <c r="B11" s="60" t="s">
        <v>68</v>
      </c>
      <c r="C11" s="6" t="s">
        <v>69</v>
      </c>
      <c r="D11" s="39">
        <v>46.6</v>
      </c>
      <c r="E11" s="60">
        <v>13.666666666666666</v>
      </c>
      <c r="F11" s="60">
        <v>5877026.5520376796</v>
      </c>
      <c r="G11" s="60">
        <v>1521366.3741747399</v>
      </c>
      <c r="H11" s="60">
        <v>2140</v>
      </c>
      <c r="I11" s="60">
        <v>8.0849546714838798</v>
      </c>
      <c r="J11" s="60">
        <v>11.9753456639899</v>
      </c>
      <c r="K11" s="60"/>
      <c r="L11" s="60">
        <v>4.99750124937531E-4</v>
      </c>
      <c r="M11" s="60">
        <v>93</v>
      </c>
      <c r="N11" s="60">
        <v>8</v>
      </c>
      <c r="O11" s="60">
        <v>1</v>
      </c>
    </row>
    <row r="12" spans="1:15" x14ac:dyDescent="0.2">
      <c r="A12" s="36"/>
      <c r="B12" s="36" t="s">
        <v>29</v>
      </c>
      <c r="C12" s="36" t="s">
        <v>65</v>
      </c>
      <c r="D12" s="36">
        <v>44.880555555555603</v>
      </c>
      <c r="E12" s="36">
        <v>15.6188888888889</v>
      </c>
      <c r="F12" s="36">
        <v>5602736.9626497701</v>
      </c>
      <c r="G12" s="36">
        <v>1738686.7578678301</v>
      </c>
      <c r="H12" s="36">
        <v>580</v>
      </c>
      <c r="I12" s="36">
        <v>7.8819889196304898</v>
      </c>
      <c r="J12" s="36">
        <v>12.761409175897199</v>
      </c>
      <c r="K12" s="36"/>
      <c r="L12" s="36">
        <v>4.99750124937531E-4</v>
      </c>
      <c r="M12" s="36">
        <v>38</v>
      </c>
      <c r="N12" s="36">
        <v>4</v>
      </c>
      <c r="O12" s="36">
        <v>2</v>
      </c>
    </row>
    <row r="13" spans="1:15" ht="15" x14ac:dyDescent="0.2">
      <c r="A13" s="60"/>
      <c r="B13" s="60" t="s">
        <v>29</v>
      </c>
      <c r="C13" s="8" t="s">
        <v>38</v>
      </c>
      <c r="D13" s="39">
        <v>44.12</v>
      </c>
      <c r="E13" s="60">
        <v>15.24</v>
      </c>
      <c r="F13" s="60">
        <v>5484031.2781682396</v>
      </c>
      <c r="G13" s="60">
        <v>1696509.0396894901</v>
      </c>
      <c r="H13" s="60">
        <v>5</v>
      </c>
      <c r="I13" s="60">
        <v>7.0394514835886204</v>
      </c>
      <c r="J13" s="60">
        <v>3.9765484996547502</v>
      </c>
      <c r="K13" s="60"/>
      <c r="L13" s="60">
        <v>4.99750124937531E-4</v>
      </c>
      <c r="M13" s="60">
        <v>36</v>
      </c>
      <c r="N13" s="60">
        <v>4</v>
      </c>
      <c r="O13" s="60">
        <v>2</v>
      </c>
    </row>
    <row r="14" spans="1:15" ht="15" x14ac:dyDescent="0.2">
      <c r="A14" s="60"/>
      <c r="B14" s="60" t="s">
        <v>16</v>
      </c>
      <c r="C14" s="6" t="s">
        <v>17</v>
      </c>
      <c r="D14" s="39">
        <v>31.62</v>
      </c>
      <c r="E14" s="60">
        <v>25.95</v>
      </c>
      <c r="F14" s="60">
        <v>3713532.4341587401</v>
      </c>
      <c r="G14" s="60">
        <v>2888740.7860854501</v>
      </c>
      <c r="H14" s="60">
        <v>24</v>
      </c>
      <c r="I14" s="60">
        <v>6.1314585855969801</v>
      </c>
      <c r="J14" s="60">
        <v>8.3402406760396097</v>
      </c>
      <c r="K14" s="60"/>
      <c r="L14" s="60">
        <v>4.99750124937531E-4</v>
      </c>
      <c r="M14" s="60">
        <v>16</v>
      </c>
      <c r="N14" s="60">
        <v>4</v>
      </c>
      <c r="O14" s="60">
        <v>2</v>
      </c>
    </row>
    <row r="15" spans="1:15" ht="15" x14ac:dyDescent="0.2">
      <c r="A15" s="60"/>
      <c r="B15" s="60" t="s">
        <v>39</v>
      </c>
      <c r="C15" s="6" t="s">
        <v>39</v>
      </c>
      <c r="D15" s="39">
        <v>36.15</v>
      </c>
      <c r="E15" s="60">
        <v>-5.35</v>
      </c>
      <c r="F15" s="60">
        <v>4321280.8185661295</v>
      </c>
      <c r="G15" s="60">
        <v>-595559.27574401395</v>
      </c>
      <c r="H15" s="60">
        <v>5</v>
      </c>
      <c r="I15" s="60">
        <v>7.0467284999174602</v>
      </c>
      <c r="J15" s="60">
        <v>7.4827504300327199</v>
      </c>
      <c r="K15" s="60"/>
      <c r="L15" s="60">
        <v>4.99750124937531E-4</v>
      </c>
      <c r="M15" s="60">
        <v>119</v>
      </c>
      <c r="N15" s="60">
        <v>15</v>
      </c>
      <c r="O15" s="60">
        <v>1</v>
      </c>
    </row>
    <row r="16" spans="1:15" ht="15" x14ac:dyDescent="0.25">
      <c r="A16" s="60"/>
      <c r="B16" s="60" t="s">
        <v>30</v>
      </c>
      <c r="C16" s="9" t="s">
        <v>32</v>
      </c>
      <c r="D16" s="39">
        <v>37.97</v>
      </c>
      <c r="E16" s="60">
        <v>23.72</v>
      </c>
      <c r="F16" s="60">
        <v>4575188.6854346199</v>
      </c>
      <c r="G16" s="60">
        <v>2640498.3216164499</v>
      </c>
      <c r="H16" s="60">
        <v>107</v>
      </c>
      <c r="I16" s="60">
        <v>6.68094251983762</v>
      </c>
      <c r="J16" s="60">
        <v>4.5909918096466802</v>
      </c>
      <c r="K16" s="60"/>
      <c r="L16" s="60">
        <v>4.99750124937531E-4</v>
      </c>
      <c r="M16" s="60">
        <v>135</v>
      </c>
      <c r="N16" s="60">
        <v>16</v>
      </c>
      <c r="O16" s="60">
        <v>1</v>
      </c>
    </row>
    <row r="17" spans="1:15" ht="15" x14ac:dyDescent="0.2">
      <c r="A17" s="60"/>
      <c r="B17" s="60" t="s">
        <v>30</v>
      </c>
      <c r="C17" s="6" t="s">
        <v>60</v>
      </c>
      <c r="D17" s="39">
        <v>38.28</v>
      </c>
      <c r="E17" s="60">
        <v>21.79</v>
      </c>
      <c r="F17" s="60">
        <v>4619056.28441427</v>
      </c>
      <c r="G17" s="60">
        <v>2425651.7043854301</v>
      </c>
      <c r="H17" s="60">
        <v>100</v>
      </c>
      <c r="I17" s="60">
        <v>7.2666585667555701</v>
      </c>
      <c r="J17" s="60">
        <v>7.4003146126118802</v>
      </c>
      <c r="K17" s="60"/>
      <c r="L17" s="60">
        <v>4.99750124937531E-4</v>
      </c>
      <c r="M17" s="60">
        <v>133</v>
      </c>
      <c r="N17" s="60">
        <v>16</v>
      </c>
      <c r="O17" s="60">
        <v>1</v>
      </c>
    </row>
    <row r="18" spans="1:15" ht="15" x14ac:dyDescent="0.2">
      <c r="A18" s="60"/>
      <c r="B18" s="60" t="s">
        <v>43</v>
      </c>
      <c r="C18" s="6" t="s">
        <v>72</v>
      </c>
      <c r="D18" s="39">
        <v>46.421733000000003</v>
      </c>
      <c r="E18" s="60">
        <v>12.582437000000001</v>
      </c>
      <c r="F18" s="60">
        <v>5848191.7256626301</v>
      </c>
      <c r="G18" s="60">
        <v>1400670.47977844</v>
      </c>
      <c r="H18" s="60">
        <v>910</v>
      </c>
      <c r="I18" s="60">
        <v>8.1946205597816295</v>
      </c>
      <c r="J18" s="60">
        <v>12.0754702476173</v>
      </c>
      <c r="K18" s="60"/>
      <c r="L18" s="60">
        <v>4.99750124937531E-4</v>
      </c>
      <c r="M18" s="60">
        <v>41</v>
      </c>
      <c r="N18" s="60">
        <v>4</v>
      </c>
      <c r="O18" s="60">
        <v>2</v>
      </c>
    </row>
    <row r="19" spans="1:15" ht="15" x14ac:dyDescent="0.2">
      <c r="A19" s="60"/>
      <c r="B19" s="60" t="s">
        <v>106</v>
      </c>
      <c r="C19" s="8" t="s">
        <v>92</v>
      </c>
      <c r="D19" s="39">
        <v>32.366666666666703</v>
      </c>
      <c r="E19" s="60">
        <v>35.75</v>
      </c>
      <c r="F19" s="60">
        <v>3811538.1467985301</v>
      </c>
      <c r="G19" s="60">
        <v>3979671.7958595301</v>
      </c>
      <c r="H19" s="60"/>
      <c r="I19" s="60">
        <v>6.7501275636139502</v>
      </c>
      <c r="J19" s="60">
        <v>14.069497394917899</v>
      </c>
      <c r="K19" s="60"/>
      <c r="L19" s="60">
        <v>4.99750124937531E-4</v>
      </c>
      <c r="M19" s="60">
        <v>28</v>
      </c>
      <c r="N19" s="60">
        <v>6</v>
      </c>
      <c r="O19" s="60">
        <v>2</v>
      </c>
    </row>
    <row r="20" spans="1:15" ht="15" x14ac:dyDescent="0.2">
      <c r="A20" s="60"/>
      <c r="B20" s="60" t="s">
        <v>42</v>
      </c>
      <c r="C20" s="6" t="s">
        <v>42</v>
      </c>
      <c r="D20" s="39">
        <v>43.732388888888899</v>
      </c>
      <c r="E20" s="60">
        <v>7.4235833333333296</v>
      </c>
      <c r="F20" s="60">
        <v>5424121.7142890096</v>
      </c>
      <c r="G20" s="60">
        <v>826389.51652809896</v>
      </c>
      <c r="H20" s="60">
        <v>2</v>
      </c>
      <c r="I20" s="60">
        <v>7.1543194691339798</v>
      </c>
      <c r="J20" s="60">
        <v>0.17921674079925901</v>
      </c>
      <c r="K20" s="60"/>
      <c r="L20" s="60">
        <v>4.99750124937531E-4</v>
      </c>
      <c r="M20" s="60">
        <v>171</v>
      </c>
      <c r="N20" s="60">
        <v>16</v>
      </c>
      <c r="O20" s="60">
        <v>1</v>
      </c>
    </row>
    <row r="21" spans="1:15" ht="15" x14ac:dyDescent="0.2">
      <c r="A21" s="60"/>
      <c r="B21" s="60" t="s">
        <v>18</v>
      </c>
      <c r="C21" s="6" t="s">
        <v>19</v>
      </c>
      <c r="D21" s="39">
        <v>33.966666666666697</v>
      </c>
      <c r="E21" s="60">
        <v>-4.9833333333333298</v>
      </c>
      <c r="F21" s="60">
        <v>4024327.05158357</v>
      </c>
      <c r="G21" s="60">
        <v>-554742.12911981298</v>
      </c>
      <c r="H21" s="60">
        <v>571</v>
      </c>
      <c r="I21" s="60">
        <v>6.9740258788896599</v>
      </c>
      <c r="J21" s="60">
        <v>7.2445714973795301</v>
      </c>
      <c r="K21" s="60"/>
      <c r="L21" s="60">
        <v>4.99750124937531E-4</v>
      </c>
      <c r="M21" s="60">
        <v>76</v>
      </c>
      <c r="N21" s="60">
        <v>15</v>
      </c>
      <c r="O21" s="60">
        <v>1</v>
      </c>
    </row>
    <row r="22" spans="1:15" ht="15" x14ac:dyDescent="0.2">
      <c r="A22" s="60"/>
      <c r="B22" s="60" t="s">
        <v>58</v>
      </c>
      <c r="C22" s="6" t="s">
        <v>59</v>
      </c>
      <c r="D22" s="39">
        <v>44.783299999999997</v>
      </c>
      <c r="E22" s="60">
        <v>20.533000000000001</v>
      </c>
      <c r="F22" s="60">
        <v>5587470.7767156698</v>
      </c>
      <c r="G22" s="60">
        <v>2285723.1044582902</v>
      </c>
      <c r="H22" s="60">
        <v>243</v>
      </c>
      <c r="I22" s="60">
        <v>7.6182149312351299</v>
      </c>
      <c r="J22" s="60">
        <v>6.6799559321949999</v>
      </c>
      <c r="K22" s="60"/>
      <c r="L22" s="60">
        <v>4.99750124937531E-4</v>
      </c>
      <c r="M22" s="60">
        <v>60</v>
      </c>
      <c r="N22" s="60">
        <v>6</v>
      </c>
      <c r="O22" s="60">
        <v>1</v>
      </c>
    </row>
    <row r="23" spans="1:15" ht="15" x14ac:dyDescent="0.2">
      <c r="A23" s="60"/>
      <c r="B23" s="60" t="s">
        <v>62</v>
      </c>
      <c r="C23" s="6" t="s">
        <v>66</v>
      </c>
      <c r="D23" s="39">
        <v>45.466666666666697</v>
      </c>
      <c r="E23" s="60">
        <v>13.616666666666699</v>
      </c>
      <c r="F23" s="60">
        <v>5695290.2471494004</v>
      </c>
      <c r="G23" s="60">
        <v>1515800.39963508</v>
      </c>
      <c r="H23" s="60">
        <v>2</v>
      </c>
      <c r="I23" s="60">
        <v>8.0739313669064892</v>
      </c>
      <c r="J23" s="60">
        <v>9.4997262655843997</v>
      </c>
      <c r="K23" s="60"/>
      <c r="L23" s="60">
        <v>4.99750124937531E-4</v>
      </c>
      <c r="M23" s="60">
        <v>74</v>
      </c>
      <c r="N23" s="60">
        <v>7</v>
      </c>
      <c r="O23" s="60">
        <v>1</v>
      </c>
    </row>
    <row r="24" spans="1:15" ht="15" x14ac:dyDescent="0.2">
      <c r="A24" s="60"/>
      <c r="B24" s="60" t="s">
        <v>22</v>
      </c>
      <c r="C24" s="6" t="s">
        <v>23</v>
      </c>
      <c r="D24" s="39">
        <v>39.466667000000001</v>
      </c>
      <c r="E24" s="60">
        <v>-6.3333329999999997</v>
      </c>
      <c r="F24" s="60">
        <v>4788739.78008301</v>
      </c>
      <c r="G24" s="60">
        <v>-705023.40458423598</v>
      </c>
      <c r="H24" s="60">
        <v>405</v>
      </c>
      <c r="I24" s="60">
        <v>6.3496841496073397</v>
      </c>
      <c r="J24" s="60">
        <v>-1.14520435218297</v>
      </c>
      <c r="K24" s="60"/>
      <c r="L24" s="60">
        <v>4.99750124937531E-4</v>
      </c>
      <c r="M24" s="60">
        <v>114</v>
      </c>
      <c r="N24" s="60">
        <v>11</v>
      </c>
      <c r="O24" s="60">
        <v>1</v>
      </c>
    </row>
    <row r="25" spans="1:15" ht="15" x14ac:dyDescent="0.2">
      <c r="A25" s="60"/>
      <c r="B25" s="60" t="s">
        <v>22</v>
      </c>
      <c r="C25" s="6" t="s">
        <v>25</v>
      </c>
      <c r="D25" s="39">
        <v>38.989165472000003</v>
      </c>
      <c r="E25" s="60">
        <v>-3.9202738505200001</v>
      </c>
      <c r="F25" s="60">
        <v>4720119.7382110702</v>
      </c>
      <c r="G25" s="60">
        <v>-436402.88881007198</v>
      </c>
      <c r="H25" s="60">
        <v>628</v>
      </c>
      <c r="I25" s="60">
        <v>7.0506631511859297</v>
      </c>
      <c r="J25" s="60">
        <v>1.56153853616732</v>
      </c>
      <c r="K25" s="60"/>
      <c r="L25" s="60">
        <v>4.99750124937531E-4</v>
      </c>
      <c r="M25" s="60">
        <v>164</v>
      </c>
      <c r="N25" s="60">
        <v>16</v>
      </c>
      <c r="O25" s="60">
        <v>1</v>
      </c>
    </row>
    <row r="26" spans="1:15" ht="15" x14ac:dyDescent="0.2">
      <c r="A26" s="60"/>
      <c r="B26" s="60" t="s">
        <v>22</v>
      </c>
      <c r="C26" s="6" t="s">
        <v>51</v>
      </c>
      <c r="D26" s="39">
        <v>41.911727424399999</v>
      </c>
      <c r="E26" s="60">
        <v>2.7633464112200001</v>
      </c>
      <c r="F26" s="60">
        <v>5147765.7979984796</v>
      </c>
      <c r="G26" s="60">
        <v>307614.31538242998</v>
      </c>
      <c r="H26" s="60">
        <v>129</v>
      </c>
      <c r="I26" s="60">
        <v>7.41367223332397</v>
      </c>
      <c r="J26" s="60">
        <v>5.7150435166643296</v>
      </c>
      <c r="K26" s="60"/>
      <c r="L26" s="60">
        <v>4.99750124937531E-4</v>
      </c>
      <c r="M26" s="60">
        <v>167</v>
      </c>
      <c r="N26" s="60">
        <v>16</v>
      </c>
      <c r="O26" s="60">
        <v>1</v>
      </c>
    </row>
    <row r="27" spans="1:15" ht="15" x14ac:dyDescent="0.2">
      <c r="A27" s="60"/>
      <c r="B27" s="60" t="s">
        <v>22</v>
      </c>
      <c r="C27" s="6" t="s">
        <v>52</v>
      </c>
      <c r="D27" s="39">
        <v>42.588346325000003</v>
      </c>
      <c r="E27" s="60">
        <v>-5.6511076166100001</v>
      </c>
      <c r="F27" s="60">
        <v>5249522.3919520201</v>
      </c>
      <c r="G27" s="60">
        <v>-629078.42229901499</v>
      </c>
      <c r="H27" s="60">
        <v>916</v>
      </c>
      <c r="I27" s="60">
        <v>7.3463028485700699</v>
      </c>
      <c r="J27" s="60">
        <v>3.5310913342883099</v>
      </c>
      <c r="K27" s="60"/>
      <c r="L27" s="60">
        <v>4.99750124937531E-4</v>
      </c>
      <c r="M27" s="60">
        <v>178</v>
      </c>
      <c r="N27" s="60">
        <v>16</v>
      </c>
      <c r="O27" s="60">
        <v>1</v>
      </c>
    </row>
    <row r="28" spans="1:15" ht="15" x14ac:dyDescent="0.2">
      <c r="A28" s="60"/>
      <c r="B28" s="60" t="s">
        <v>22</v>
      </c>
      <c r="C28" s="6" t="s">
        <v>67</v>
      </c>
      <c r="D28" s="39">
        <v>40.411950351599998</v>
      </c>
      <c r="E28" s="60">
        <v>-3.6780611203500002</v>
      </c>
      <c r="F28" s="60">
        <v>4925987.6104822299</v>
      </c>
      <c r="G28" s="60">
        <v>-409439.89102389902</v>
      </c>
      <c r="H28" s="60">
        <v>667</v>
      </c>
      <c r="I28" s="60">
        <v>7.7892046919607401</v>
      </c>
      <c r="J28" s="60">
        <v>6.7212395133769602</v>
      </c>
      <c r="K28" s="60"/>
      <c r="L28" s="60">
        <v>4.99750124937531E-4</v>
      </c>
      <c r="M28" s="60">
        <v>150</v>
      </c>
      <c r="N28" s="60">
        <v>16</v>
      </c>
      <c r="O28" s="60">
        <v>1</v>
      </c>
    </row>
    <row r="29" spans="1:15" ht="15" x14ac:dyDescent="0.2">
      <c r="A29" s="60"/>
      <c r="B29" s="60" t="s">
        <v>22</v>
      </c>
      <c r="C29" s="6" t="s">
        <v>95</v>
      </c>
      <c r="D29" s="39">
        <v>37.164459099399998</v>
      </c>
      <c r="E29" s="60">
        <v>-5.61139316556</v>
      </c>
      <c r="F29" s="60">
        <v>4462055.1235413002</v>
      </c>
      <c r="G29" s="60">
        <v>-624657.42983099504</v>
      </c>
      <c r="H29" s="60"/>
      <c r="I29" s="60">
        <v>6.9373404598824502</v>
      </c>
      <c r="J29" s="60">
        <v>4.4334101284701699</v>
      </c>
      <c r="K29" s="60"/>
      <c r="L29" s="60">
        <v>4.99750124937531E-4</v>
      </c>
      <c r="M29" s="60">
        <v>138</v>
      </c>
      <c r="N29" s="60">
        <v>16</v>
      </c>
      <c r="O29" s="60">
        <v>1</v>
      </c>
    </row>
    <row r="30" spans="1:15" ht="15" x14ac:dyDescent="0.25">
      <c r="A30" s="60"/>
      <c r="B30" s="60" t="s">
        <v>22</v>
      </c>
      <c r="C30" s="9" t="s">
        <v>33</v>
      </c>
      <c r="D30" s="39">
        <v>38.001949819899998</v>
      </c>
      <c r="E30" s="60">
        <v>-1.1708374240399999</v>
      </c>
      <c r="F30" s="60">
        <v>4579701.2606897904</v>
      </c>
      <c r="G30" s="60">
        <v>-130337.025845841</v>
      </c>
      <c r="H30" s="60">
        <v>61</v>
      </c>
      <c r="I30" s="60">
        <v>7.0916469931102499</v>
      </c>
      <c r="J30" s="60">
        <v>2.6954379694927102</v>
      </c>
      <c r="K30" s="60"/>
      <c r="L30" s="60">
        <v>4.99750124937531E-4</v>
      </c>
      <c r="M30" s="60">
        <v>144</v>
      </c>
      <c r="N30" s="60">
        <v>16</v>
      </c>
      <c r="O30" s="60">
        <v>1</v>
      </c>
    </row>
    <row r="31" spans="1:15" ht="15" x14ac:dyDescent="0.2">
      <c r="A31" s="60"/>
      <c r="B31" s="60" t="s">
        <v>22</v>
      </c>
      <c r="C31" s="6" t="s">
        <v>37</v>
      </c>
      <c r="D31" s="39">
        <v>39.553390294700002</v>
      </c>
      <c r="E31" s="60">
        <v>2.6252981430300002</v>
      </c>
      <c r="F31" s="60">
        <v>4801252.84495157</v>
      </c>
      <c r="G31" s="60">
        <v>292246.852462626</v>
      </c>
      <c r="H31" s="60">
        <v>3</v>
      </c>
      <c r="I31" s="60">
        <v>6.9938343669524397</v>
      </c>
      <c r="J31" s="60">
        <v>4.0477275425817796</v>
      </c>
      <c r="K31" s="60"/>
      <c r="L31" s="60">
        <v>4.99750124937531E-4</v>
      </c>
      <c r="M31" s="60">
        <v>164</v>
      </c>
      <c r="N31" s="60">
        <v>16</v>
      </c>
      <c r="O31" s="60">
        <v>1</v>
      </c>
    </row>
    <row r="32" spans="1:15" ht="15" x14ac:dyDescent="0.2">
      <c r="A32" s="60"/>
      <c r="B32" s="60" t="s">
        <v>22</v>
      </c>
      <c r="C32" s="6" t="s">
        <v>54</v>
      </c>
      <c r="D32" s="39">
        <v>43.483333999999999</v>
      </c>
      <c r="E32" s="60">
        <v>-3.8</v>
      </c>
      <c r="F32" s="60">
        <v>5385831.9800239196</v>
      </c>
      <c r="G32" s="60">
        <v>-423014.06501443998</v>
      </c>
      <c r="H32" s="60">
        <v>52</v>
      </c>
      <c r="I32" s="60">
        <v>7.3024576923467901</v>
      </c>
      <c r="J32" s="60">
        <v>8.3448842647010206</v>
      </c>
      <c r="K32" s="60"/>
      <c r="L32" s="60">
        <v>4.99750124937531E-4</v>
      </c>
      <c r="M32" s="60">
        <v>130</v>
      </c>
      <c r="N32" s="60">
        <v>11</v>
      </c>
      <c r="O32" s="60">
        <v>1</v>
      </c>
    </row>
    <row r="33" spans="1:15" ht="15" x14ac:dyDescent="0.2">
      <c r="A33" s="60"/>
      <c r="B33" s="60" t="s">
        <v>22</v>
      </c>
      <c r="C33" s="6" t="s">
        <v>48</v>
      </c>
      <c r="D33" s="39">
        <v>40.8203002021</v>
      </c>
      <c r="E33" s="60">
        <v>0.493333172466</v>
      </c>
      <c r="F33" s="60">
        <v>4985872.0082447296</v>
      </c>
      <c r="G33" s="60">
        <v>54917.597550345301</v>
      </c>
      <c r="H33" s="60">
        <v>50</v>
      </c>
      <c r="I33" s="60">
        <v>7.4510593268906904</v>
      </c>
      <c r="J33" s="60">
        <v>4.7228374112949698</v>
      </c>
      <c r="K33" s="60"/>
      <c r="L33" s="60">
        <v>4.99750124937531E-4</v>
      </c>
      <c r="M33" s="60">
        <v>182</v>
      </c>
      <c r="N33" s="60">
        <v>16</v>
      </c>
      <c r="O33" s="60">
        <v>1</v>
      </c>
    </row>
    <row r="34" spans="1:15" ht="15" x14ac:dyDescent="0.2">
      <c r="A34" s="60"/>
      <c r="B34" s="60" t="s">
        <v>22</v>
      </c>
      <c r="C34" s="6" t="s">
        <v>57</v>
      </c>
      <c r="D34" s="39">
        <v>39.4805661065</v>
      </c>
      <c r="E34" s="60">
        <v>-0.36638625482999998</v>
      </c>
      <c r="F34" s="60">
        <v>4790744.1933321198</v>
      </c>
      <c r="G34" s="60">
        <v>-40785.931321330201</v>
      </c>
      <c r="H34" s="60">
        <v>11</v>
      </c>
      <c r="I34" s="60">
        <v>7.5121441103151101</v>
      </c>
      <c r="J34" s="60">
        <v>5.5892761312382904</v>
      </c>
      <c r="K34" s="60"/>
      <c r="L34" s="60">
        <v>4.99750124937531E-4</v>
      </c>
      <c r="M34" s="60">
        <v>112</v>
      </c>
      <c r="N34" s="60">
        <v>11</v>
      </c>
      <c r="O34" s="60">
        <v>1</v>
      </c>
    </row>
    <row r="35" spans="1:15" ht="15" x14ac:dyDescent="0.2">
      <c r="A35" s="60"/>
      <c r="B35" s="60" t="s">
        <v>22</v>
      </c>
      <c r="C35" s="6" t="s">
        <v>26</v>
      </c>
      <c r="D35" s="39">
        <v>41.633335000000002</v>
      </c>
      <c r="E35" s="60">
        <v>-4.766667</v>
      </c>
      <c r="F35" s="60">
        <v>5106212.0697003696</v>
      </c>
      <c r="G35" s="60">
        <v>-530622.94322110096</v>
      </c>
      <c r="H35" s="60">
        <v>735</v>
      </c>
      <c r="I35" s="60">
        <v>6.64304401644464</v>
      </c>
      <c r="J35" s="60">
        <v>-3.9996338866905701</v>
      </c>
      <c r="K35" s="60"/>
      <c r="L35" s="60">
        <v>4.99750124937531E-4</v>
      </c>
      <c r="M35" s="60">
        <v>115</v>
      </c>
      <c r="N35" s="60">
        <v>11</v>
      </c>
      <c r="O35" s="60">
        <v>1</v>
      </c>
    </row>
    <row r="36" spans="1:15" ht="15" x14ac:dyDescent="0.25">
      <c r="A36" s="60"/>
      <c r="B36" s="60" t="s">
        <v>22</v>
      </c>
      <c r="C36" s="9" t="s">
        <v>41</v>
      </c>
      <c r="D36" s="39">
        <v>41.660560634600003</v>
      </c>
      <c r="E36" s="60">
        <v>-1.0041625646100001</v>
      </c>
      <c r="F36" s="60">
        <v>5110267.9122575698</v>
      </c>
      <c r="G36" s="60">
        <v>-111782.865366053</v>
      </c>
      <c r="H36" s="60">
        <v>263</v>
      </c>
      <c r="I36" s="60">
        <v>7.1941215475128901</v>
      </c>
      <c r="J36" s="60">
        <v>0.96670347334164597</v>
      </c>
      <c r="K36" s="60"/>
      <c r="L36" s="60">
        <v>4.99750124937531E-4</v>
      </c>
      <c r="M36" s="60">
        <v>173</v>
      </c>
      <c r="N36" s="60">
        <v>16</v>
      </c>
      <c r="O36" s="60">
        <v>1</v>
      </c>
    </row>
    <row r="37" spans="1:15" ht="15" x14ac:dyDescent="0.25">
      <c r="A37" s="60"/>
      <c r="B37" s="60" t="s">
        <v>70</v>
      </c>
      <c r="C37" s="9" t="s">
        <v>71</v>
      </c>
      <c r="D37" s="39">
        <v>46.173785834100002</v>
      </c>
      <c r="E37" s="60">
        <v>8.7885560512699996</v>
      </c>
      <c r="F37" s="60">
        <v>5808242.39263542</v>
      </c>
      <c r="G37" s="60">
        <v>978337.58443551895</v>
      </c>
      <c r="H37" s="60">
        <v>379</v>
      </c>
      <c r="I37" s="60">
        <v>8.0987012782307595</v>
      </c>
      <c r="J37" s="60">
        <v>10.4978475782325</v>
      </c>
      <c r="K37" s="60"/>
      <c r="L37" s="60">
        <v>4.99750124937531E-4</v>
      </c>
      <c r="M37" s="60">
        <v>154</v>
      </c>
      <c r="N37" s="60">
        <v>14</v>
      </c>
      <c r="O37" s="60">
        <v>1</v>
      </c>
    </row>
    <row r="38" spans="1:15" ht="15" x14ac:dyDescent="0.2">
      <c r="A38" s="60"/>
      <c r="B38" s="60" t="s">
        <v>20</v>
      </c>
      <c r="C38" s="6" t="s">
        <v>24</v>
      </c>
      <c r="D38" s="39">
        <v>36.979999999999997</v>
      </c>
      <c r="E38" s="60">
        <v>35.299999999999997</v>
      </c>
      <c r="F38" s="60">
        <v>4436319.4116961202</v>
      </c>
      <c r="G38" s="60">
        <v>3929578.0250025601</v>
      </c>
      <c r="H38" s="60">
        <v>73</v>
      </c>
      <c r="I38" s="60">
        <v>6.5921697158163504</v>
      </c>
      <c r="J38" s="60">
        <v>6.8121046940036001</v>
      </c>
      <c r="K38" s="60"/>
      <c r="L38" s="60">
        <v>4.99750124937531E-4</v>
      </c>
      <c r="M38" s="60">
        <v>154</v>
      </c>
      <c r="N38" s="60">
        <v>16</v>
      </c>
      <c r="O38" s="60">
        <v>1</v>
      </c>
    </row>
    <row r="39" spans="1:15" ht="15" x14ac:dyDescent="0.2">
      <c r="A39" s="60"/>
      <c r="B39" s="60" t="s">
        <v>20</v>
      </c>
      <c r="C39" s="6" t="s">
        <v>36</v>
      </c>
      <c r="D39" s="39">
        <v>36.880000000000003</v>
      </c>
      <c r="E39" s="60">
        <v>30.7</v>
      </c>
      <c r="F39" s="60">
        <v>4422393.5078880498</v>
      </c>
      <c r="G39" s="60">
        <v>3417508.3673534999</v>
      </c>
      <c r="H39" s="60">
        <v>49</v>
      </c>
      <c r="I39" s="60">
        <v>7.0619265621223501</v>
      </c>
      <c r="J39" s="60">
        <v>9.1096829302320508</v>
      </c>
      <c r="K39" s="60"/>
      <c r="L39" s="60">
        <v>4.99750124937531E-4</v>
      </c>
      <c r="M39" s="60">
        <v>139</v>
      </c>
      <c r="N39" s="60">
        <v>15</v>
      </c>
      <c r="O39" s="60">
        <v>1</v>
      </c>
    </row>
    <row r="40" spans="1:15" ht="15" x14ac:dyDescent="0.2">
      <c r="A40" s="60"/>
      <c r="B40" s="60" t="s">
        <v>20</v>
      </c>
      <c r="C40" s="8" t="s">
        <v>21</v>
      </c>
      <c r="D40" s="39">
        <v>41.678055555555602</v>
      </c>
      <c r="E40" s="60">
        <v>26.559166666666702</v>
      </c>
      <c r="F40" s="60">
        <v>5112875.0611916296</v>
      </c>
      <c r="G40" s="60">
        <v>2956552.9092270201</v>
      </c>
      <c r="H40" s="60">
        <v>48</v>
      </c>
      <c r="I40" s="60">
        <v>6.7290541968376898</v>
      </c>
      <c r="J40" s="60">
        <v>0.304737562429992</v>
      </c>
      <c r="K40" s="60"/>
      <c r="L40" s="60">
        <v>4.99750124937531E-4</v>
      </c>
      <c r="M40" s="60">
        <v>83</v>
      </c>
      <c r="N40" s="60">
        <v>8</v>
      </c>
      <c r="O40" s="60">
        <v>1</v>
      </c>
    </row>
    <row r="41" spans="1:15" ht="15" x14ac:dyDescent="0.2">
      <c r="A41" s="60"/>
      <c r="B41" s="60" t="s">
        <v>20</v>
      </c>
      <c r="C41" s="6" t="s">
        <v>73</v>
      </c>
      <c r="D41" s="39">
        <v>42.024999999999999</v>
      </c>
      <c r="E41" s="60">
        <v>35.158333333333303</v>
      </c>
      <c r="F41" s="60">
        <v>5164725.05875309</v>
      </c>
      <c r="G41" s="60">
        <v>3913807.7638068399</v>
      </c>
      <c r="H41" s="60">
        <v>32</v>
      </c>
      <c r="I41" s="60">
        <v>6.7868252042210502</v>
      </c>
      <c r="J41" s="60">
        <v>3.13239052465737</v>
      </c>
      <c r="K41" s="60"/>
      <c r="L41" s="60">
        <v>4.99750124937531E-4</v>
      </c>
      <c r="M41" s="60">
        <v>89</v>
      </c>
      <c r="N41" s="60">
        <v>8</v>
      </c>
      <c r="O41" s="60">
        <v>1</v>
      </c>
    </row>
    <row r="42" spans="1:15" ht="15" x14ac:dyDescent="0.25">
      <c r="A42" s="60"/>
      <c r="B42" s="60" t="s">
        <v>43</v>
      </c>
      <c r="C42" s="9" t="s">
        <v>97</v>
      </c>
      <c r="D42" s="39">
        <v>43.587000000000003</v>
      </c>
      <c r="E42" s="60">
        <v>13.515333330000001</v>
      </c>
      <c r="F42" s="60">
        <v>5401750.3510999</v>
      </c>
      <c r="G42" s="60">
        <v>1504520.02419696</v>
      </c>
      <c r="H42" s="60">
        <v>170</v>
      </c>
      <c r="I42" s="60">
        <v>7.1235482299082697</v>
      </c>
      <c r="J42" s="60">
        <v>6.4348186757472403</v>
      </c>
      <c r="K42" s="60"/>
      <c r="L42" s="60">
        <v>4.99750124937531E-4</v>
      </c>
      <c r="M42" s="60">
        <v>89</v>
      </c>
      <c r="N42" s="60"/>
      <c r="O42" s="60">
        <v>2</v>
      </c>
    </row>
    <row r="43" spans="1:15" ht="15" x14ac:dyDescent="0.25">
      <c r="A43" s="60"/>
      <c r="B43" s="60" t="s">
        <v>43</v>
      </c>
      <c r="C43" s="9" t="s">
        <v>98</v>
      </c>
      <c r="D43" s="39">
        <v>45.92</v>
      </c>
      <c r="E43" s="60">
        <v>10.88</v>
      </c>
      <c r="F43" s="60">
        <v>5767538.41918456</v>
      </c>
      <c r="G43" s="60">
        <v>1211156.05983082</v>
      </c>
      <c r="H43" s="60">
        <v>91</v>
      </c>
      <c r="I43" s="60">
        <v>8.2959360375304598</v>
      </c>
      <c r="J43" s="60">
        <v>7.6526137738052302</v>
      </c>
      <c r="K43" s="60"/>
      <c r="L43" s="60">
        <v>4.99750124937531E-4</v>
      </c>
      <c r="M43" s="60">
        <v>21</v>
      </c>
      <c r="N43" s="60">
        <v>4</v>
      </c>
      <c r="O43" s="60">
        <v>2</v>
      </c>
    </row>
    <row r="44" spans="1:15" x14ac:dyDescent="0.2">
      <c r="A44" s="60"/>
      <c r="B44" s="60" t="s">
        <v>43</v>
      </c>
      <c r="C44" s="10" t="s">
        <v>99</v>
      </c>
      <c r="D44" s="39">
        <v>44.523611111111101</v>
      </c>
      <c r="E44" s="60">
        <v>11.338888888888899</v>
      </c>
      <c r="F44" s="60">
        <v>5546581.4688120699</v>
      </c>
      <c r="G44" s="60">
        <v>1262140.3866141399</v>
      </c>
      <c r="H44" s="60">
        <v>35</v>
      </c>
      <c r="I44" s="60">
        <v>7.27752152072794</v>
      </c>
      <c r="J44" s="60">
        <v>4.4564959961667698</v>
      </c>
      <c r="K44" s="60"/>
      <c r="L44" s="60">
        <v>4.99750124937531E-4</v>
      </c>
      <c r="M44" s="60">
        <v>33</v>
      </c>
      <c r="N44" s="60">
        <v>4</v>
      </c>
      <c r="O44" s="60">
        <v>2</v>
      </c>
    </row>
    <row r="45" spans="1:15" ht="15" x14ac:dyDescent="0.25">
      <c r="A45" s="60"/>
      <c r="B45" s="60" t="s">
        <v>62</v>
      </c>
      <c r="C45" s="9" t="s">
        <v>100</v>
      </c>
      <c r="D45" s="39">
        <v>46.094611999999998</v>
      </c>
      <c r="E45" s="60">
        <v>14.597046000000001</v>
      </c>
      <c r="F45" s="60">
        <v>5795523.8441890003</v>
      </c>
      <c r="G45" s="60">
        <v>1624935.72780599</v>
      </c>
      <c r="H45" s="60">
        <v>282</v>
      </c>
      <c r="I45" s="60">
        <v>7.8359299739506598</v>
      </c>
      <c r="J45" s="60">
        <v>8.5445376536352207</v>
      </c>
      <c r="K45" s="60"/>
      <c r="L45" s="60">
        <v>4.99750124937531E-4</v>
      </c>
      <c r="M45" s="60">
        <v>183</v>
      </c>
      <c r="N45" s="60"/>
      <c r="O45" s="60">
        <v>1</v>
      </c>
    </row>
    <row r="46" spans="1:15" x14ac:dyDescent="0.2">
      <c r="A46" s="60"/>
      <c r="B46" s="60" t="s">
        <v>56</v>
      </c>
      <c r="C46" s="11" t="s">
        <v>101</v>
      </c>
      <c r="D46" s="39">
        <v>46.1</v>
      </c>
      <c r="E46" s="60">
        <v>18.092500000000001</v>
      </c>
      <c r="F46" s="60">
        <v>5796388.7973646801</v>
      </c>
      <c r="G46" s="60">
        <v>2014047.8871772999</v>
      </c>
      <c r="H46" s="60">
        <v>330</v>
      </c>
      <c r="I46" s="60">
        <v>7.84910977476315</v>
      </c>
      <c r="J46" s="60">
        <v>7.8357732054345002</v>
      </c>
      <c r="K46" s="60"/>
      <c r="L46" s="60">
        <v>4.99750124937531E-4</v>
      </c>
      <c r="M46" s="60">
        <v>122</v>
      </c>
      <c r="N46" s="60"/>
      <c r="O46" s="60">
        <v>1</v>
      </c>
    </row>
    <row r="47" spans="1:15" x14ac:dyDescent="0.2">
      <c r="A47" s="60"/>
      <c r="B47" s="60" t="s">
        <v>29</v>
      </c>
      <c r="C47" s="7" t="s">
        <v>102</v>
      </c>
      <c r="D47" s="39">
        <v>44.816666666666698</v>
      </c>
      <c r="E47" s="60">
        <v>14.983333333333301</v>
      </c>
      <c r="F47" s="60">
        <v>5592705.4337197104</v>
      </c>
      <c r="G47" s="60">
        <v>1667937.0370525499</v>
      </c>
      <c r="H47" s="60"/>
      <c r="I47" s="60">
        <v>7.5396980026521003</v>
      </c>
      <c r="J47" s="60">
        <v>9.9987265328308101</v>
      </c>
      <c r="K47" s="60"/>
      <c r="L47" s="60">
        <v>4.99750124937531E-4</v>
      </c>
      <c r="M47" s="60">
        <v>52</v>
      </c>
      <c r="N47" s="60">
        <v>5</v>
      </c>
      <c r="O47" s="60">
        <v>2</v>
      </c>
    </row>
    <row r="48" spans="1:15" x14ac:dyDescent="0.2">
      <c r="A48" s="60"/>
      <c r="B48" s="60" t="s">
        <v>29</v>
      </c>
      <c r="C48" s="60" t="s">
        <v>103</v>
      </c>
      <c r="D48" s="39">
        <v>45.806666669999998</v>
      </c>
      <c r="E48" s="60">
        <v>15.97</v>
      </c>
      <c r="F48" s="60">
        <v>5749421.3619761001</v>
      </c>
      <c r="G48" s="60">
        <v>1777772.2679685799</v>
      </c>
      <c r="H48" s="60">
        <v>157</v>
      </c>
      <c r="I48" s="60">
        <v>7.2980554048932902</v>
      </c>
      <c r="J48" s="60">
        <v>1.1569236825528399</v>
      </c>
      <c r="K48" s="60"/>
      <c r="L48" s="60">
        <v>4.99750124937531E-4</v>
      </c>
      <c r="M48" s="60">
        <v>133</v>
      </c>
      <c r="N48" s="60"/>
      <c r="O48" s="60">
        <v>1</v>
      </c>
    </row>
    <row r="49" spans="1:15" x14ac:dyDescent="0.2">
      <c r="A49" s="60"/>
      <c r="B49" s="60"/>
      <c r="C49" s="60" t="s">
        <v>104</v>
      </c>
      <c r="D49" s="39">
        <v>32.549999999999997</v>
      </c>
      <c r="E49" s="60">
        <v>35.85</v>
      </c>
      <c r="F49" s="60">
        <v>3835725.18809269</v>
      </c>
      <c r="G49" s="60">
        <v>3990803.7449388602</v>
      </c>
      <c r="H49" s="60"/>
      <c r="I49" s="60">
        <v>7.1875034257439303</v>
      </c>
      <c r="J49" s="60">
        <v>14.394054810361199</v>
      </c>
      <c r="K49" s="60"/>
      <c r="L49" s="60">
        <v>4.99750124937531E-4</v>
      </c>
      <c r="M49" s="60" t="s">
        <v>105</v>
      </c>
      <c r="N49" s="60"/>
      <c r="O49" s="60">
        <v>2</v>
      </c>
    </row>
    <row r="50" spans="1:15" x14ac:dyDescent="0.2">
      <c r="A50" s="60"/>
      <c r="B50" s="60" t="s">
        <v>106</v>
      </c>
      <c r="C50" s="60" t="s">
        <v>107</v>
      </c>
      <c r="D50" s="39">
        <v>31.957650000000001</v>
      </c>
      <c r="E50" s="60">
        <v>35.848283333333299</v>
      </c>
      <c r="F50" s="60">
        <v>3757752.8144397899</v>
      </c>
      <c r="G50" s="60">
        <v>3990612.6464796602</v>
      </c>
      <c r="H50" s="60"/>
      <c r="I50" s="60">
        <v>7.0909133232984001</v>
      </c>
      <c r="J50" s="60">
        <v>16.151809079950802</v>
      </c>
      <c r="K50" s="60"/>
      <c r="L50" s="60">
        <v>4.99750124937531E-4</v>
      </c>
      <c r="M50" s="60" t="s">
        <v>108</v>
      </c>
      <c r="N50" s="60"/>
      <c r="O50" s="60">
        <v>2</v>
      </c>
    </row>
    <row r="51" spans="1:15" x14ac:dyDescent="0.2">
      <c r="A51" s="60"/>
      <c r="B51" s="60" t="s">
        <v>56</v>
      </c>
      <c r="C51" s="60" t="s">
        <v>109</v>
      </c>
      <c r="D51" s="39">
        <v>46.037222222222198</v>
      </c>
      <c r="E51" s="60">
        <v>18.1247222222222</v>
      </c>
      <c r="F51" s="60">
        <v>5786316.1151660196</v>
      </c>
      <c r="G51" s="60">
        <v>2017634.8485473001</v>
      </c>
      <c r="H51" s="60"/>
      <c r="I51" s="60">
        <v>7.8647564444353302</v>
      </c>
      <c r="J51" s="60">
        <v>6.8472739033654904</v>
      </c>
      <c r="K51" s="60"/>
      <c r="L51" s="60">
        <v>4.99750124937531E-4</v>
      </c>
      <c r="M51" s="60" t="s">
        <v>110</v>
      </c>
      <c r="N51" s="60"/>
      <c r="O51" s="60">
        <v>2</v>
      </c>
    </row>
    <row r="52" spans="1:15" x14ac:dyDescent="0.2">
      <c r="A52" s="36"/>
      <c r="B52" s="36" t="s">
        <v>34</v>
      </c>
      <c r="C52" s="36" t="s">
        <v>35</v>
      </c>
      <c r="D52" s="36">
        <v>39.283332999999999</v>
      </c>
      <c r="E52" s="36">
        <v>-7.4166670000000003</v>
      </c>
      <c r="F52" s="36">
        <v>4762338.23807183</v>
      </c>
      <c r="G52" s="36">
        <v>-825619.59382327599</v>
      </c>
      <c r="H52" s="36">
        <v>597</v>
      </c>
      <c r="I52" s="36">
        <v>6.9098078743387399</v>
      </c>
      <c r="J52" s="36">
        <v>3.0326569431567001</v>
      </c>
      <c r="K52" s="36"/>
      <c r="L52" s="36">
        <v>4.99750124937531E-4</v>
      </c>
      <c r="M52" s="36">
        <v>55</v>
      </c>
      <c r="N52" s="36">
        <v>5</v>
      </c>
      <c r="O52" s="3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00"/>
  <sheetViews>
    <sheetView workbookViewId="0">
      <selection activeCell="P1" sqref="P1:W24"/>
    </sheetView>
  </sheetViews>
  <sheetFormatPr defaultColWidth="12.625" defaultRowHeight="15" customHeight="1" x14ac:dyDescent="0.2"/>
  <cols>
    <col min="1" max="1" width="7.625" customWidth="1"/>
    <col min="2" max="2" width="10.625" customWidth="1"/>
    <col min="3" max="27" width="7.625" customWidth="1"/>
  </cols>
  <sheetData>
    <row r="1" spans="1:23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</v>
      </c>
      <c r="G1" s="4" t="s">
        <v>5</v>
      </c>
      <c r="H1" s="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89</v>
      </c>
      <c r="N1" s="31" t="s">
        <v>12</v>
      </c>
      <c r="O1" s="31" t="s">
        <v>13</v>
      </c>
      <c r="P1" s="66" t="s">
        <v>74</v>
      </c>
      <c r="Q1" s="67"/>
      <c r="R1" s="67"/>
      <c r="S1" s="67"/>
      <c r="T1" s="66" t="s">
        <v>75</v>
      </c>
      <c r="U1" s="67"/>
      <c r="V1" s="67"/>
      <c r="W1" s="67"/>
    </row>
    <row r="2" spans="1:23" ht="14.25" customHeight="1" x14ac:dyDescent="0.25">
      <c r="A2" s="36">
        <v>1</v>
      </c>
      <c r="B2" s="36" t="s">
        <v>29</v>
      </c>
      <c r="C2" s="36" t="s">
        <v>65</v>
      </c>
      <c r="D2" s="36">
        <v>44.880555555555603</v>
      </c>
      <c r="E2" s="36">
        <v>15.6188888888889</v>
      </c>
      <c r="F2" s="36">
        <v>5602736.9626497701</v>
      </c>
      <c r="G2" s="36">
        <v>1738686.7578678301</v>
      </c>
      <c r="H2" s="36">
        <v>580</v>
      </c>
      <c r="I2" s="36">
        <v>7.8819889196304898</v>
      </c>
      <c r="J2" s="36">
        <v>12.761409175897199</v>
      </c>
      <c r="K2" s="36"/>
      <c r="L2" s="36">
        <v>4.99750124937531E-4</v>
      </c>
      <c r="M2" s="36">
        <v>38</v>
      </c>
      <c r="N2" s="36">
        <v>4</v>
      </c>
      <c r="O2" s="36">
        <v>2</v>
      </c>
      <c r="P2" s="66" t="s">
        <v>76</v>
      </c>
      <c r="Q2" s="67"/>
      <c r="R2" s="66" t="s">
        <v>77</v>
      </c>
      <c r="S2" s="67"/>
      <c r="T2" s="66" t="s">
        <v>76</v>
      </c>
      <c r="U2" s="67"/>
      <c r="V2" s="66" t="s">
        <v>77</v>
      </c>
      <c r="W2" s="67"/>
    </row>
    <row r="3" spans="1:23" ht="14.25" customHeight="1" x14ac:dyDescent="0.25">
      <c r="A3" s="36">
        <v>1</v>
      </c>
      <c r="B3" s="36" t="s">
        <v>46</v>
      </c>
      <c r="C3" s="36" t="s">
        <v>61</v>
      </c>
      <c r="D3" s="36">
        <v>44.133333333333297</v>
      </c>
      <c r="E3" s="36">
        <v>6.3333333333333304</v>
      </c>
      <c r="F3" s="36">
        <v>5486099.0617767395</v>
      </c>
      <c r="G3" s="36">
        <v>705023.44169073203</v>
      </c>
      <c r="H3" s="36">
        <v>851</v>
      </c>
      <c r="I3" s="36">
        <v>7.7960356302934803</v>
      </c>
      <c r="J3" s="36">
        <v>6.74114214881957</v>
      </c>
      <c r="K3" s="36"/>
      <c r="L3" s="36">
        <v>4.99750124937531E-4</v>
      </c>
      <c r="M3" s="36">
        <v>124</v>
      </c>
      <c r="N3" s="36">
        <v>12</v>
      </c>
      <c r="O3" s="36">
        <v>1</v>
      </c>
      <c r="P3" s="13" t="s">
        <v>78</v>
      </c>
      <c r="Q3" s="13" t="s">
        <v>79</v>
      </c>
      <c r="R3" s="13" t="s">
        <v>78</v>
      </c>
      <c r="S3" s="13" t="s">
        <v>79</v>
      </c>
      <c r="T3" s="13" t="s">
        <v>78</v>
      </c>
      <c r="U3" s="13" t="s">
        <v>79</v>
      </c>
      <c r="V3" s="13" t="s">
        <v>78</v>
      </c>
      <c r="W3" s="13" t="s">
        <v>79</v>
      </c>
    </row>
    <row r="4" spans="1:23" ht="14.25" customHeight="1" x14ac:dyDescent="0.2">
      <c r="A4" s="36">
        <v>1</v>
      </c>
      <c r="B4" s="36" t="s">
        <v>30</v>
      </c>
      <c r="C4" s="36" t="s">
        <v>45</v>
      </c>
      <c r="D4" s="36">
        <v>40.67</v>
      </c>
      <c r="E4" s="36">
        <v>22.96</v>
      </c>
      <c r="F4" s="36">
        <v>4963787.9177000402</v>
      </c>
      <c r="G4" s="36">
        <v>2555895.5086135599</v>
      </c>
      <c r="H4" s="36">
        <v>32</v>
      </c>
      <c r="I4" s="36">
        <v>7.21467958003646</v>
      </c>
      <c r="J4" s="36">
        <v>4.2272970918001</v>
      </c>
      <c r="K4" s="36"/>
      <c r="L4" s="36">
        <v>4.99750124937531E-4</v>
      </c>
      <c r="M4" s="36">
        <v>32</v>
      </c>
      <c r="N4" s="36">
        <v>4</v>
      </c>
      <c r="O4" s="36">
        <v>2</v>
      </c>
      <c r="P4" s="27"/>
      <c r="Q4" s="32"/>
      <c r="R4" s="16"/>
      <c r="S4" s="16"/>
      <c r="T4" s="32"/>
      <c r="U4" s="32"/>
      <c r="V4" s="16"/>
      <c r="W4" s="16"/>
    </row>
    <row r="5" spans="1:23" ht="14.25" customHeight="1" x14ac:dyDescent="0.2">
      <c r="A5" s="36">
        <v>1</v>
      </c>
      <c r="B5" s="36" t="s">
        <v>56</v>
      </c>
      <c r="C5" s="36" t="s">
        <v>91</v>
      </c>
      <c r="D5" s="36">
        <v>46.124722222222204</v>
      </c>
      <c r="E5" s="36">
        <v>18.046944444444399</v>
      </c>
      <c r="F5" s="36">
        <v>5800358.6202437598</v>
      </c>
      <c r="G5" s="36">
        <v>2008976.66593005</v>
      </c>
      <c r="H5" s="36"/>
      <c r="I5" s="36">
        <v>7.8598512657176602</v>
      </c>
      <c r="J5" s="36">
        <v>7.1817737229001501</v>
      </c>
      <c r="K5" s="36"/>
      <c r="L5" s="36">
        <v>4.99750124937531E-4</v>
      </c>
      <c r="M5" s="36">
        <v>122</v>
      </c>
      <c r="N5" s="36">
        <v>11</v>
      </c>
      <c r="O5" s="36">
        <v>1</v>
      </c>
      <c r="P5" s="41">
        <v>7.2203954586719297</v>
      </c>
      <c r="Q5" s="41">
        <v>7.6220297102959433</v>
      </c>
      <c r="R5" s="17"/>
      <c r="S5" s="17"/>
      <c r="T5" s="41">
        <v>7.56</v>
      </c>
      <c r="U5" s="41">
        <v>7.4940502047819404</v>
      </c>
      <c r="V5" s="16"/>
      <c r="W5" s="16"/>
    </row>
    <row r="6" spans="1:23" ht="14.25" customHeight="1" x14ac:dyDescent="0.2">
      <c r="A6" s="36">
        <v>1</v>
      </c>
      <c r="B6" s="36" t="s">
        <v>111</v>
      </c>
      <c r="C6" s="36" t="s">
        <v>94</v>
      </c>
      <c r="D6" s="36">
        <v>45.0352777777778</v>
      </c>
      <c r="E6" s="36">
        <v>24.2841666666667</v>
      </c>
      <c r="F6" s="36">
        <v>5627076.9611120904</v>
      </c>
      <c r="G6" s="36">
        <v>2703301.0676723202</v>
      </c>
      <c r="H6" s="36"/>
      <c r="I6" s="36">
        <v>7.1485638786090098</v>
      </c>
      <c r="J6" s="36">
        <v>-0.28861838689081798</v>
      </c>
      <c r="K6" s="36"/>
      <c r="L6" s="36">
        <v>4.99750124937531E-4</v>
      </c>
      <c r="M6" s="36">
        <v>46</v>
      </c>
      <c r="N6" s="36">
        <v>4</v>
      </c>
      <c r="O6" s="36">
        <v>2</v>
      </c>
      <c r="P6" s="41">
        <v>4.9904015421207699</v>
      </c>
      <c r="Q6" s="41">
        <v>2.9425568753685734</v>
      </c>
      <c r="R6" s="17"/>
      <c r="S6" s="17"/>
      <c r="T6" s="41">
        <v>7.47</v>
      </c>
      <c r="U6" s="41">
        <v>7.321075620086007</v>
      </c>
      <c r="V6" s="16"/>
      <c r="W6" s="16"/>
    </row>
    <row r="7" spans="1:23" ht="14.25" customHeight="1" x14ac:dyDescent="0.2">
      <c r="A7" s="36">
        <v>1</v>
      </c>
      <c r="B7" s="36" t="s">
        <v>22</v>
      </c>
      <c r="C7" s="36" t="s">
        <v>96</v>
      </c>
      <c r="D7" s="36">
        <v>41.778702000000003</v>
      </c>
      <c r="E7" s="36">
        <v>2.5047000000000001</v>
      </c>
      <c r="F7" s="36">
        <v>5127887.5033328403</v>
      </c>
      <c r="G7" s="36">
        <v>278821.92858991202</v>
      </c>
      <c r="H7" s="36"/>
      <c r="I7" s="36">
        <v>7.4320979512666696</v>
      </c>
      <c r="J7" s="36">
        <v>6.0381869246768396</v>
      </c>
      <c r="K7" s="36"/>
      <c r="L7" s="36">
        <v>4.99750124937531E-4</v>
      </c>
      <c r="M7" s="36">
        <v>48</v>
      </c>
      <c r="N7" s="36">
        <v>5</v>
      </c>
      <c r="O7" s="36">
        <v>2</v>
      </c>
      <c r="P7" s="41">
        <v>5.526654235215644</v>
      </c>
      <c r="Q7" s="41">
        <v>5.2888421301456807</v>
      </c>
      <c r="R7" s="17"/>
      <c r="S7" s="17"/>
      <c r="T7" s="41">
        <v>7.1863376615292447</v>
      </c>
      <c r="U7" s="41">
        <v>7.091554747557236</v>
      </c>
      <c r="V7" s="16"/>
      <c r="W7" s="16"/>
    </row>
    <row r="8" spans="1:23" ht="14.25" customHeight="1" x14ac:dyDescent="0.2">
      <c r="A8" s="36">
        <v>1</v>
      </c>
      <c r="B8" s="36" t="s">
        <v>27</v>
      </c>
      <c r="C8" s="36" t="s">
        <v>50</v>
      </c>
      <c r="D8" s="36">
        <v>36.83</v>
      </c>
      <c r="E8" s="36">
        <v>10.23</v>
      </c>
      <c r="F8" s="36">
        <v>4415437.3955190303</v>
      </c>
      <c r="G8" s="36">
        <v>1138798.39081519</v>
      </c>
      <c r="H8" s="36">
        <v>4</v>
      </c>
      <c r="I8" s="36">
        <v>7.2734894001238999</v>
      </c>
      <c r="J8" s="36">
        <v>8.45144543520429</v>
      </c>
      <c r="K8" s="36"/>
      <c r="L8" s="36">
        <v>4.99750124937531E-4</v>
      </c>
      <c r="M8" s="36">
        <v>21</v>
      </c>
      <c r="N8" s="36">
        <v>6</v>
      </c>
      <c r="O8" s="36">
        <v>2</v>
      </c>
      <c r="P8" s="41">
        <v>7.4950553943687215</v>
      </c>
      <c r="Q8" s="41">
        <v>7.63609455626864</v>
      </c>
      <c r="R8" s="17"/>
      <c r="S8" s="17"/>
      <c r="T8" s="41">
        <v>7.8469141699601819</v>
      </c>
      <c r="U8" s="41">
        <v>7.8709866352385891</v>
      </c>
      <c r="V8" s="16"/>
      <c r="W8" s="16"/>
    </row>
    <row r="9" spans="1:23" ht="14.25" customHeight="1" x14ac:dyDescent="0.2">
      <c r="A9" s="36">
        <v>1</v>
      </c>
      <c r="B9" s="36" t="s">
        <v>20</v>
      </c>
      <c r="C9" s="36" t="s">
        <v>49</v>
      </c>
      <c r="D9" s="36">
        <v>38.4305555555556</v>
      </c>
      <c r="E9" s="36">
        <v>27.151111111111099</v>
      </c>
      <c r="F9" s="36">
        <v>4640428.6991666704</v>
      </c>
      <c r="G9" s="36">
        <v>3022447.8633604799</v>
      </c>
      <c r="H9" s="36">
        <v>120</v>
      </c>
      <c r="I9" s="36">
        <v>7.3182538661434702</v>
      </c>
      <c r="J9" s="36">
        <v>7.8034304640026697</v>
      </c>
      <c r="K9" s="36"/>
      <c r="L9" s="36">
        <v>4.99750124937531E-4</v>
      </c>
      <c r="M9" s="36">
        <v>67</v>
      </c>
      <c r="N9" s="36">
        <v>8</v>
      </c>
      <c r="O9" s="36">
        <v>1</v>
      </c>
      <c r="P9" s="41">
        <v>5.7670769611120898</v>
      </c>
      <c r="Q9" s="41">
        <v>5.4241539222241801</v>
      </c>
      <c r="R9" s="17"/>
      <c r="S9" s="17"/>
      <c r="T9" s="41">
        <v>7.42</v>
      </c>
      <c r="U9" s="41">
        <v>7.47</v>
      </c>
      <c r="V9" s="16"/>
      <c r="W9" s="16"/>
    </row>
    <row r="10" spans="1:23" ht="14.25" customHeight="1" x14ac:dyDescent="0.2">
      <c r="A10" s="36" t="s">
        <v>63</v>
      </c>
      <c r="B10" s="36" t="s">
        <v>62</v>
      </c>
      <c r="C10" s="36" t="s">
        <v>64</v>
      </c>
      <c r="D10" s="36">
        <v>45.6</v>
      </c>
      <c r="E10" s="36">
        <v>13.9333333333333</v>
      </c>
      <c r="F10" s="36">
        <v>5716479.0153268296</v>
      </c>
      <c r="G10" s="36">
        <v>1551051.5717196099</v>
      </c>
      <c r="H10" s="36">
        <v>497</v>
      </c>
      <c r="I10" s="36">
        <v>7.8342603360699998</v>
      </c>
      <c r="J10" s="36">
        <v>10.2879855689311</v>
      </c>
      <c r="K10" s="36"/>
      <c r="L10" s="36">
        <v>4.99750124937531E-4</v>
      </c>
      <c r="M10" s="36">
        <v>39</v>
      </c>
      <c r="N10" s="36">
        <v>4</v>
      </c>
      <c r="O10" s="36">
        <v>2</v>
      </c>
      <c r="P10" s="41">
        <v>4.6412650056910065</v>
      </c>
      <c r="Q10" s="41">
        <v>5.5811910167935856</v>
      </c>
      <c r="R10" s="17"/>
      <c r="S10" s="17"/>
      <c r="T10" s="41">
        <v>7.3169582991155009</v>
      </c>
      <c r="U10" s="41">
        <v>7.3988219285899124</v>
      </c>
      <c r="V10" s="16"/>
      <c r="W10" s="16"/>
    </row>
    <row r="11" spans="1:23" ht="14.25" customHeight="1" x14ac:dyDescent="0.2">
      <c r="P11" s="41">
        <v>4.4387983908151902</v>
      </c>
      <c r="Q11" s="41">
        <v>4.2575967816303804</v>
      </c>
      <c r="R11" s="17"/>
      <c r="S11" s="17"/>
      <c r="T11" s="41">
        <v>7.0354373955190308</v>
      </c>
      <c r="U11" s="41">
        <v>6.9054373955190309</v>
      </c>
      <c r="V11" s="16"/>
      <c r="W11" s="16"/>
    </row>
    <row r="12" spans="1:23" ht="14.25" customHeight="1" x14ac:dyDescent="0.2">
      <c r="P12" s="41">
        <v>6.5040383283876189</v>
      </c>
      <c r="Q12" s="41">
        <v>5.8179717170769614</v>
      </c>
      <c r="R12" s="17"/>
      <c r="S12" s="17"/>
      <c r="T12" s="41">
        <v>6.93</v>
      </c>
      <c r="U12" s="41">
        <v>6.89</v>
      </c>
      <c r="V12" s="16"/>
      <c r="W12" s="16"/>
    </row>
    <row r="13" spans="1:23" s="31" customFormat="1" ht="14.25" customHeight="1" x14ac:dyDescent="0.2">
      <c r="P13" s="41">
        <v>8.3836865824059288</v>
      </c>
      <c r="Q13" s="41">
        <v>9.1700432495469997</v>
      </c>
      <c r="T13" s="41">
        <v>7.8020991561628117</v>
      </c>
      <c r="U13" s="41">
        <v>7.9693146977947293</v>
      </c>
    </row>
    <row r="14" spans="1:23" ht="14.25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5"/>
    </row>
    <row r="15" spans="1:23" ht="14.25" customHeight="1" x14ac:dyDescent="0.25">
      <c r="P15" s="65" t="s">
        <v>83</v>
      </c>
      <c r="Q15" s="65"/>
      <c r="R15" s="65"/>
      <c r="S15" s="65"/>
      <c r="T15" s="65"/>
      <c r="U15" s="65"/>
      <c r="V15" s="65"/>
      <c r="W15" s="65"/>
    </row>
    <row r="16" spans="1:23" ht="14.25" customHeight="1" x14ac:dyDescent="0.2">
      <c r="P16" s="19">
        <f t="shared" ref="P16:P24" si="0">(J2-P5)^2</f>
        <v>30.702833014478603</v>
      </c>
      <c r="Q16" s="19">
        <f t="shared" ref="Q16:Q24" si="1">(J2-Q5)^2</f>
        <v>26.413221291443854</v>
      </c>
      <c r="T16" s="18">
        <f t="shared" ref="T16:T24" si="2">(I2-T5)^2</f>
        <v>0.10367686436481025</v>
      </c>
      <c r="U16" s="18">
        <f t="shared" ref="U16:U24" si="3">(I2-U5)^2</f>
        <v>0.15049644647834409</v>
      </c>
    </row>
    <row r="17" spans="16:21" ht="14.25" customHeight="1" x14ac:dyDescent="0.2">
      <c r="P17" s="19">
        <f t="shared" si="0"/>
        <v>3.0650926719440825</v>
      </c>
      <c r="Q17" s="19">
        <f t="shared" si="1"/>
        <v>14.429250079678782</v>
      </c>
      <c r="T17" s="18">
        <f t="shared" si="2"/>
        <v>0.10629923222086717</v>
      </c>
      <c r="U17" s="18">
        <f t="shared" si="3"/>
        <v>0.2255870112962832</v>
      </c>
    </row>
    <row r="18" spans="16:21" ht="14.25" customHeight="1" x14ac:dyDescent="0.2">
      <c r="P18" s="19">
        <f t="shared" si="0"/>
        <v>1.6883289861450026</v>
      </c>
      <c r="Q18" s="19">
        <f t="shared" si="1"/>
        <v>1.1268778684361203</v>
      </c>
      <c r="T18" s="18">
        <f t="shared" si="2"/>
        <v>8.0326434466963575E-4</v>
      </c>
      <c r="U18" s="18">
        <f t="shared" si="3"/>
        <v>1.5159724373036976E-2</v>
      </c>
    </row>
    <row r="19" spans="16:21" ht="14.25" customHeight="1" x14ac:dyDescent="0.2">
      <c r="P19" s="19">
        <f t="shared" si="0"/>
        <v>9.8145405678141867E-2</v>
      </c>
      <c r="Q19" s="19">
        <f t="shared" si="1"/>
        <v>0.20640741963263909</v>
      </c>
      <c r="T19" s="18">
        <f t="shared" si="2"/>
        <v>1.6736844663816478E-4</v>
      </c>
      <c r="U19" s="18">
        <f t="shared" si="3"/>
        <v>1.2399645436763146E-4</v>
      </c>
    </row>
    <row r="20" spans="16:21" ht="14.25" customHeight="1" x14ac:dyDescent="0.2">
      <c r="P20" s="19">
        <f t="shared" si="0"/>
        <v>36.671446147824057</v>
      </c>
      <c r="Q20" s="19">
        <f t="shared" si="1"/>
        <v>32.635767455791104</v>
      </c>
      <c r="T20" s="18">
        <f t="shared" si="2"/>
        <v>7.3677567995784343E-2</v>
      </c>
      <c r="U20" s="18">
        <f t="shared" si="3"/>
        <v>0.10332118013488324</v>
      </c>
    </row>
    <row r="21" spans="16:21" ht="14.25" customHeight="1" x14ac:dyDescent="0.2">
      <c r="P21" s="19">
        <f t="shared" si="0"/>
        <v>1.9513908477430624</v>
      </c>
      <c r="Q21" s="19">
        <f t="shared" si="1"/>
        <v>0.20884525982203953</v>
      </c>
      <c r="T21" s="18">
        <f t="shared" si="2"/>
        <v>1.3257139497492134E-2</v>
      </c>
      <c r="U21" s="18">
        <f t="shared" si="3"/>
        <v>1.1072936851840608E-3</v>
      </c>
    </row>
    <row r="22" spans="16:21" ht="14.25" customHeight="1" x14ac:dyDescent="0.2">
      <c r="P22" s="19">
        <f t="shared" si="0"/>
        <v>16.10133630284458</v>
      </c>
      <c r="Q22" s="19">
        <f t="shared" si="1"/>
        <v>17.588366529083697</v>
      </c>
      <c r="T22" s="18">
        <f t="shared" si="2"/>
        <v>5.666875689639661E-2</v>
      </c>
      <c r="U22" s="18">
        <f t="shared" si="3"/>
        <v>0.13546227809366249</v>
      </c>
    </row>
    <row r="23" spans="16:21" ht="14.25" customHeight="1" x14ac:dyDescent="0.2">
      <c r="P23" s="19">
        <f t="shared" si="0"/>
        <v>1.6884199220982428</v>
      </c>
      <c r="Q23" s="19">
        <f t="shared" si="1"/>
        <v>3.9420464357438041</v>
      </c>
      <c r="T23" s="18">
        <f t="shared" si="2"/>
        <v>0.15074106457535189</v>
      </c>
      <c r="U23" s="18">
        <f t="shared" si="3"/>
        <v>0.18340137386682956</v>
      </c>
    </row>
    <row r="24" spans="16:21" ht="14.25" customHeight="1" x14ac:dyDescent="0.2">
      <c r="P24" s="19">
        <f t="shared" si="0"/>
        <v>3.6263546300807956</v>
      </c>
      <c r="Q24" s="19">
        <f t="shared" si="1"/>
        <v>1.2497950294699027</v>
      </c>
      <c r="T24" s="18">
        <f t="shared" si="2"/>
        <v>1.0343414930225224E-3</v>
      </c>
      <c r="U24" s="18">
        <f t="shared" si="3"/>
        <v>1.8239680620874082E-2</v>
      </c>
    </row>
    <row r="25" spans="16:21" ht="14.25" customHeight="1" x14ac:dyDescent="0.2"/>
    <row r="26" spans="16:21" ht="14.25" customHeight="1" x14ac:dyDescent="0.2">
      <c r="P26" s="20">
        <f>AVERAGE(P16:P24)</f>
        <v>10.621483103204062</v>
      </c>
      <c r="Q26" s="20">
        <f>AVERAGE(Q16:Q24)</f>
        <v>10.866730818789105</v>
      </c>
      <c r="R26" s="20"/>
      <c r="S26" s="20"/>
      <c r="T26" s="20">
        <f>AVERAGE(T16:T24)</f>
        <v>5.6258399981670294E-2</v>
      </c>
      <c r="U26" s="20">
        <f>AVERAGE(U16:U24)</f>
        <v>9.2544331667051699E-2</v>
      </c>
    </row>
    <row r="27" spans="16:21" ht="14.25" customHeight="1" x14ac:dyDescent="0.2">
      <c r="P27" t="s">
        <v>84</v>
      </c>
    </row>
    <row r="28" spans="16:21" ht="14.25" customHeight="1" x14ac:dyDescent="0.2"/>
    <row r="29" spans="16:21" ht="14.25" customHeight="1" x14ac:dyDescent="0.2"/>
    <row r="30" spans="16:21" ht="14.25" customHeight="1" x14ac:dyDescent="0.2"/>
    <row r="31" spans="16:21" ht="14.25" customHeight="1" x14ac:dyDescent="0.2"/>
    <row r="32" spans="16:2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">
    <mergeCell ref="P15:W15"/>
    <mergeCell ref="P1:S1"/>
    <mergeCell ref="T1:W1"/>
    <mergeCell ref="P2:Q2"/>
    <mergeCell ref="R2:S2"/>
    <mergeCell ref="T2:U2"/>
    <mergeCell ref="V2:W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745C-896A-8A41-AF25-E9FB6FF150A8}">
  <dimension ref="A1:W30"/>
  <sheetViews>
    <sheetView topLeftCell="D1" workbookViewId="0">
      <selection activeCell="P16" sqref="P16:U24"/>
    </sheetView>
  </sheetViews>
  <sheetFormatPr defaultColWidth="11" defaultRowHeight="14.25" x14ac:dyDescent="0.2"/>
  <sheetData>
    <row r="1" spans="1:23" ht="1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</v>
      </c>
      <c r="G1" s="4" t="s">
        <v>5</v>
      </c>
      <c r="H1" s="5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89</v>
      </c>
      <c r="N1" s="60" t="s">
        <v>12</v>
      </c>
      <c r="O1" s="60" t="s">
        <v>13</v>
      </c>
      <c r="P1" s="66" t="s">
        <v>74</v>
      </c>
      <c r="Q1" s="67"/>
      <c r="R1" s="67"/>
      <c r="S1" s="67"/>
      <c r="T1" s="66" t="s">
        <v>75</v>
      </c>
      <c r="U1" s="67"/>
      <c r="V1" s="67"/>
      <c r="W1" s="67"/>
    </row>
    <row r="2" spans="1:23" ht="15" x14ac:dyDescent="0.25">
      <c r="A2">
        <v>1</v>
      </c>
      <c r="B2" s="60" t="s">
        <v>29</v>
      </c>
      <c r="C2" s="6" t="s">
        <v>44</v>
      </c>
      <c r="D2" s="39">
        <v>43.039166666666702</v>
      </c>
      <c r="E2" s="60">
        <v>16.0905555555556</v>
      </c>
      <c r="F2" s="60">
        <v>5317935.3143725302</v>
      </c>
      <c r="G2" s="60">
        <v>1791192.45102533</v>
      </c>
      <c r="H2" s="60">
        <v>6</v>
      </c>
      <c r="I2" s="60">
        <v>7.1550869423506702</v>
      </c>
      <c r="J2" s="60">
        <v>5.4184942359807202</v>
      </c>
      <c r="K2" s="60"/>
      <c r="L2" s="60">
        <v>4.99750124937531E-4</v>
      </c>
      <c r="M2" s="60">
        <v>37</v>
      </c>
      <c r="N2" s="60">
        <v>4</v>
      </c>
      <c r="O2" s="60">
        <v>2</v>
      </c>
      <c r="P2" s="66" t="s">
        <v>76</v>
      </c>
      <c r="Q2" s="67"/>
      <c r="R2" s="66" t="s">
        <v>77</v>
      </c>
      <c r="S2" s="67"/>
      <c r="T2" s="66" t="s">
        <v>76</v>
      </c>
      <c r="U2" s="67"/>
      <c r="V2" s="66" t="s">
        <v>77</v>
      </c>
      <c r="W2" s="67"/>
    </row>
    <row r="3" spans="1:23" ht="15" x14ac:dyDescent="0.25">
      <c r="A3" s="36">
        <v>1</v>
      </c>
      <c r="B3" s="36" t="s">
        <v>46</v>
      </c>
      <c r="C3" s="36" t="s">
        <v>61</v>
      </c>
      <c r="D3" s="36">
        <v>44.133333333333297</v>
      </c>
      <c r="E3" s="36">
        <v>6.3333333333333304</v>
      </c>
      <c r="F3" s="36">
        <v>5486099.0617767395</v>
      </c>
      <c r="G3" s="36">
        <v>705023.44169073203</v>
      </c>
      <c r="H3" s="36">
        <v>851</v>
      </c>
      <c r="I3" s="36">
        <v>7.7960356302934803</v>
      </c>
      <c r="J3" s="36">
        <v>6.74114214881957</v>
      </c>
      <c r="K3" s="36"/>
      <c r="L3" s="36">
        <v>4.99750124937531E-4</v>
      </c>
      <c r="M3" s="36">
        <v>124</v>
      </c>
      <c r="N3" s="36">
        <v>12</v>
      </c>
      <c r="O3" s="36">
        <v>1</v>
      </c>
      <c r="P3" s="13" t="s">
        <v>78</v>
      </c>
      <c r="Q3" s="13" t="s">
        <v>79</v>
      </c>
      <c r="R3" s="13" t="s">
        <v>78</v>
      </c>
      <c r="S3" s="13" t="s">
        <v>79</v>
      </c>
      <c r="T3" s="13" t="s">
        <v>78</v>
      </c>
      <c r="U3" s="13" t="s">
        <v>79</v>
      </c>
      <c r="V3" s="13" t="s">
        <v>78</v>
      </c>
      <c r="W3" s="13" t="s">
        <v>79</v>
      </c>
    </row>
    <row r="4" spans="1:23" x14ac:dyDescent="0.2">
      <c r="A4" s="36">
        <v>1</v>
      </c>
      <c r="B4" s="36" t="s">
        <v>30</v>
      </c>
      <c r="C4" s="36" t="s">
        <v>45</v>
      </c>
      <c r="D4" s="36">
        <v>40.67</v>
      </c>
      <c r="E4" s="36">
        <v>22.96</v>
      </c>
      <c r="F4" s="36">
        <v>4963787.9177000402</v>
      </c>
      <c r="G4" s="36">
        <v>2555895.5086135599</v>
      </c>
      <c r="H4" s="36">
        <v>32</v>
      </c>
      <c r="I4" s="36">
        <v>7.21467958003646</v>
      </c>
      <c r="J4" s="36">
        <v>4.2272970918001</v>
      </c>
      <c r="K4" s="36"/>
      <c r="L4" s="36">
        <v>4.99750124937531E-4</v>
      </c>
      <c r="M4" s="36">
        <v>32</v>
      </c>
      <c r="N4" s="36">
        <v>4</v>
      </c>
      <c r="O4" s="36">
        <v>2</v>
      </c>
      <c r="P4" s="27"/>
      <c r="Q4" s="32"/>
      <c r="R4" s="16"/>
      <c r="S4" s="16"/>
      <c r="T4" s="32"/>
      <c r="U4" s="32"/>
      <c r="V4" s="16"/>
      <c r="W4" s="16"/>
    </row>
    <row r="5" spans="1:23" x14ac:dyDescent="0.2">
      <c r="A5" s="36">
        <v>1</v>
      </c>
      <c r="B5" s="36" t="s">
        <v>56</v>
      </c>
      <c r="C5" s="36" t="s">
        <v>91</v>
      </c>
      <c r="D5" s="36">
        <v>46.124722222222204</v>
      </c>
      <c r="E5" s="36">
        <v>18.046944444444399</v>
      </c>
      <c r="F5" s="36">
        <v>5800358.6202437598</v>
      </c>
      <c r="G5" s="36">
        <v>2008976.66593005</v>
      </c>
      <c r="H5" s="36"/>
      <c r="I5" s="36">
        <v>7.8598512657176602</v>
      </c>
      <c r="J5" s="36">
        <v>7.1817737229001501</v>
      </c>
      <c r="K5" s="36"/>
      <c r="L5" s="36">
        <v>4.99750124937531E-4</v>
      </c>
      <c r="M5" s="36">
        <v>122</v>
      </c>
      <c r="N5" s="36">
        <v>11</v>
      </c>
      <c r="O5" s="36">
        <v>1</v>
      </c>
      <c r="P5" s="62">
        <v>7.5130109330034536</v>
      </c>
      <c r="Q5" s="62">
        <v>7.1562680696562539</v>
      </c>
      <c r="R5" s="17"/>
      <c r="S5" s="17"/>
      <c r="T5" s="62">
        <v>7.56</v>
      </c>
      <c r="U5" s="62">
        <v>7.42</v>
      </c>
      <c r="V5" s="16"/>
      <c r="W5" s="16"/>
    </row>
    <row r="6" spans="1:23" x14ac:dyDescent="0.2">
      <c r="A6" s="36">
        <v>1</v>
      </c>
      <c r="B6" s="36" t="s">
        <v>111</v>
      </c>
      <c r="C6" s="36" t="s">
        <v>94</v>
      </c>
      <c r="D6" s="36">
        <v>45.0352777777778</v>
      </c>
      <c r="E6" s="36">
        <v>24.2841666666667</v>
      </c>
      <c r="F6" s="36">
        <v>5627076.9611120904</v>
      </c>
      <c r="G6" s="36">
        <v>2703301.0676723202</v>
      </c>
      <c r="H6" s="36"/>
      <c r="I6" s="36">
        <v>7.1485638786090098</v>
      </c>
      <c r="J6" s="36">
        <v>-0.28861838689081798</v>
      </c>
      <c r="K6" s="36"/>
      <c r="L6" s="36">
        <v>4.99750124937531E-4</v>
      </c>
      <c r="M6" s="36">
        <v>46</v>
      </c>
      <c r="N6" s="36">
        <v>4</v>
      </c>
      <c r="O6" s="36">
        <v>2</v>
      </c>
      <c r="P6" s="62">
        <v>4.9904015421207699</v>
      </c>
      <c r="Q6" s="62">
        <v>2.9425568753685734</v>
      </c>
      <c r="R6" s="17"/>
      <c r="S6" s="17"/>
      <c r="T6" s="62">
        <v>7.47</v>
      </c>
      <c r="U6" s="62">
        <v>7.321075620086007</v>
      </c>
      <c r="V6" s="16"/>
      <c r="W6" s="16"/>
    </row>
    <row r="7" spans="1:23" x14ac:dyDescent="0.2">
      <c r="A7" s="36">
        <v>1</v>
      </c>
      <c r="B7" s="36" t="s">
        <v>22</v>
      </c>
      <c r="C7" s="36" t="s">
        <v>96</v>
      </c>
      <c r="D7" s="36">
        <v>41.778702000000003</v>
      </c>
      <c r="E7" s="36">
        <v>2.5047000000000001</v>
      </c>
      <c r="F7" s="36">
        <v>5127887.5033328403</v>
      </c>
      <c r="G7" s="36">
        <v>278821.92858991202</v>
      </c>
      <c r="H7" s="36"/>
      <c r="I7" s="36">
        <v>7.4320979512666696</v>
      </c>
      <c r="J7" s="36">
        <v>6.0381869246768396</v>
      </c>
      <c r="K7" s="36"/>
      <c r="L7" s="36">
        <v>4.99750124937531E-4</v>
      </c>
      <c r="M7" s="36">
        <v>48</v>
      </c>
      <c r="N7" s="36">
        <v>5</v>
      </c>
      <c r="O7" s="36">
        <v>2</v>
      </c>
      <c r="P7" s="62">
        <v>5.8282089827728809</v>
      </c>
      <c r="Q7" s="62">
        <v>5.4488421301456809</v>
      </c>
      <c r="R7" s="17"/>
      <c r="S7" s="17"/>
      <c r="T7" s="62">
        <v>7.2163376615292441</v>
      </c>
      <c r="U7" s="62">
        <v>7.1063376615292446</v>
      </c>
      <c r="V7" s="16"/>
      <c r="W7" s="16"/>
    </row>
    <row r="8" spans="1:23" x14ac:dyDescent="0.2">
      <c r="A8" s="36">
        <v>1</v>
      </c>
      <c r="B8" s="36" t="s">
        <v>27</v>
      </c>
      <c r="C8" s="36" t="s">
        <v>50</v>
      </c>
      <c r="D8" s="36">
        <v>36.83</v>
      </c>
      <c r="E8" s="36">
        <v>10.23</v>
      </c>
      <c r="F8" s="36">
        <v>4415437.3955190303</v>
      </c>
      <c r="G8" s="36">
        <v>1138798.39081519</v>
      </c>
      <c r="H8" s="36">
        <v>4</v>
      </c>
      <c r="I8" s="36">
        <v>7.2734894001238999</v>
      </c>
      <c r="J8" s="36">
        <v>8.45144543520429</v>
      </c>
      <c r="K8" s="36"/>
      <c r="L8" s="36">
        <v>4.99750124937531E-4</v>
      </c>
      <c r="M8" s="36">
        <v>21</v>
      </c>
      <c r="N8" s="36">
        <v>6</v>
      </c>
      <c r="O8" s="36">
        <v>2</v>
      </c>
      <c r="P8" s="62">
        <v>7.5495231787222492</v>
      </c>
      <c r="Q8" s="62">
        <v>7.6361312551000013</v>
      </c>
      <c r="R8" s="17"/>
      <c r="S8" s="17"/>
      <c r="T8" s="62">
        <v>7.8482594254425297</v>
      </c>
      <c r="U8" s="62">
        <v>7.8709866352385891</v>
      </c>
      <c r="V8" s="16"/>
      <c r="W8" s="16"/>
    </row>
    <row r="9" spans="1:23" x14ac:dyDescent="0.2">
      <c r="A9" s="36">
        <v>1</v>
      </c>
      <c r="B9" s="36" t="s">
        <v>20</v>
      </c>
      <c r="C9" s="36" t="s">
        <v>49</v>
      </c>
      <c r="D9" s="36">
        <v>38.4305555555556</v>
      </c>
      <c r="E9" s="36">
        <v>27.151111111111099</v>
      </c>
      <c r="F9" s="36">
        <v>4640428.6991666704</v>
      </c>
      <c r="G9" s="36">
        <v>3022447.8633604799</v>
      </c>
      <c r="H9" s="36">
        <v>120</v>
      </c>
      <c r="I9" s="36">
        <v>7.3182538661434702</v>
      </c>
      <c r="J9" s="36">
        <v>7.8034304640026697</v>
      </c>
      <c r="K9" s="36"/>
      <c r="L9" s="36">
        <v>4.99750124937531E-4</v>
      </c>
      <c r="M9" s="36">
        <v>67</v>
      </c>
      <c r="N9" s="36">
        <v>8</v>
      </c>
      <c r="O9" s="36">
        <v>1</v>
      </c>
      <c r="P9" s="62">
        <v>6.069413113866629</v>
      </c>
      <c r="Q9" s="62">
        <v>5.5374549898965002</v>
      </c>
      <c r="R9" s="17"/>
      <c r="S9" s="17"/>
      <c r="T9" s="62">
        <v>7.45</v>
      </c>
      <c r="U9" s="62">
        <v>7.48</v>
      </c>
      <c r="V9" s="16"/>
      <c r="W9" s="16"/>
    </row>
    <row r="10" spans="1:23" x14ac:dyDescent="0.2">
      <c r="A10" s="36" t="s">
        <v>63</v>
      </c>
      <c r="B10" s="36" t="s">
        <v>62</v>
      </c>
      <c r="C10" s="36" t="s">
        <v>64</v>
      </c>
      <c r="D10" s="36">
        <v>45.6</v>
      </c>
      <c r="E10" s="36">
        <v>13.9333333333333</v>
      </c>
      <c r="F10" s="36">
        <v>5716479.0153268296</v>
      </c>
      <c r="G10" s="36">
        <v>1551051.5717196099</v>
      </c>
      <c r="H10" s="36">
        <v>497</v>
      </c>
      <c r="I10" s="36">
        <v>7.8342603360699998</v>
      </c>
      <c r="J10" s="36">
        <v>10.2879855689311</v>
      </c>
      <c r="K10" s="36"/>
      <c r="L10" s="36">
        <v>4.99750124937531E-4</v>
      </c>
      <c r="M10" s="36">
        <v>39</v>
      </c>
      <c r="N10" s="36">
        <v>4</v>
      </c>
      <c r="O10" s="36">
        <v>2</v>
      </c>
      <c r="P10" s="62">
        <v>4.6412650056910065</v>
      </c>
      <c r="Q10" s="62">
        <v>5.5811910167935856</v>
      </c>
      <c r="R10" s="17"/>
      <c r="S10" s="17"/>
      <c r="T10" s="62">
        <v>7.3169582991155009</v>
      </c>
      <c r="U10" s="62">
        <v>7.3988219285899124</v>
      </c>
      <c r="V10" s="16"/>
      <c r="W10" s="16"/>
    </row>
    <row r="11" spans="1:23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2">
        <v>4.7587983908151896</v>
      </c>
      <c r="Q11" s="62">
        <v>4.4230341771494111</v>
      </c>
      <c r="R11" s="17"/>
      <c r="S11" s="17"/>
      <c r="T11" s="62">
        <v>7.07</v>
      </c>
      <c r="U11" s="62">
        <v>6.9154373955190307</v>
      </c>
      <c r="V11" s="16"/>
      <c r="W11" s="16"/>
    </row>
    <row r="12" spans="1:23" x14ac:dyDescent="0.2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2">
        <v>6.5515904650271395</v>
      </c>
      <c r="Q12" s="62">
        <v>5.8379717170769618</v>
      </c>
      <c r="R12" s="17"/>
      <c r="S12" s="17"/>
      <c r="T12" s="62">
        <v>6.95</v>
      </c>
      <c r="U12" s="62">
        <v>6.8924478633604798</v>
      </c>
      <c r="V12" s="16"/>
      <c r="W12" s="16"/>
    </row>
    <row r="13" spans="1:23" x14ac:dyDescent="0.2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2">
        <v>8.7068412975647611</v>
      </c>
      <c r="Q13" s="62">
        <v>9.2768965089409861</v>
      </c>
      <c r="R13" s="60"/>
      <c r="S13" s="60"/>
      <c r="T13" s="62">
        <v>7.8278968565607796</v>
      </c>
      <c r="U13" s="62">
        <v>7.97036626951434</v>
      </c>
      <c r="V13" s="60"/>
      <c r="W13" s="60"/>
    </row>
    <row r="14" spans="1:23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60"/>
      <c r="Q14" s="60"/>
      <c r="R14" s="60"/>
      <c r="S14" s="60"/>
      <c r="T14" s="60"/>
      <c r="U14" s="60"/>
      <c r="V14" s="60"/>
      <c r="W14" s="60"/>
    </row>
    <row r="15" spans="1:23" ht="15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5" t="s">
        <v>83</v>
      </c>
      <c r="Q15" s="65"/>
      <c r="R15" s="65"/>
      <c r="S15" s="65"/>
      <c r="T15" s="65"/>
      <c r="U15" s="65"/>
      <c r="V15" s="65"/>
      <c r="W15" s="65"/>
    </row>
    <row r="16" spans="1:23" x14ac:dyDescent="0.2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19">
        <f t="shared" ref="P16:P24" si="0">(J2-P5)^2</f>
        <v>4.3870001941070207</v>
      </c>
      <c r="Q16" s="19">
        <f t="shared" ref="Q16:Q24" si="1">(J2-Q5)^2</f>
        <v>3.0198578970073617</v>
      </c>
      <c r="R16" s="61"/>
      <c r="S16" s="61"/>
      <c r="T16" s="18">
        <f t="shared" ref="T16:T24" si="2">(I2-T5)^2</f>
        <v>0.16395458425492915</v>
      </c>
      <c r="U16" s="18">
        <f t="shared" ref="U16:U24" si="3">(I2-U5)^2</f>
        <v>7.0178928113117087E-2</v>
      </c>
      <c r="V16" s="60"/>
      <c r="W16" s="60"/>
    </row>
    <row r="17" spans="1:23" x14ac:dyDescent="0.2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19">
        <f t="shared" si="0"/>
        <v>3.0650926719440825</v>
      </c>
      <c r="Q17" s="19">
        <f t="shared" si="1"/>
        <v>14.429250079678782</v>
      </c>
      <c r="R17" s="61"/>
      <c r="S17" s="61"/>
      <c r="T17" s="18">
        <f t="shared" si="2"/>
        <v>0.10629923222086717</v>
      </c>
      <c r="U17" s="18">
        <f t="shared" si="3"/>
        <v>0.2255870112962832</v>
      </c>
      <c r="V17" s="60"/>
      <c r="W17" s="60"/>
    </row>
    <row r="18" spans="1:23" x14ac:dyDescent="0.2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19">
        <f t="shared" si="0"/>
        <v>2.5629188826580451</v>
      </c>
      <c r="Q18" s="19">
        <f t="shared" si="1"/>
        <v>1.4921722807067066</v>
      </c>
      <c r="R18" s="61"/>
      <c r="S18" s="61"/>
      <c r="T18" s="18">
        <f t="shared" si="2"/>
        <v>2.7492342367128633E-6</v>
      </c>
      <c r="U18" s="18">
        <f t="shared" si="3"/>
        <v>1.1737971305824107E-2</v>
      </c>
      <c r="V18" s="60"/>
      <c r="W18" s="60"/>
    </row>
    <row r="19" spans="1:23" x14ac:dyDescent="0.2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19">
        <f t="shared" si="0"/>
        <v>0.13523966225744999</v>
      </c>
      <c r="Q19" s="19">
        <f t="shared" si="1"/>
        <v>0.20644076706673881</v>
      </c>
      <c r="R19" s="61"/>
      <c r="S19" s="61"/>
      <c r="T19" s="18">
        <f t="shared" si="2"/>
        <v>1.3437076096413741E-4</v>
      </c>
      <c r="U19" s="18">
        <f t="shared" si="3"/>
        <v>1.2399645436763146E-4</v>
      </c>
      <c r="V19" s="60"/>
      <c r="W19" s="60"/>
    </row>
    <row r="20" spans="1:23" x14ac:dyDescent="0.2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19">
        <f t="shared" si="0"/>
        <v>40.424564564623992</v>
      </c>
      <c r="Q20" s="19">
        <f t="shared" si="1"/>
        <v>33.943130991709978</v>
      </c>
      <c r="R20" s="61"/>
      <c r="S20" s="61"/>
      <c r="T20" s="18">
        <f t="shared" si="2"/>
        <v>9.0863735279243907E-2</v>
      </c>
      <c r="U20" s="18">
        <f t="shared" si="3"/>
        <v>0.10984990256270349</v>
      </c>
      <c r="V20" s="60"/>
      <c r="W20" s="60"/>
    </row>
    <row r="21" spans="1:23" x14ac:dyDescent="0.2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19">
        <f t="shared" si="0"/>
        <v>1.9513908477430624</v>
      </c>
      <c r="Q21" s="19">
        <f t="shared" si="1"/>
        <v>0.20884525982203953</v>
      </c>
      <c r="R21" s="61"/>
      <c r="S21" s="61"/>
      <c r="T21" s="18">
        <f t="shared" si="2"/>
        <v>1.3257139497492134E-2</v>
      </c>
      <c r="U21" s="18">
        <f t="shared" si="3"/>
        <v>1.1072936851840608E-3</v>
      </c>
      <c r="V21" s="60"/>
      <c r="W21" s="60"/>
    </row>
    <row r="22" spans="1:23" x14ac:dyDescent="0.2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19">
        <f t="shared" si="0"/>
        <v>13.635642194435558</v>
      </c>
      <c r="Q22" s="19">
        <f t="shared" si="1"/>
        <v>16.228097264023294</v>
      </c>
      <c r="R22" s="61"/>
      <c r="S22" s="61"/>
      <c r="T22" s="18">
        <f t="shared" si="2"/>
        <v>4.1407935962784512E-2</v>
      </c>
      <c r="U22" s="18">
        <f t="shared" si="3"/>
        <v>0.12820123800156527</v>
      </c>
      <c r="V22" s="60"/>
      <c r="W22" s="60"/>
    </row>
    <row r="23" spans="1:23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19">
        <f t="shared" si="0"/>
        <v>1.5671033830350556</v>
      </c>
      <c r="Q23" s="19">
        <f t="shared" si="1"/>
        <v>3.8630280858667736</v>
      </c>
      <c r="R23" s="61"/>
      <c r="S23" s="61"/>
      <c r="T23" s="18">
        <f t="shared" si="2"/>
        <v>0.13561090992961272</v>
      </c>
      <c r="U23" s="18">
        <f t="shared" si="3"/>
        <v>0.18131075200602803</v>
      </c>
      <c r="V23" s="60"/>
      <c r="W23" s="60"/>
    </row>
    <row r="24" spans="1:23" x14ac:dyDescent="0.2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19">
        <f t="shared" si="0"/>
        <v>2.5000172068745918</v>
      </c>
      <c r="Q24" s="19">
        <f t="shared" si="1"/>
        <v>1.0223010872316931</v>
      </c>
      <c r="R24" s="61"/>
      <c r="S24" s="61"/>
      <c r="T24" s="18">
        <f t="shared" si="2"/>
        <v>4.04938714642657E-5</v>
      </c>
      <c r="U24" s="18">
        <f t="shared" si="3"/>
        <v>1.852482511875516E-2</v>
      </c>
      <c r="V24" s="60"/>
      <c r="W24" s="60"/>
    </row>
    <row r="25" spans="1:23" x14ac:dyDescent="0.2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</row>
    <row r="26" spans="1:23" x14ac:dyDescent="0.2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20">
        <f>AVERAGE(P16:P24)</f>
        <v>7.8032188452976516</v>
      </c>
      <c r="Q26" s="20">
        <f>AVERAGE(Q16:Q24)</f>
        <v>8.2681248570125963</v>
      </c>
      <c r="R26" s="20"/>
      <c r="S26" s="20"/>
      <c r="T26" s="20">
        <f>AVERAGE(T16:T24)</f>
        <v>6.1285683445732743E-2</v>
      </c>
      <c r="U26" s="20">
        <f>AVERAGE(U16:U24)</f>
        <v>8.295799094931422E-2</v>
      </c>
      <c r="V26" s="60"/>
      <c r="W26" s="60"/>
    </row>
    <row r="27" spans="1:23" x14ac:dyDescent="0.2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 t="s">
        <v>84</v>
      </c>
      <c r="Q27" s="60"/>
      <c r="R27" s="60"/>
      <c r="S27" s="60"/>
      <c r="T27" s="60"/>
      <c r="U27" s="60"/>
      <c r="V27" s="60"/>
      <c r="W27" s="60"/>
    </row>
    <row r="28" spans="1:23" x14ac:dyDescent="0.2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</row>
    <row r="29" spans="1:23" x14ac:dyDescent="0.2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</row>
    <row r="30" spans="1:23" x14ac:dyDescent="0.2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</row>
  </sheetData>
  <mergeCells count="7">
    <mergeCell ref="P15:W15"/>
    <mergeCell ref="P1:S1"/>
    <mergeCell ref="T1:W1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91"/>
  <sheetViews>
    <sheetView workbookViewId="0">
      <selection activeCell="J2" sqref="J2:J52"/>
    </sheetView>
  </sheetViews>
  <sheetFormatPr defaultColWidth="12.625" defaultRowHeight="15" customHeight="1" x14ac:dyDescent="0.2"/>
  <cols>
    <col min="1" max="20" width="7.625" customWidth="1"/>
  </cols>
  <sheetData>
    <row r="1" spans="1:15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</v>
      </c>
      <c r="G1" s="4" t="s">
        <v>5</v>
      </c>
      <c r="H1" s="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89</v>
      </c>
      <c r="N1" s="31" t="s">
        <v>12</v>
      </c>
      <c r="O1" s="31" t="s">
        <v>13</v>
      </c>
    </row>
    <row r="2" spans="1:15" ht="14.25" customHeight="1" x14ac:dyDescent="0.2">
      <c r="A2" s="36">
        <v>1</v>
      </c>
      <c r="B2" s="36" t="s">
        <v>29</v>
      </c>
      <c r="C2" s="36" t="s">
        <v>65</v>
      </c>
      <c r="D2" s="36">
        <v>44.880555555555603</v>
      </c>
      <c r="E2" s="36">
        <v>15.6188888888889</v>
      </c>
      <c r="F2" s="36">
        <v>5602736.9626497701</v>
      </c>
      <c r="G2" s="36">
        <v>1738686.7578678301</v>
      </c>
      <c r="H2" s="36">
        <v>580</v>
      </c>
      <c r="I2" s="36">
        <v>7.8819889196304898</v>
      </c>
      <c r="J2" s="36">
        <v>12.761409175897199</v>
      </c>
      <c r="K2" s="36"/>
      <c r="L2" s="36">
        <v>4.99750124937531E-4</v>
      </c>
      <c r="M2" s="36">
        <v>38</v>
      </c>
      <c r="N2" s="36">
        <v>4</v>
      </c>
      <c r="O2" s="36">
        <v>2</v>
      </c>
    </row>
    <row r="3" spans="1:15" ht="14.25" customHeight="1" x14ac:dyDescent="0.2">
      <c r="A3" s="36">
        <v>1</v>
      </c>
      <c r="B3" s="36" t="s">
        <v>46</v>
      </c>
      <c r="C3" s="36" t="s">
        <v>61</v>
      </c>
      <c r="D3" s="36">
        <v>44.133333333333297</v>
      </c>
      <c r="E3" s="36">
        <v>6.3333333333333304</v>
      </c>
      <c r="F3" s="36">
        <v>5486099.0617767395</v>
      </c>
      <c r="G3" s="36">
        <v>705023.44169073203</v>
      </c>
      <c r="H3" s="36">
        <v>851</v>
      </c>
      <c r="I3" s="36">
        <v>7.7960356302934803</v>
      </c>
      <c r="J3" s="36">
        <v>6.74114214881957</v>
      </c>
      <c r="K3" s="36"/>
      <c r="L3" s="36">
        <v>4.99750124937531E-4</v>
      </c>
      <c r="M3" s="36">
        <v>124</v>
      </c>
      <c r="N3" s="36">
        <v>12</v>
      </c>
      <c r="O3" s="36">
        <v>1</v>
      </c>
    </row>
    <row r="4" spans="1:15" ht="14.25" customHeight="1" x14ac:dyDescent="0.2">
      <c r="A4" s="36">
        <v>1</v>
      </c>
      <c r="B4" s="36" t="s">
        <v>30</v>
      </c>
      <c r="C4" s="36" t="s">
        <v>45</v>
      </c>
      <c r="D4" s="36">
        <v>40.67</v>
      </c>
      <c r="E4" s="36">
        <v>22.96</v>
      </c>
      <c r="F4" s="36">
        <v>4963787.9177000402</v>
      </c>
      <c r="G4" s="36">
        <v>2555895.5086135599</v>
      </c>
      <c r="H4" s="36">
        <v>32</v>
      </c>
      <c r="I4" s="36">
        <v>7.21467958003646</v>
      </c>
      <c r="J4" s="36">
        <v>4.2272970918001</v>
      </c>
      <c r="K4" s="36"/>
      <c r="L4" s="36">
        <v>4.99750124937531E-4</v>
      </c>
      <c r="M4" s="36">
        <v>32</v>
      </c>
      <c r="N4" s="36">
        <v>4</v>
      </c>
      <c r="O4" s="36">
        <v>2</v>
      </c>
    </row>
    <row r="5" spans="1:15" ht="14.25" customHeight="1" x14ac:dyDescent="0.2">
      <c r="A5" s="36">
        <v>1</v>
      </c>
      <c r="B5" s="36" t="s">
        <v>56</v>
      </c>
      <c r="C5" s="36" t="s">
        <v>91</v>
      </c>
      <c r="D5" s="36">
        <v>46.124722222222204</v>
      </c>
      <c r="E5" s="36">
        <v>18.046944444444399</v>
      </c>
      <c r="F5" s="36">
        <v>5800358.6202437598</v>
      </c>
      <c r="G5" s="36">
        <v>2008976.66593005</v>
      </c>
      <c r="H5" s="36"/>
      <c r="I5" s="36">
        <v>7.8598512657176602</v>
      </c>
      <c r="J5" s="36">
        <v>7.1817737229001501</v>
      </c>
      <c r="K5" s="36"/>
      <c r="L5" s="36">
        <v>4.99750124937531E-4</v>
      </c>
      <c r="M5" s="36">
        <v>122</v>
      </c>
      <c r="N5" s="36">
        <v>11</v>
      </c>
      <c r="O5" s="36">
        <v>1</v>
      </c>
    </row>
    <row r="6" spans="1:15" ht="14.25" customHeight="1" x14ac:dyDescent="0.2">
      <c r="A6" s="36"/>
      <c r="B6" s="36" t="s">
        <v>34</v>
      </c>
      <c r="C6" s="36" t="s">
        <v>35</v>
      </c>
      <c r="D6" s="36">
        <v>39.283332999999999</v>
      </c>
      <c r="E6" s="36">
        <v>-7.4166670000000003</v>
      </c>
      <c r="F6" s="36">
        <v>4762338.23807183</v>
      </c>
      <c r="G6" s="36">
        <v>-825619.59382327599</v>
      </c>
      <c r="H6" s="36">
        <v>597</v>
      </c>
      <c r="I6" s="36">
        <v>6.9098078743387399</v>
      </c>
      <c r="J6" s="36">
        <v>3.0326569431567001</v>
      </c>
      <c r="K6" s="36"/>
      <c r="L6" s="36">
        <v>4.99750124937531E-4</v>
      </c>
      <c r="M6" s="36">
        <v>55</v>
      </c>
      <c r="N6" s="36">
        <v>5</v>
      </c>
      <c r="O6" s="36">
        <v>1</v>
      </c>
    </row>
    <row r="7" spans="1:15" ht="14.25" customHeight="1" x14ac:dyDescent="0.2">
      <c r="A7" s="36">
        <v>1</v>
      </c>
      <c r="B7" s="36" t="s">
        <v>111</v>
      </c>
      <c r="C7" s="36" t="s">
        <v>94</v>
      </c>
      <c r="D7" s="36">
        <v>45.0352777777778</v>
      </c>
      <c r="E7" s="36">
        <v>24.2841666666667</v>
      </c>
      <c r="F7" s="36">
        <v>5627076.9611120904</v>
      </c>
      <c r="G7" s="36">
        <v>2703301.0676723202</v>
      </c>
      <c r="H7" s="36"/>
      <c r="I7" s="36">
        <v>7.1485638786090098</v>
      </c>
      <c r="J7" s="36">
        <v>-0.28861838689081798</v>
      </c>
      <c r="K7" s="36"/>
      <c r="L7" s="36">
        <v>4.99750124937531E-4</v>
      </c>
      <c r="M7" s="36">
        <v>46</v>
      </c>
      <c r="N7" s="36">
        <v>4</v>
      </c>
      <c r="O7" s="36">
        <v>2</v>
      </c>
    </row>
    <row r="8" spans="1:15" ht="14.25" customHeight="1" x14ac:dyDescent="0.2">
      <c r="A8" s="36">
        <v>1</v>
      </c>
      <c r="B8" s="36" t="s">
        <v>22</v>
      </c>
      <c r="C8" s="36" t="s">
        <v>96</v>
      </c>
      <c r="D8" s="36">
        <v>41.778702000000003</v>
      </c>
      <c r="E8" s="36">
        <v>2.5047000000000001</v>
      </c>
      <c r="F8" s="36">
        <v>5127887.5033328403</v>
      </c>
      <c r="G8" s="36">
        <v>278821.92858991202</v>
      </c>
      <c r="H8" s="36"/>
      <c r="I8" s="36">
        <v>7.4320979512666696</v>
      </c>
      <c r="J8" s="36">
        <v>6.0381869246768396</v>
      </c>
      <c r="K8" s="36"/>
      <c r="L8" s="36">
        <v>4.99750124937531E-4</v>
      </c>
      <c r="M8" s="36">
        <v>48</v>
      </c>
      <c r="N8" s="36">
        <v>5</v>
      </c>
      <c r="O8" s="36">
        <v>2</v>
      </c>
    </row>
    <row r="9" spans="1:15" ht="14.25" customHeight="1" x14ac:dyDescent="0.2">
      <c r="A9" s="36">
        <v>1</v>
      </c>
      <c r="B9" s="36" t="s">
        <v>27</v>
      </c>
      <c r="C9" s="36" t="s">
        <v>50</v>
      </c>
      <c r="D9" s="36">
        <v>36.83</v>
      </c>
      <c r="E9" s="36">
        <v>10.23</v>
      </c>
      <c r="F9" s="36">
        <v>4415437.3955190303</v>
      </c>
      <c r="G9" s="36">
        <v>1138798.39081519</v>
      </c>
      <c r="H9" s="36">
        <v>4</v>
      </c>
      <c r="I9" s="36">
        <v>7.2734894001238999</v>
      </c>
      <c r="J9" s="36">
        <v>8.45144543520429</v>
      </c>
      <c r="K9" s="36"/>
      <c r="L9" s="36">
        <v>4.99750124937531E-4</v>
      </c>
      <c r="M9" s="36">
        <v>21</v>
      </c>
      <c r="N9" s="36">
        <v>6</v>
      </c>
      <c r="O9" s="36">
        <v>2</v>
      </c>
    </row>
    <row r="10" spans="1:15" ht="14.25" customHeight="1" x14ac:dyDescent="0.2">
      <c r="A10" s="36">
        <v>1</v>
      </c>
      <c r="B10" s="36" t="s">
        <v>20</v>
      </c>
      <c r="C10" s="36" t="s">
        <v>49</v>
      </c>
      <c r="D10" s="36">
        <v>38.4305555555556</v>
      </c>
      <c r="E10" s="36">
        <v>27.151111111111099</v>
      </c>
      <c r="F10" s="36">
        <v>4640428.6991666704</v>
      </c>
      <c r="G10" s="36">
        <v>3022447.8633604799</v>
      </c>
      <c r="H10" s="36">
        <v>120</v>
      </c>
      <c r="I10" s="36">
        <v>7.3182538661434702</v>
      </c>
      <c r="J10" s="36">
        <v>7.8034304640026697</v>
      </c>
      <c r="K10" s="36"/>
      <c r="L10" s="36">
        <v>4.99750124937531E-4</v>
      </c>
      <c r="M10" s="36">
        <v>67</v>
      </c>
      <c r="N10" s="36">
        <v>8</v>
      </c>
      <c r="O10" s="36">
        <v>1</v>
      </c>
    </row>
    <row r="11" spans="1:15" ht="14.25" customHeight="1" x14ac:dyDescent="0.2">
      <c r="A11" s="36"/>
      <c r="B11" s="36" t="s">
        <v>14</v>
      </c>
      <c r="C11" s="36" t="s">
        <v>15</v>
      </c>
      <c r="D11" s="36">
        <v>36.78</v>
      </c>
      <c r="E11" s="36">
        <v>3.0522222222222202</v>
      </c>
      <c r="F11" s="36">
        <v>4408485.8278296804</v>
      </c>
      <c r="G11" s="36">
        <v>339771.82356569101</v>
      </c>
      <c r="H11" s="36">
        <v>180</v>
      </c>
      <c r="I11" s="36">
        <v>5.9612662932843197</v>
      </c>
      <c r="J11" s="36">
        <v>-0.69488089224251204</v>
      </c>
      <c r="K11" s="36"/>
      <c r="L11" s="36">
        <v>4.99750124937531E-4</v>
      </c>
      <c r="M11" s="36">
        <v>54</v>
      </c>
      <c r="N11" s="36">
        <v>7</v>
      </c>
      <c r="O11" s="36">
        <v>1</v>
      </c>
    </row>
    <row r="12" spans="1:15" ht="14.25" customHeight="1" x14ac:dyDescent="0.2">
      <c r="A12" s="36"/>
      <c r="B12" s="36" t="s">
        <v>68</v>
      </c>
      <c r="C12" s="36" t="s">
        <v>69</v>
      </c>
      <c r="D12" s="36">
        <v>46.6</v>
      </c>
      <c r="E12" s="36">
        <v>13.666666666666666</v>
      </c>
      <c r="F12" s="36">
        <v>5877026.5520376796</v>
      </c>
      <c r="G12" s="36">
        <v>1521366.3741747399</v>
      </c>
      <c r="H12" s="36">
        <v>2140</v>
      </c>
      <c r="I12" s="36">
        <v>8.0849546714838798</v>
      </c>
      <c r="J12" s="36">
        <v>11.9753456639899</v>
      </c>
      <c r="K12" s="36"/>
      <c r="L12" s="36">
        <v>4.99750124937531E-4</v>
      </c>
      <c r="M12" s="36">
        <v>93</v>
      </c>
      <c r="N12" s="36">
        <v>8</v>
      </c>
      <c r="O12" s="36">
        <v>1</v>
      </c>
    </row>
    <row r="13" spans="1:15" ht="14.25" customHeight="1" x14ac:dyDescent="0.2">
      <c r="A13" s="36"/>
      <c r="B13" s="36" t="s">
        <v>29</v>
      </c>
      <c r="C13" s="36" t="s">
        <v>44</v>
      </c>
      <c r="D13" s="36">
        <v>43.039166666666702</v>
      </c>
      <c r="E13" s="36">
        <v>16.0905555555556</v>
      </c>
      <c r="F13" s="36">
        <v>5317935.3143725302</v>
      </c>
      <c r="G13" s="36">
        <v>1791192.45102533</v>
      </c>
      <c r="H13" s="36">
        <v>6</v>
      </c>
      <c r="I13" s="36">
        <v>7.1550869423506702</v>
      </c>
      <c r="J13" s="36">
        <v>5.4184942359807202</v>
      </c>
      <c r="K13" s="36"/>
      <c r="L13" s="36">
        <v>4.99750124937531E-4</v>
      </c>
      <c r="M13" s="36">
        <v>37</v>
      </c>
      <c r="N13" s="36">
        <v>4</v>
      </c>
      <c r="O13" s="36">
        <v>2</v>
      </c>
    </row>
    <row r="14" spans="1:15" ht="14.25" customHeight="1" x14ac:dyDescent="0.2">
      <c r="A14" s="36"/>
      <c r="B14" s="36" t="s">
        <v>29</v>
      </c>
      <c r="C14" s="36" t="s">
        <v>38</v>
      </c>
      <c r="D14" s="36">
        <v>44.12</v>
      </c>
      <c r="E14" s="36">
        <v>15.24</v>
      </c>
      <c r="F14" s="36">
        <v>5484031.2781682396</v>
      </c>
      <c r="G14" s="36">
        <v>1696509.0396894901</v>
      </c>
      <c r="H14" s="36">
        <v>5</v>
      </c>
      <c r="I14" s="36">
        <v>7.0394514835886204</v>
      </c>
      <c r="J14" s="36">
        <v>3.9765484996547502</v>
      </c>
      <c r="K14" s="36"/>
      <c r="L14" s="36">
        <v>4.99750124937531E-4</v>
      </c>
      <c r="M14" s="36">
        <v>36</v>
      </c>
      <c r="N14" s="36">
        <v>4</v>
      </c>
      <c r="O14" s="36">
        <v>2</v>
      </c>
    </row>
    <row r="15" spans="1:15" ht="14.25" customHeight="1" x14ac:dyDescent="0.2">
      <c r="A15" s="36"/>
      <c r="B15" s="36" t="s">
        <v>16</v>
      </c>
      <c r="C15" s="36" t="s">
        <v>17</v>
      </c>
      <c r="D15" s="36">
        <v>31.62</v>
      </c>
      <c r="E15" s="36">
        <v>25.95</v>
      </c>
      <c r="F15" s="36">
        <v>3713532.4341587401</v>
      </c>
      <c r="G15" s="36">
        <v>2888740.7860854501</v>
      </c>
      <c r="H15" s="36">
        <v>24</v>
      </c>
      <c r="I15" s="36">
        <v>6.1314585855969801</v>
      </c>
      <c r="J15" s="36">
        <v>8.3402406760396097</v>
      </c>
      <c r="K15" s="36"/>
      <c r="L15" s="36">
        <v>4.99750124937531E-4</v>
      </c>
      <c r="M15" s="36">
        <v>16</v>
      </c>
      <c r="N15" s="36">
        <v>4</v>
      </c>
      <c r="O15" s="36">
        <v>2</v>
      </c>
    </row>
    <row r="16" spans="1:15" ht="14.25" customHeight="1" x14ac:dyDescent="0.2">
      <c r="A16" s="36"/>
      <c r="B16" s="36" t="s">
        <v>39</v>
      </c>
      <c r="C16" s="36" t="s">
        <v>39</v>
      </c>
      <c r="D16" s="36">
        <v>36.15</v>
      </c>
      <c r="E16" s="36">
        <v>-5.35</v>
      </c>
      <c r="F16" s="36">
        <v>4321280.8185661295</v>
      </c>
      <c r="G16" s="36">
        <v>-595559.27574401395</v>
      </c>
      <c r="H16" s="36">
        <v>5</v>
      </c>
      <c r="I16" s="36">
        <v>7.0467284999174602</v>
      </c>
      <c r="J16" s="36">
        <v>7.4827504300327199</v>
      </c>
      <c r="K16" s="36"/>
      <c r="L16" s="36">
        <v>4.99750124937531E-4</v>
      </c>
      <c r="M16" s="36">
        <v>119</v>
      </c>
      <c r="N16" s="36">
        <v>15</v>
      </c>
      <c r="O16" s="36">
        <v>1</v>
      </c>
    </row>
    <row r="17" spans="1:15" ht="14.25" customHeight="1" x14ac:dyDescent="0.2">
      <c r="A17" s="36"/>
      <c r="B17" s="36" t="s">
        <v>30</v>
      </c>
      <c r="C17" s="36" t="s">
        <v>32</v>
      </c>
      <c r="D17" s="36">
        <v>37.97</v>
      </c>
      <c r="E17" s="36">
        <v>23.72</v>
      </c>
      <c r="F17" s="36">
        <v>4575188.6854346199</v>
      </c>
      <c r="G17" s="36">
        <v>2640498.3216164499</v>
      </c>
      <c r="H17" s="36">
        <v>107</v>
      </c>
      <c r="I17" s="36">
        <v>6.68094251983762</v>
      </c>
      <c r="J17" s="36">
        <v>4.5909918096466802</v>
      </c>
      <c r="K17" s="36"/>
      <c r="L17" s="36">
        <v>4.99750124937531E-4</v>
      </c>
      <c r="M17" s="36">
        <v>135</v>
      </c>
      <c r="N17" s="36">
        <v>16</v>
      </c>
      <c r="O17" s="36">
        <v>1</v>
      </c>
    </row>
    <row r="18" spans="1:15" ht="14.25" customHeight="1" x14ac:dyDescent="0.2">
      <c r="A18" s="36"/>
      <c r="B18" s="36" t="s">
        <v>30</v>
      </c>
      <c r="C18" s="36" t="s">
        <v>60</v>
      </c>
      <c r="D18" s="36">
        <v>38.28</v>
      </c>
      <c r="E18" s="36">
        <v>21.79</v>
      </c>
      <c r="F18" s="36">
        <v>4619056.28441427</v>
      </c>
      <c r="G18" s="36">
        <v>2425651.7043854301</v>
      </c>
      <c r="H18" s="36">
        <v>100</v>
      </c>
      <c r="I18" s="36">
        <v>7.2666585667555701</v>
      </c>
      <c r="J18" s="36">
        <v>7.4003146126118802</v>
      </c>
      <c r="K18" s="36"/>
      <c r="L18" s="36">
        <v>4.99750124937531E-4</v>
      </c>
      <c r="M18" s="36">
        <v>133</v>
      </c>
      <c r="N18" s="36">
        <v>16</v>
      </c>
      <c r="O18" s="36">
        <v>1</v>
      </c>
    </row>
    <row r="19" spans="1:15" ht="14.25" customHeight="1" x14ac:dyDescent="0.2">
      <c r="A19" s="36"/>
      <c r="B19" s="36" t="s">
        <v>43</v>
      </c>
      <c r="C19" s="36" t="s">
        <v>72</v>
      </c>
      <c r="D19" s="36">
        <v>46.421733000000003</v>
      </c>
      <c r="E19" s="36">
        <v>12.582437000000001</v>
      </c>
      <c r="F19" s="36">
        <v>5848191.7256626301</v>
      </c>
      <c r="G19" s="36">
        <v>1400670.47977844</v>
      </c>
      <c r="H19" s="36">
        <v>910</v>
      </c>
      <c r="I19" s="36">
        <v>8.1946205597816295</v>
      </c>
      <c r="J19" s="36">
        <v>12.0754702476173</v>
      </c>
      <c r="K19" s="36"/>
      <c r="L19" s="36">
        <v>4.99750124937531E-4</v>
      </c>
      <c r="M19" s="36">
        <v>41</v>
      </c>
      <c r="N19" s="36">
        <v>4</v>
      </c>
      <c r="O19" s="36">
        <v>2</v>
      </c>
    </row>
    <row r="20" spans="1:15" ht="14.25" customHeight="1" x14ac:dyDescent="0.2">
      <c r="A20" s="36"/>
      <c r="B20" s="36" t="s">
        <v>106</v>
      </c>
      <c r="C20" s="36" t="s">
        <v>92</v>
      </c>
      <c r="D20" s="36">
        <v>32.366666666666703</v>
      </c>
      <c r="E20" s="36">
        <v>35.75</v>
      </c>
      <c r="F20" s="36">
        <v>3811538.1467985301</v>
      </c>
      <c r="G20" s="36">
        <v>3979671.7958595301</v>
      </c>
      <c r="H20" s="36"/>
      <c r="I20" s="36">
        <v>6.7501275636139502</v>
      </c>
      <c r="J20" s="36">
        <v>14.069497394917899</v>
      </c>
      <c r="K20" s="36"/>
      <c r="L20" s="36">
        <v>4.99750124937531E-4</v>
      </c>
      <c r="M20" s="36">
        <v>28</v>
      </c>
      <c r="N20" s="36">
        <v>6</v>
      </c>
      <c r="O20" s="36">
        <v>2</v>
      </c>
    </row>
    <row r="21" spans="1:15" ht="14.25" customHeight="1" x14ac:dyDescent="0.2">
      <c r="A21" s="36"/>
      <c r="B21" s="36" t="s">
        <v>42</v>
      </c>
      <c r="C21" s="36" t="s">
        <v>42</v>
      </c>
      <c r="D21" s="36">
        <v>43.732388888888899</v>
      </c>
      <c r="E21" s="36">
        <v>7.4235833333333296</v>
      </c>
      <c r="F21" s="36">
        <v>5424121.7142890096</v>
      </c>
      <c r="G21" s="36">
        <v>826389.51652809896</v>
      </c>
      <c r="H21" s="36">
        <v>2</v>
      </c>
      <c r="I21" s="36">
        <v>7.1543194691339798</v>
      </c>
      <c r="J21" s="36">
        <v>0.17921674079925901</v>
      </c>
      <c r="K21" s="36"/>
      <c r="L21" s="36">
        <v>4.99750124937531E-4</v>
      </c>
      <c r="M21" s="36">
        <v>171</v>
      </c>
      <c r="N21" s="36">
        <v>16</v>
      </c>
      <c r="O21" s="36">
        <v>1</v>
      </c>
    </row>
    <row r="22" spans="1:15" ht="14.25" customHeight="1" x14ac:dyDescent="0.2">
      <c r="A22" s="36"/>
      <c r="B22" s="36" t="s">
        <v>18</v>
      </c>
      <c r="C22" s="36" t="s">
        <v>19</v>
      </c>
      <c r="D22" s="36">
        <v>33.966666666666697</v>
      </c>
      <c r="E22" s="36">
        <v>-4.9833333333333298</v>
      </c>
      <c r="F22" s="36">
        <v>4024327.05158357</v>
      </c>
      <c r="G22" s="36">
        <v>-554742.12911981298</v>
      </c>
      <c r="H22" s="36">
        <v>571</v>
      </c>
      <c r="I22" s="36">
        <v>6.9740258788896599</v>
      </c>
      <c r="J22" s="36">
        <v>7.2445714973795301</v>
      </c>
      <c r="K22" s="36"/>
      <c r="L22" s="36">
        <v>4.99750124937531E-4</v>
      </c>
      <c r="M22" s="36">
        <v>76</v>
      </c>
      <c r="N22" s="36">
        <v>15</v>
      </c>
      <c r="O22" s="36">
        <v>1</v>
      </c>
    </row>
    <row r="23" spans="1:15" ht="14.25" customHeight="1" x14ac:dyDescent="0.2">
      <c r="A23" s="36"/>
      <c r="B23" s="36" t="s">
        <v>58</v>
      </c>
      <c r="C23" s="36" t="s">
        <v>59</v>
      </c>
      <c r="D23" s="36">
        <v>44.783299999999997</v>
      </c>
      <c r="E23" s="36">
        <v>20.533000000000001</v>
      </c>
      <c r="F23" s="36">
        <v>5587470.7767156698</v>
      </c>
      <c r="G23" s="36">
        <v>2285723.1044582902</v>
      </c>
      <c r="H23" s="36">
        <v>243</v>
      </c>
      <c r="I23" s="36">
        <v>7.6182149312351299</v>
      </c>
      <c r="J23" s="36">
        <v>6.6799559321949999</v>
      </c>
      <c r="K23" s="36"/>
      <c r="L23" s="36">
        <v>4.99750124937531E-4</v>
      </c>
      <c r="M23" s="36">
        <v>60</v>
      </c>
      <c r="N23" s="36">
        <v>6</v>
      </c>
      <c r="O23" s="36">
        <v>1</v>
      </c>
    </row>
    <row r="24" spans="1:15" ht="14.25" customHeight="1" x14ac:dyDescent="0.2">
      <c r="A24" s="36"/>
      <c r="B24" s="36" t="s">
        <v>62</v>
      </c>
      <c r="C24" s="36" t="s">
        <v>66</v>
      </c>
      <c r="D24" s="36">
        <v>45.466666666666697</v>
      </c>
      <c r="E24" s="36">
        <v>13.616666666666699</v>
      </c>
      <c r="F24" s="36">
        <v>5695290.2471494004</v>
      </c>
      <c r="G24" s="36">
        <v>1515800.39963508</v>
      </c>
      <c r="H24" s="36">
        <v>2</v>
      </c>
      <c r="I24" s="36">
        <v>8.0739313669064892</v>
      </c>
      <c r="J24" s="36">
        <v>9.4997262655843997</v>
      </c>
      <c r="K24" s="36"/>
      <c r="L24" s="36">
        <v>4.99750124937531E-4</v>
      </c>
      <c r="M24" s="36">
        <v>74</v>
      </c>
      <c r="N24" s="36">
        <v>7</v>
      </c>
      <c r="O24" s="36">
        <v>1</v>
      </c>
    </row>
    <row r="25" spans="1:15" ht="14.25" customHeight="1" x14ac:dyDescent="0.2">
      <c r="A25" s="36"/>
      <c r="B25" s="36" t="s">
        <v>22</v>
      </c>
      <c r="C25" s="36" t="s">
        <v>23</v>
      </c>
      <c r="D25" s="36">
        <v>39.466667000000001</v>
      </c>
      <c r="E25" s="36">
        <v>-6.3333329999999997</v>
      </c>
      <c r="F25" s="36">
        <v>4788739.78008301</v>
      </c>
      <c r="G25" s="36">
        <v>-705023.40458423598</v>
      </c>
      <c r="H25" s="36">
        <v>405</v>
      </c>
      <c r="I25" s="36">
        <v>6.3496841496073397</v>
      </c>
      <c r="J25" s="36">
        <v>-1.14520435218297</v>
      </c>
      <c r="K25" s="36"/>
      <c r="L25" s="36">
        <v>4.99750124937531E-4</v>
      </c>
      <c r="M25" s="36">
        <v>114</v>
      </c>
      <c r="N25" s="36">
        <v>11</v>
      </c>
      <c r="O25" s="36">
        <v>1</v>
      </c>
    </row>
    <row r="26" spans="1:15" ht="14.25" customHeight="1" x14ac:dyDescent="0.2">
      <c r="A26" s="36"/>
      <c r="B26" s="36" t="s">
        <v>22</v>
      </c>
      <c r="C26" s="36" t="s">
        <v>25</v>
      </c>
      <c r="D26" s="36">
        <v>38.989165472000003</v>
      </c>
      <c r="E26" s="36">
        <v>-3.9202738505200001</v>
      </c>
      <c r="F26" s="36">
        <v>4720119.7382110702</v>
      </c>
      <c r="G26" s="36">
        <v>-436402.88881007198</v>
      </c>
      <c r="H26" s="36">
        <v>628</v>
      </c>
      <c r="I26" s="36">
        <v>7.0506631511859297</v>
      </c>
      <c r="J26" s="36">
        <v>1.56153853616732</v>
      </c>
      <c r="K26" s="36"/>
      <c r="L26" s="36">
        <v>4.99750124937531E-4</v>
      </c>
      <c r="M26" s="36">
        <v>164</v>
      </c>
      <c r="N26" s="36">
        <v>16</v>
      </c>
      <c r="O26" s="36">
        <v>1</v>
      </c>
    </row>
    <row r="27" spans="1:15" ht="14.25" customHeight="1" x14ac:dyDescent="0.2">
      <c r="A27" s="36"/>
      <c r="B27" s="36" t="s">
        <v>22</v>
      </c>
      <c r="C27" s="36" t="s">
        <v>51</v>
      </c>
      <c r="D27" s="36">
        <v>41.911727424399999</v>
      </c>
      <c r="E27" s="36">
        <v>2.7633464112200001</v>
      </c>
      <c r="F27" s="36">
        <v>5147765.7979984796</v>
      </c>
      <c r="G27" s="36">
        <v>307614.31538242998</v>
      </c>
      <c r="H27" s="36">
        <v>129</v>
      </c>
      <c r="I27" s="36">
        <v>7.41367223332397</v>
      </c>
      <c r="J27" s="36">
        <v>5.7150435166643296</v>
      </c>
      <c r="K27" s="36"/>
      <c r="L27" s="36">
        <v>4.99750124937531E-4</v>
      </c>
      <c r="M27" s="36">
        <v>167</v>
      </c>
      <c r="N27" s="36">
        <v>16</v>
      </c>
      <c r="O27" s="36">
        <v>1</v>
      </c>
    </row>
    <row r="28" spans="1:15" ht="14.25" customHeight="1" x14ac:dyDescent="0.2">
      <c r="A28" s="36"/>
      <c r="B28" s="36" t="s">
        <v>22</v>
      </c>
      <c r="C28" s="36" t="s">
        <v>52</v>
      </c>
      <c r="D28" s="36">
        <v>42.588346325000003</v>
      </c>
      <c r="E28" s="36">
        <v>-5.6511076166100001</v>
      </c>
      <c r="F28" s="36">
        <v>5249522.3919520201</v>
      </c>
      <c r="G28" s="36">
        <v>-629078.42229901499</v>
      </c>
      <c r="H28" s="36">
        <v>916</v>
      </c>
      <c r="I28" s="36">
        <v>7.3463028485700699</v>
      </c>
      <c r="J28" s="36">
        <v>3.5310913342883099</v>
      </c>
      <c r="K28" s="36"/>
      <c r="L28" s="36">
        <v>4.99750124937531E-4</v>
      </c>
      <c r="M28" s="36">
        <v>178</v>
      </c>
      <c r="N28" s="36">
        <v>16</v>
      </c>
      <c r="O28" s="36">
        <v>1</v>
      </c>
    </row>
    <row r="29" spans="1:15" ht="14.25" customHeight="1" x14ac:dyDescent="0.2">
      <c r="A29" s="36"/>
      <c r="B29" s="36" t="s">
        <v>22</v>
      </c>
      <c r="C29" s="36" t="s">
        <v>67</v>
      </c>
      <c r="D29" s="36">
        <v>40.411950351599998</v>
      </c>
      <c r="E29" s="36">
        <v>-3.6780611203500002</v>
      </c>
      <c r="F29" s="36">
        <v>4925987.6104822299</v>
      </c>
      <c r="G29" s="36">
        <v>-409439.89102389902</v>
      </c>
      <c r="H29" s="36">
        <v>667</v>
      </c>
      <c r="I29" s="36">
        <v>7.7892046919607401</v>
      </c>
      <c r="J29" s="36">
        <v>6.7212395133769602</v>
      </c>
      <c r="K29" s="36"/>
      <c r="L29" s="36">
        <v>4.99750124937531E-4</v>
      </c>
      <c r="M29" s="36">
        <v>150</v>
      </c>
      <c r="N29" s="36">
        <v>16</v>
      </c>
      <c r="O29" s="36">
        <v>1</v>
      </c>
    </row>
    <row r="30" spans="1:15" ht="14.25" customHeight="1" x14ac:dyDescent="0.2">
      <c r="A30" s="36"/>
      <c r="B30" s="36" t="s">
        <v>22</v>
      </c>
      <c r="C30" s="36" t="s">
        <v>95</v>
      </c>
      <c r="D30" s="36">
        <v>37.164459099399998</v>
      </c>
      <c r="E30" s="36">
        <v>-5.61139316556</v>
      </c>
      <c r="F30" s="36">
        <v>4462055.1235413002</v>
      </c>
      <c r="G30" s="36">
        <v>-624657.42983099504</v>
      </c>
      <c r="H30" s="36"/>
      <c r="I30" s="36">
        <v>6.9373404598824502</v>
      </c>
      <c r="J30" s="36">
        <v>4.4334101284701699</v>
      </c>
      <c r="K30" s="36"/>
      <c r="L30" s="36">
        <v>4.99750124937531E-4</v>
      </c>
      <c r="M30" s="36">
        <v>138</v>
      </c>
      <c r="N30" s="36">
        <v>16</v>
      </c>
      <c r="O30" s="36">
        <v>1</v>
      </c>
    </row>
    <row r="31" spans="1:15" ht="14.25" customHeight="1" x14ac:dyDescent="0.2">
      <c r="A31" s="36"/>
      <c r="B31" s="36" t="s">
        <v>22</v>
      </c>
      <c r="C31" s="36" t="s">
        <v>33</v>
      </c>
      <c r="D31" s="36">
        <v>38.001949819899998</v>
      </c>
      <c r="E31" s="36">
        <v>-1.1708374240399999</v>
      </c>
      <c r="F31" s="36">
        <v>4579701.2606897904</v>
      </c>
      <c r="G31" s="36">
        <v>-130337.025845841</v>
      </c>
      <c r="H31" s="36">
        <v>61</v>
      </c>
      <c r="I31" s="36">
        <v>7.0916469931102499</v>
      </c>
      <c r="J31" s="36">
        <v>2.6954379694927102</v>
      </c>
      <c r="K31" s="36"/>
      <c r="L31" s="36">
        <v>4.99750124937531E-4</v>
      </c>
      <c r="M31" s="36">
        <v>144</v>
      </c>
      <c r="N31" s="36">
        <v>16</v>
      </c>
      <c r="O31" s="36">
        <v>1</v>
      </c>
    </row>
    <row r="32" spans="1:15" ht="14.25" customHeight="1" x14ac:dyDescent="0.2">
      <c r="A32" s="36"/>
      <c r="B32" s="36" t="s">
        <v>22</v>
      </c>
      <c r="C32" s="36" t="s">
        <v>37</v>
      </c>
      <c r="D32" s="36">
        <v>39.553390294700002</v>
      </c>
      <c r="E32" s="36">
        <v>2.6252981430300002</v>
      </c>
      <c r="F32" s="36">
        <v>4801252.84495157</v>
      </c>
      <c r="G32" s="36">
        <v>292246.852462626</v>
      </c>
      <c r="H32" s="36">
        <v>3</v>
      </c>
      <c r="I32" s="36">
        <v>6.9938343669524397</v>
      </c>
      <c r="J32" s="36">
        <v>4.0477275425817796</v>
      </c>
      <c r="K32" s="36"/>
      <c r="L32" s="36">
        <v>4.99750124937531E-4</v>
      </c>
      <c r="M32" s="36">
        <v>164</v>
      </c>
      <c r="N32" s="36">
        <v>16</v>
      </c>
      <c r="O32" s="36">
        <v>1</v>
      </c>
    </row>
    <row r="33" spans="1:15" ht="14.25" customHeight="1" x14ac:dyDescent="0.2">
      <c r="A33" s="36"/>
      <c r="B33" s="36" t="s">
        <v>22</v>
      </c>
      <c r="C33" s="36" t="s">
        <v>54</v>
      </c>
      <c r="D33" s="36">
        <v>43.483333999999999</v>
      </c>
      <c r="E33" s="36">
        <v>-3.8</v>
      </c>
      <c r="F33" s="36">
        <v>5385831.9800239196</v>
      </c>
      <c r="G33" s="36">
        <v>-423014.06501443998</v>
      </c>
      <c r="H33" s="36">
        <v>52</v>
      </c>
      <c r="I33" s="36">
        <v>7.3024576923467901</v>
      </c>
      <c r="J33" s="36">
        <v>8.3448842647010206</v>
      </c>
      <c r="K33" s="36"/>
      <c r="L33" s="36">
        <v>4.99750124937531E-4</v>
      </c>
      <c r="M33" s="36">
        <v>130</v>
      </c>
      <c r="N33" s="36">
        <v>11</v>
      </c>
      <c r="O33" s="36">
        <v>1</v>
      </c>
    </row>
    <row r="34" spans="1:15" ht="14.25" customHeight="1" x14ac:dyDescent="0.2">
      <c r="A34" s="36"/>
      <c r="B34" s="36" t="s">
        <v>22</v>
      </c>
      <c r="C34" s="36" t="s">
        <v>48</v>
      </c>
      <c r="D34" s="36">
        <v>40.8203002021</v>
      </c>
      <c r="E34" s="36">
        <v>0.493333172466</v>
      </c>
      <c r="F34" s="36">
        <v>4985872.0082447296</v>
      </c>
      <c r="G34" s="36">
        <v>54917.597550345301</v>
      </c>
      <c r="H34" s="36">
        <v>50</v>
      </c>
      <c r="I34" s="36">
        <v>7.4510593268906904</v>
      </c>
      <c r="J34" s="36">
        <v>4.7228374112949698</v>
      </c>
      <c r="K34" s="36"/>
      <c r="L34" s="36">
        <v>4.99750124937531E-4</v>
      </c>
      <c r="M34" s="36">
        <v>182</v>
      </c>
      <c r="N34" s="36">
        <v>16</v>
      </c>
      <c r="O34" s="36">
        <v>1</v>
      </c>
    </row>
    <row r="35" spans="1:15" ht="14.25" customHeight="1" x14ac:dyDescent="0.2">
      <c r="A35" s="36"/>
      <c r="B35" s="36" t="s">
        <v>22</v>
      </c>
      <c r="C35" s="36" t="s">
        <v>57</v>
      </c>
      <c r="D35" s="36">
        <v>39.4805661065</v>
      </c>
      <c r="E35" s="36">
        <v>-0.36638625482999998</v>
      </c>
      <c r="F35" s="36">
        <v>4790744.1933321198</v>
      </c>
      <c r="G35" s="36">
        <v>-40785.931321330201</v>
      </c>
      <c r="H35" s="36">
        <v>11</v>
      </c>
      <c r="I35" s="36">
        <v>7.5121441103151101</v>
      </c>
      <c r="J35" s="36">
        <v>5.5892761312382904</v>
      </c>
      <c r="K35" s="36"/>
      <c r="L35" s="36">
        <v>4.99750124937531E-4</v>
      </c>
      <c r="M35" s="36">
        <v>112</v>
      </c>
      <c r="N35" s="36">
        <v>11</v>
      </c>
      <c r="O35" s="36">
        <v>1</v>
      </c>
    </row>
    <row r="36" spans="1:15" ht="14.25" customHeight="1" x14ac:dyDescent="0.2">
      <c r="A36" s="36"/>
      <c r="B36" s="36" t="s">
        <v>22</v>
      </c>
      <c r="C36" s="36" t="s">
        <v>26</v>
      </c>
      <c r="D36" s="36">
        <v>41.633335000000002</v>
      </c>
      <c r="E36" s="36">
        <v>-4.766667</v>
      </c>
      <c r="F36" s="36">
        <v>5106212.0697003696</v>
      </c>
      <c r="G36" s="36">
        <v>-530622.94322110096</v>
      </c>
      <c r="H36" s="36">
        <v>735</v>
      </c>
      <c r="I36" s="36">
        <v>6.64304401644464</v>
      </c>
      <c r="J36" s="36">
        <v>-3.9996338866905701</v>
      </c>
      <c r="K36" s="36"/>
      <c r="L36" s="36">
        <v>4.99750124937531E-4</v>
      </c>
      <c r="M36" s="36">
        <v>115</v>
      </c>
      <c r="N36" s="36">
        <v>11</v>
      </c>
      <c r="O36" s="36">
        <v>1</v>
      </c>
    </row>
    <row r="37" spans="1:15" ht="14.25" customHeight="1" x14ac:dyDescent="0.2">
      <c r="A37" s="36"/>
      <c r="B37" s="36" t="s">
        <v>22</v>
      </c>
      <c r="C37" s="36" t="s">
        <v>41</v>
      </c>
      <c r="D37" s="36">
        <v>41.660560634600003</v>
      </c>
      <c r="E37" s="36">
        <v>-1.0041625646100001</v>
      </c>
      <c r="F37" s="36">
        <v>5110267.9122575698</v>
      </c>
      <c r="G37" s="36">
        <v>-111782.865366053</v>
      </c>
      <c r="H37" s="36">
        <v>263</v>
      </c>
      <c r="I37" s="36">
        <v>7.1941215475128901</v>
      </c>
      <c r="J37" s="36">
        <v>0.96670347334164597</v>
      </c>
      <c r="K37" s="36"/>
      <c r="L37" s="36">
        <v>4.99750124937531E-4</v>
      </c>
      <c r="M37" s="36">
        <v>173</v>
      </c>
      <c r="N37" s="36">
        <v>16</v>
      </c>
      <c r="O37" s="36">
        <v>1</v>
      </c>
    </row>
    <row r="38" spans="1:15" ht="14.25" customHeight="1" x14ac:dyDescent="0.2">
      <c r="A38" s="36"/>
      <c r="B38" s="36" t="s">
        <v>70</v>
      </c>
      <c r="C38" s="36" t="s">
        <v>71</v>
      </c>
      <c r="D38" s="36">
        <v>46.173785834100002</v>
      </c>
      <c r="E38" s="36">
        <v>8.7885560512699996</v>
      </c>
      <c r="F38" s="36">
        <v>5808242.39263542</v>
      </c>
      <c r="G38" s="36">
        <v>978337.58443551895</v>
      </c>
      <c r="H38" s="36">
        <v>379</v>
      </c>
      <c r="I38" s="36">
        <v>8.0987012782307595</v>
      </c>
      <c r="J38" s="36">
        <v>10.4978475782325</v>
      </c>
      <c r="K38" s="36"/>
      <c r="L38" s="36">
        <v>4.99750124937531E-4</v>
      </c>
      <c r="M38" s="36">
        <v>154</v>
      </c>
      <c r="N38" s="36">
        <v>14</v>
      </c>
      <c r="O38" s="36">
        <v>1</v>
      </c>
    </row>
    <row r="39" spans="1:15" ht="14.25" customHeight="1" x14ac:dyDescent="0.2">
      <c r="A39" s="36"/>
      <c r="B39" s="36" t="s">
        <v>20</v>
      </c>
      <c r="C39" s="36" t="s">
        <v>24</v>
      </c>
      <c r="D39" s="36">
        <v>36.979999999999997</v>
      </c>
      <c r="E39" s="36">
        <v>35.299999999999997</v>
      </c>
      <c r="F39" s="36">
        <v>4436319.4116961202</v>
      </c>
      <c r="G39" s="36">
        <v>3929578.0250025601</v>
      </c>
      <c r="H39" s="36">
        <v>73</v>
      </c>
      <c r="I39" s="36">
        <v>6.5921697158163504</v>
      </c>
      <c r="J39" s="36">
        <v>6.8121046940036001</v>
      </c>
      <c r="K39" s="36"/>
      <c r="L39" s="36">
        <v>4.99750124937531E-4</v>
      </c>
      <c r="M39" s="36">
        <v>154</v>
      </c>
      <c r="N39" s="36">
        <v>16</v>
      </c>
      <c r="O39" s="36">
        <v>1</v>
      </c>
    </row>
    <row r="40" spans="1:15" ht="14.25" customHeight="1" x14ac:dyDescent="0.2">
      <c r="A40" s="36"/>
      <c r="B40" s="36" t="s">
        <v>20</v>
      </c>
      <c r="C40" s="36" t="s">
        <v>36</v>
      </c>
      <c r="D40" s="36">
        <v>36.880000000000003</v>
      </c>
      <c r="E40" s="36">
        <v>30.7</v>
      </c>
      <c r="F40" s="36">
        <v>4422393.5078880498</v>
      </c>
      <c r="G40" s="36">
        <v>3417508.3673534999</v>
      </c>
      <c r="H40" s="36">
        <v>49</v>
      </c>
      <c r="I40" s="36">
        <v>7.0619265621223501</v>
      </c>
      <c r="J40" s="36">
        <v>9.1096829302320508</v>
      </c>
      <c r="K40" s="36"/>
      <c r="L40" s="36">
        <v>4.99750124937531E-4</v>
      </c>
      <c r="M40" s="36">
        <v>139</v>
      </c>
      <c r="N40" s="36">
        <v>15</v>
      </c>
      <c r="O40" s="36">
        <v>1</v>
      </c>
    </row>
    <row r="41" spans="1:15" ht="14.25" customHeight="1" x14ac:dyDescent="0.2">
      <c r="A41" s="36"/>
      <c r="B41" s="36" t="s">
        <v>20</v>
      </c>
      <c r="C41" s="36" t="s">
        <v>21</v>
      </c>
      <c r="D41" s="36">
        <v>41.678055555555602</v>
      </c>
      <c r="E41" s="36">
        <v>26.559166666666702</v>
      </c>
      <c r="F41" s="36">
        <v>5112875.0611916296</v>
      </c>
      <c r="G41" s="36">
        <v>2956552.9092270201</v>
      </c>
      <c r="H41" s="36">
        <v>48</v>
      </c>
      <c r="I41" s="36">
        <v>6.7290541968376898</v>
      </c>
      <c r="J41" s="36">
        <v>0.304737562429992</v>
      </c>
      <c r="K41" s="36"/>
      <c r="L41" s="36">
        <v>4.99750124937531E-4</v>
      </c>
      <c r="M41" s="36">
        <v>83</v>
      </c>
      <c r="N41" s="36">
        <v>8</v>
      </c>
      <c r="O41" s="36">
        <v>1</v>
      </c>
    </row>
    <row r="42" spans="1:15" ht="14.25" customHeight="1" x14ac:dyDescent="0.2">
      <c r="A42" s="36"/>
      <c r="B42" s="36" t="s">
        <v>20</v>
      </c>
      <c r="C42" s="36" t="s">
        <v>73</v>
      </c>
      <c r="D42" s="36">
        <v>42.024999999999999</v>
      </c>
      <c r="E42" s="36">
        <v>35.158333333333303</v>
      </c>
      <c r="F42" s="36">
        <v>5164725.05875309</v>
      </c>
      <c r="G42" s="36">
        <v>3913807.7638068399</v>
      </c>
      <c r="H42" s="36">
        <v>32</v>
      </c>
      <c r="I42" s="36">
        <v>6.7868252042210502</v>
      </c>
      <c r="J42" s="36">
        <v>3.13239052465737</v>
      </c>
      <c r="K42" s="36"/>
      <c r="L42" s="36">
        <v>4.99750124937531E-4</v>
      </c>
      <c r="M42" s="36">
        <v>89</v>
      </c>
      <c r="N42" s="36">
        <v>8</v>
      </c>
      <c r="O42" s="36">
        <v>1</v>
      </c>
    </row>
    <row r="43" spans="1:15" ht="14.25" customHeight="1" x14ac:dyDescent="0.2">
      <c r="A43" s="36"/>
      <c r="B43" s="36" t="s">
        <v>43</v>
      </c>
      <c r="C43" s="36" t="s">
        <v>97</v>
      </c>
      <c r="D43" s="36">
        <v>43.587000000000003</v>
      </c>
      <c r="E43" s="36">
        <v>13.515333330000001</v>
      </c>
      <c r="F43" s="36">
        <v>5401750.3510999</v>
      </c>
      <c r="G43" s="36">
        <v>1504520.02419696</v>
      </c>
      <c r="H43" s="36">
        <v>170</v>
      </c>
      <c r="I43" s="36">
        <v>7.1235482299082697</v>
      </c>
      <c r="J43" s="36">
        <v>6.4348186757472403</v>
      </c>
      <c r="K43" s="36"/>
      <c r="L43" s="36">
        <v>4.99750124937531E-4</v>
      </c>
      <c r="M43" s="36">
        <v>89</v>
      </c>
      <c r="N43" s="36"/>
      <c r="O43" s="36">
        <v>2</v>
      </c>
    </row>
    <row r="44" spans="1:15" ht="14.25" customHeight="1" x14ac:dyDescent="0.2">
      <c r="A44" s="36"/>
      <c r="B44" s="36" t="s">
        <v>43</v>
      </c>
      <c r="C44" s="36" t="s">
        <v>98</v>
      </c>
      <c r="D44" s="36">
        <v>45.92</v>
      </c>
      <c r="E44" s="36">
        <v>10.88</v>
      </c>
      <c r="F44" s="36">
        <v>5767538.41918456</v>
      </c>
      <c r="G44" s="36">
        <v>1211156.05983082</v>
      </c>
      <c r="H44" s="36">
        <v>91</v>
      </c>
      <c r="I44" s="36">
        <v>8.2959360375304598</v>
      </c>
      <c r="J44" s="36">
        <v>7.6526137738052302</v>
      </c>
      <c r="K44" s="36"/>
      <c r="L44" s="36">
        <v>4.99750124937531E-4</v>
      </c>
      <c r="M44" s="36">
        <v>21</v>
      </c>
      <c r="N44" s="36">
        <v>4</v>
      </c>
      <c r="O44" s="36">
        <v>2</v>
      </c>
    </row>
    <row r="45" spans="1:15" ht="14.25" customHeight="1" x14ac:dyDescent="0.2">
      <c r="A45" s="36"/>
      <c r="B45" s="36" t="s">
        <v>43</v>
      </c>
      <c r="C45" s="36" t="s">
        <v>99</v>
      </c>
      <c r="D45" s="36">
        <v>44.523611111111101</v>
      </c>
      <c r="E45" s="36">
        <v>11.338888888888899</v>
      </c>
      <c r="F45" s="36">
        <v>5546581.4688120699</v>
      </c>
      <c r="G45" s="36">
        <v>1262140.3866141399</v>
      </c>
      <c r="H45" s="36">
        <v>35</v>
      </c>
      <c r="I45" s="36">
        <v>7.27752152072794</v>
      </c>
      <c r="J45" s="36">
        <v>4.4564959961667698</v>
      </c>
      <c r="K45" s="36"/>
      <c r="L45" s="36">
        <v>4.99750124937531E-4</v>
      </c>
      <c r="M45" s="36">
        <v>33</v>
      </c>
      <c r="N45" s="36">
        <v>4</v>
      </c>
      <c r="O45" s="36">
        <v>2</v>
      </c>
    </row>
    <row r="46" spans="1:15" ht="14.25" customHeight="1" x14ac:dyDescent="0.2">
      <c r="A46" s="36"/>
      <c r="B46" s="36" t="s">
        <v>62</v>
      </c>
      <c r="C46" s="36" t="s">
        <v>100</v>
      </c>
      <c r="D46" s="36">
        <v>46.094611999999998</v>
      </c>
      <c r="E46" s="36">
        <v>14.597046000000001</v>
      </c>
      <c r="F46" s="36">
        <v>5795523.8441890003</v>
      </c>
      <c r="G46" s="36">
        <v>1624935.72780599</v>
      </c>
      <c r="H46" s="36">
        <v>282</v>
      </c>
      <c r="I46" s="36">
        <v>7.8359299739506598</v>
      </c>
      <c r="J46" s="36">
        <v>8.5445376536352207</v>
      </c>
      <c r="K46" s="36"/>
      <c r="L46" s="36">
        <v>4.99750124937531E-4</v>
      </c>
      <c r="M46" s="36">
        <v>183</v>
      </c>
      <c r="N46" s="36"/>
      <c r="O46" s="36">
        <v>1</v>
      </c>
    </row>
    <row r="47" spans="1:15" ht="14.25" customHeight="1" x14ac:dyDescent="0.2">
      <c r="A47" s="36"/>
      <c r="B47" s="36" t="s">
        <v>56</v>
      </c>
      <c r="C47" s="36" t="s">
        <v>101</v>
      </c>
      <c r="D47" s="36">
        <v>46.1</v>
      </c>
      <c r="E47" s="36">
        <v>18.092500000000001</v>
      </c>
      <c r="F47" s="36">
        <v>5796388.7973646801</v>
      </c>
      <c r="G47" s="36">
        <v>2014047.8871772999</v>
      </c>
      <c r="H47" s="36">
        <v>330</v>
      </c>
      <c r="I47" s="36">
        <v>7.84910977476315</v>
      </c>
      <c r="J47" s="36">
        <v>7.8357732054345002</v>
      </c>
      <c r="K47" s="36"/>
      <c r="L47" s="36">
        <v>4.99750124937531E-4</v>
      </c>
      <c r="M47" s="36">
        <v>122</v>
      </c>
      <c r="N47" s="36"/>
      <c r="O47" s="36">
        <v>1</v>
      </c>
    </row>
    <row r="48" spans="1:15" ht="14.25" customHeight="1" x14ac:dyDescent="0.2">
      <c r="A48" s="36"/>
      <c r="B48" s="36" t="s">
        <v>29</v>
      </c>
      <c r="C48" s="36" t="s">
        <v>102</v>
      </c>
      <c r="D48" s="36">
        <v>44.816666666666698</v>
      </c>
      <c r="E48" s="36">
        <v>14.983333333333301</v>
      </c>
      <c r="F48" s="36">
        <v>5592705.4337197104</v>
      </c>
      <c r="G48" s="36">
        <v>1667937.0370525499</v>
      </c>
      <c r="H48" s="36"/>
      <c r="I48" s="36">
        <v>7.5396980026521003</v>
      </c>
      <c r="J48" s="36">
        <v>9.9987265328308101</v>
      </c>
      <c r="K48" s="36"/>
      <c r="L48" s="36">
        <v>4.99750124937531E-4</v>
      </c>
      <c r="M48" s="36">
        <v>52</v>
      </c>
      <c r="N48" s="36">
        <v>5</v>
      </c>
      <c r="O48" s="36">
        <v>2</v>
      </c>
    </row>
    <row r="49" spans="1:15" ht="14.25" customHeight="1" x14ac:dyDescent="0.2">
      <c r="A49" s="36"/>
      <c r="B49" s="36" t="s">
        <v>29</v>
      </c>
      <c r="C49" s="36" t="s">
        <v>103</v>
      </c>
      <c r="D49" s="36">
        <v>45.806666669999998</v>
      </c>
      <c r="E49" s="36">
        <v>15.97</v>
      </c>
      <c r="F49" s="36">
        <v>5749421.3619761001</v>
      </c>
      <c r="G49" s="36">
        <v>1777772.2679685799</v>
      </c>
      <c r="H49" s="36">
        <v>157</v>
      </c>
      <c r="I49" s="36">
        <v>7.2980554048932902</v>
      </c>
      <c r="J49" s="36">
        <v>1.1569236825528399</v>
      </c>
      <c r="K49" s="36"/>
      <c r="L49" s="36">
        <v>4.99750124937531E-4</v>
      </c>
      <c r="M49" s="36">
        <v>133</v>
      </c>
      <c r="N49" s="36"/>
      <c r="O49" s="36">
        <v>1</v>
      </c>
    </row>
    <row r="50" spans="1:15" ht="14.25" customHeight="1" x14ac:dyDescent="0.2">
      <c r="A50" s="36"/>
      <c r="B50" s="36"/>
      <c r="C50" s="36" t="s">
        <v>104</v>
      </c>
      <c r="D50" s="36">
        <v>32.549999999999997</v>
      </c>
      <c r="E50" s="36">
        <v>35.85</v>
      </c>
      <c r="F50" s="36">
        <v>3835725.18809269</v>
      </c>
      <c r="G50" s="36">
        <v>3990803.7449388602</v>
      </c>
      <c r="H50" s="36"/>
      <c r="I50" s="36">
        <v>7.1875034257439303</v>
      </c>
      <c r="J50" s="36">
        <v>14.394054810361199</v>
      </c>
      <c r="K50" s="36"/>
      <c r="L50" s="36">
        <v>4.99750124937531E-4</v>
      </c>
      <c r="M50" s="36" t="s">
        <v>105</v>
      </c>
      <c r="N50" s="36"/>
      <c r="O50" s="36">
        <v>2</v>
      </c>
    </row>
    <row r="51" spans="1:15" ht="14.25" customHeight="1" x14ac:dyDescent="0.2">
      <c r="A51" s="36"/>
      <c r="B51" s="36" t="s">
        <v>106</v>
      </c>
      <c r="C51" s="36" t="s">
        <v>107</v>
      </c>
      <c r="D51" s="36">
        <v>31.957650000000001</v>
      </c>
      <c r="E51" s="36">
        <v>35.848283333333299</v>
      </c>
      <c r="F51" s="36">
        <v>3757752.8144397899</v>
      </c>
      <c r="G51" s="36">
        <v>3990612.6464796602</v>
      </c>
      <c r="H51" s="36"/>
      <c r="I51" s="36">
        <v>7.0909133232984001</v>
      </c>
      <c r="J51" s="36">
        <v>16.151809079950802</v>
      </c>
      <c r="K51" s="36"/>
      <c r="L51" s="36">
        <v>4.99750124937531E-4</v>
      </c>
      <c r="M51" s="36" t="s">
        <v>108</v>
      </c>
      <c r="N51" s="36"/>
      <c r="O51" s="36">
        <v>2</v>
      </c>
    </row>
    <row r="52" spans="1:15" ht="14.25" customHeight="1" x14ac:dyDescent="0.2">
      <c r="A52" s="36"/>
      <c r="B52" s="36" t="s">
        <v>56</v>
      </c>
      <c r="C52" s="36" t="s">
        <v>109</v>
      </c>
      <c r="D52" s="36">
        <v>46.037222222222198</v>
      </c>
      <c r="E52" s="36">
        <v>18.1247222222222</v>
      </c>
      <c r="F52" s="36">
        <v>5786316.1151660196</v>
      </c>
      <c r="G52" s="36">
        <v>2017634.8485473001</v>
      </c>
      <c r="H52" s="36"/>
      <c r="I52" s="36">
        <v>7.8647564444353302</v>
      </c>
      <c r="J52" s="36">
        <v>6.8472739033654904</v>
      </c>
      <c r="K52" s="36"/>
      <c r="L52" s="36">
        <v>4.99750124937531E-4</v>
      </c>
      <c r="M52" s="36" t="s">
        <v>110</v>
      </c>
      <c r="N52" s="36"/>
      <c r="O52" s="36">
        <v>2</v>
      </c>
    </row>
    <row r="53" spans="1:15" ht="14.25" customHeight="1" x14ac:dyDescent="0.2"/>
    <row r="54" spans="1:15" ht="14.25" customHeight="1" x14ac:dyDescent="0.2"/>
    <row r="55" spans="1:15" ht="14.25" customHeight="1" x14ac:dyDescent="0.2"/>
    <row r="56" spans="1:15" ht="14.25" customHeight="1" x14ac:dyDescent="0.2"/>
    <row r="57" spans="1:15" ht="14.25" customHeight="1" x14ac:dyDescent="0.2"/>
    <row r="58" spans="1:15" ht="14.25" customHeight="1" x14ac:dyDescent="0.2"/>
    <row r="59" spans="1:15" ht="14.25" customHeight="1" x14ac:dyDescent="0.2"/>
    <row r="60" spans="1:15" ht="14.25" customHeight="1" x14ac:dyDescent="0.2"/>
    <row r="61" spans="1:15" ht="14.25" customHeight="1" x14ac:dyDescent="0.2"/>
    <row r="62" spans="1:15" ht="14.25" customHeight="1" x14ac:dyDescent="0.2"/>
    <row r="63" spans="1:15" ht="14.25" customHeight="1" x14ac:dyDescent="0.2"/>
    <row r="64" spans="1:15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>
      <selection activeCell="R16" sqref="R16"/>
    </sheetView>
  </sheetViews>
  <sheetFormatPr defaultColWidth="12.625" defaultRowHeight="15" customHeight="1" x14ac:dyDescent="0.2"/>
  <cols>
    <col min="1" max="1" width="10.625" bestFit="1" customWidth="1"/>
    <col min="2" max="27" width="7.625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6</v>
      </c>
      <c r="G1" s="4" t="s">
        <v>5</v>
      </c>
      <c r="H1" s="5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89</v>
      </c>
      <c r="N1" s="31" t="s">
        <v>12</v>
      </c>
      <c r="O1" s="31" t="s">
        <v>13</v>
      </c>
      <c r="P1" s="66" t="s">
        <v>74</v>
      </c>
      <c r="Q1" s="67"/>
      <c r="R1" s="67"/>
      <c r="S1" s="67"/>
      <c r="T1" s="66" t="s">
        <v>75</v>
      </c>
      <c r="U1" s="67"/>
      <c r="V1" s="67"/>
      <c r="W1" s="67"/>
      <c r="X1" s="31"/>
      <c r="Y1" s="31"/>
      <c r="Z1" s="31"/>
      <c r="AA1" s="31"/>
    </row>
    <row r="2" spans="1:27" ht="14.25" customHeight="1" x14ac:dyDescent="0.25">
      <c r="A2" s="36">
        <v>2</v>
      </c>
      <c r="B2" s="36" t="s">
        <v>29</v>
      </c>
      <c r="C2" s="36" t="s">
        <v>40</v>
      </c>
      <c r="D2" s="36">
        <v>42.66</v>
      </c>
      <c r="E2" s="36">
        <v>18.0833333333333</v>
      </c>
      <c r="F2" s="36">
        <v>5260362.7397744097</v>
      </c>
      <c r="G2" s="36">
        <v>2013027.4585116899</v>
      </c>
      <c r="H2" s="36">
        <v>52</v>
      </c>
      <c r="I2" s="36">
        <v>7.0452563287284402</v>
      </c>
      <c r="J2" s="36">
        <v>6.8997833712963299</v>
      </c>
      <c r="K2" s="36"/>
      <c r="L2" s="36">
        <v>4.99750124937531E-4</v>
      </c>
      <c r="M2" s="36">
        <v>37</v>
      </c>
      <c r="N2" s="36">
        <v>4</v>
      </c>
      <c r="O2" s="36">
        <v>2</v>
      </c>
      <c r="P2" s="66" t="s">
        <v>76</v>
      </c>
      <c r="Q2" s="67"/>
      <c r="R2" s="66" t="s">
        <v>77</v>
      </c>
      <c r="S2" s="67"/>
      <c r="T2" s="66" t="s">
        <v>76</v>
      </c>
      <c r="U2" s="67"/>
      <c r="V2" s="66" t="s">
        <v>77</v>
      </c>
      <c r="W2" s="67"/>
      <c r="X2" s="31"/>
      <c r="Y2" s="31"/>
      <c r="Z2" s="34"/>
      <c r="AA2" s="31"/>
    </row>
    <row r="3" spans="1:27" ht="14.25" customHeight="1" x14ac:dyDescent="0.25">
      <c r="A3" s="36">
        <v>2</v>
      </c>
      <c r="B3" s="36" t="s">
        <v>46</v>
      </c>
      <c r="C3" s="36" t="s">
        <v>47</v>
      </c>
      <c r="D3" s="36">
        <v>43.95</v>
      </c>
      <c r="E3" s="36">
        <v>4.82</v>
      </c>
      <c r="F3" s="36">
        <v>5457707.8256885204</v>
      </c>
      <c r="G3" s="36">
        <v>536559.94562357897</v>
      </c>
      <c r="H3" s="36">
        <v>30</v>
      </c>
      <c r="I3" s="36">
        <v>7.2818131639181196</v>
      </c>
      <c r="J3" s="36">
        <v>3.53350469743416</v>
      </c>
      <c r="K3" s="36"/>
      <c r="L3" s="36">
        <v>4.99750124937531E-4</v>
      </c>
      <c r="M3" s="36">
        <v>141</v>
      </c>
      <c r="N3" s="36">
        <v>14</v>
      </c>
      <c r="O3" s="36">
        <v>1</v>
      </c>
      <c r="P3" s="13" t="s">
        <v>78</v>
      </c>
      <c r="Q3" s="13" t="s">
        <v>79</v>
      </c>
      <c r="R3" s="13" t="s">
        <v>78</v>
      </c>
      <c r="S3" s="13" t="s">
        <v>79</v>
      </c>
      <c r="T3" s="13" t="s">
        <v>78</v>
      </c>
      <c r="U3" s="13" t="s">
        <v>79</v>
      </c>
      <c r="V3" s="13" t="s">
        <v>78</v>
      </c>
      <c r="W3" s="13" t="s">
        <v>79</v>
      </c>
      <c r="X3" s="31"/>
      <c r="Y3" s="13"/>
      <c r="Z3" s="13"/>
      <c r="AA3" s="13"/>
    </row>
    <row r="4" spans="1:27" ht="14.25" customHeight="1" x14ac:dyDescent="0.2">
      <c r="A4" s="36">
        <v>2</v>
      </c>
      <c r="B4" s="36" t="s">
        <v>30</v>
      </c>
      <c r="C4" s="36" t="s">
        <v>31</v>
      </c>
      <c r="D4" s="36">
        <v>38.0501111111111</v>
      </c>
      <c r="E4" s="36">
        <v>23.866675000000001</v>
      </c>
      <c r="F4" s="36">
        <v>4586507.25282628</v>
      </c>
      <c r="G4" s="36">
        <v>2656826.1079285499</v>
      </c>
      <c r="H4" s="36">
        <v>498</v>
      </c>
      <c r="I4" s="36">
        <v>6.7788102596856303</v>
      </c>
      <c r="J4" s="36">
        <v>5.3264773303660897</v>
      </c>
      <c r="K4" s="36"/>
      <c r="L4" s="36">
        <v>4.99750124937531E-4</v>
      </c>
      <c r="M4" s="36">
        <v>146</v>
      </c>
      <c r="N4" s="36">
        <v>15</v>
      </c>
      <c r="O4" s="36">
        <v>1</v>
      </c>
      <c r="P4" s="16"/>
      <c r="Q4" s="16"/>
      <c r="R4" s="16"/>
      <c r="S4" s="16"/>
      <c r="T4" s="16"/>
      <c r="U4" s="16"/>
      <c r="V4" s="16"/>
      <c r="W4" s="16"/>
      <c r="X4" s="31"/>
      <c r="Y4" s="16"/>
      <c r="Z4" s="31"/>
      <c r="AA4" s="31"/>
    </row>
    <row r="5" spans="1:27" ht="14.25" customHeight="1" x14ac:dyDescent="0.2">
      <c r="A5" s="36">
        <v>2</v>
      </c>
      <c r="B5" s="36" t="s">
        <v>56</v>
      </c>
      <c r="C5" s="36" t="s">
        <v>90</v>
      </c>
      <c r="D5" s="36">
        <v>46.086677777777801</v>
      </c>
      <c r="E5" s="36">
        <v>18.046713888888899</v>
      </c>
      <c r="F5" s="36">
        <v>5794250.29150654</v>
      </c>
      <c r="G5" s="36">
        <v>2008951.0006030099</v>
      </c>
      <c r="H5" s="36"/>
      <c r="I5" s="36">
        <v>7.9011351427149998</v>
      </c>
      <c r="J5" s="36">
        <v>7.53651073538337</v>
      </c>
      <c r="K5" s="36"/>
      <c r="L5" s="36">
        <v>4.99750124937531E-4</v>
      </c>
      <c r="M5" s="36">
        <v>122</v>
      </c>
      <c r="N5" s="36">
        <v>11</v>
      </c>
      <c r="O5" s="36">
        <v>1</v>
      </c>
      <c r="P5" s="16"/>
      <c r="Q5" s="16"/>
      <c r="R5" s="30">
        <v>6.7703627397744093</v>
      </c>
      <c r="S5" s="30">
        <v>6.5833901982861001</v>
      </c>
      <c r="T5" s="16"/>
      <c r="U5" s="16"/>
      <c r="V5" s="30">
        <v>7.51</v>
      </c>
      <c r="W5" s="30">
        <v>7.4432803803243441</v>
      </c>
      <c r="X5" s="31"/>
      <c r="Y5" s="16"/>
      <c r="Z5" s="30"/>
      <c r="AA5" s="30"/>
    </row>
    <row r="6" spans="1:27" ht="14.25" customHeight="1" x14ac:dyDescent="0.2">
      <c r="A6" s="36">
        <v>2</v>
      </c>
      <c r="B6" s="36" t="s">
        <v>111</v>
      </c>
      <c r="C6" s="36" t="s">
        <v>93</v>
      </c>
      <c r="D6" s="36">
        <v>44.516666666666666</v>
      </c>
      <c r="E6" s="36">
        <v>23.133333333333333</v>
      </c>
      <c r="F6" s="36">
        <v>5545748.8006816301</v>
      </c>
      <c r="G6" s="36">
        <v>2575190.8870177302</v>
      </c>
      <c r="H6" s="36"/>
      <c r="I6" s="36">
        <v>7.4957991544807898</v>
      </c>
      <c r="J6" s="36">
        <v>5.1912723697229</v>
      </c>
      <c r="K6" s="36"/>
      <c r="L6" s="36">
        <v>4.99750124937531E-4</v>
      </c>
      <c r="M6" s="36">
        <v>37</v>
      </c>
      <c r="N6" s="36">
        <v>4</v>
      </c>
      <c r="O6" s="36">
        <v>2</v>
      </c>
      <c r="P6" s="16"/>
      <c r="Q6" s="16"/>
      <c r="R6" s="30">
        <v>5.7350157869986704</v>
      </c>
      <c r="S6" s="30">
        <v>5.5593236269740069</v>
      </c>
      <c r="T6" s="16"/>
      <c r="U6" s="16"/>
      <c r="V6" s="30">
        <v>7.5353940421749037</v>
      </c>
      <c r="W6" s="30">
        <v>7.5843803547906425</v>
      </c>
      <c r="X6" s="31"/>
      <c r="Y6" s="16"/>
      <c r="Z6" s="30"/>
      <c r="AA6" s="30"/>
    </row>
    <row r="7" spans="1:27" ht="14.25" customHeight="1" x14ac:dyDescent="0.2">
      <c r="A7" s="36">
        <v>2</v>
      </c>
      <c r="B7" s="36" t="s">
        <v>22</v>
      </c>
      <c r="C7" s="36" t="s">
        <v>55</v>
      </c>
      <c r="D7" s="36">
        <v>36.846389000000002</v>
      </c>
      <c r="E7" s="36">
        <v>-2.3569420000000001</v>
      </c>
      <c r="F7" s="36">
        <v>4417716.9687953796</v>
      </c>
      <c r="G7" s="36">
        <v>-262373.58326927997</v>
      </c>
      <c r="H7" s="36">
        <v>21</v>
      </c>
      <c r="I7" s="36">
        <v>7.4789598976081901</v>
      </c>
      <c r="J7" s="36">
        <v>4.3817602004680296</v>
      </c>
      <c r="K7" s="36"/>
      <c r="L7" s="36">
        <v>4.99750124937531E-4</v>
      </c>
      <c r="M7" s="36">
        <v>133</v>
      </c>
      <c r="N7" s="36">
        <v>16</v>
      </c>
      <c r="O7" s="36">
        <v>1</v>
      </c>
      <c r="P7" s="16"/>
      <c r="Q7" s="16"/>
      <c r="R7" s="30">
        <v>5.0728780352044325</v>
      </c>
      <c r="S7" s="30">
        <v>4.6266667215096593</v>
      </c>
      <c r="T7" s="16"/>
      <c r="U7" s="16"/>
      <c r="V7" s="30">
        <v>6.8357176299368136</v>
      </c>
      <c r="W7" s="30">
        <v>6.6888914397437755</v>
      </c>
      <c r="X7" s="31"/>
      <c r="Y7" s="16"/>
      <c r="Z7" s="30"/>
      <c r="AA7" s="30"/>
    </row>
    <row r="8" spans="1:27" ht="14.25" customHeight="1" x14ac:dyDescent="0.2">
      <c r="A8" s="36">
        <v>2</v>
      </c>
      <c r="B8" s="36" t="s">
        <v>27</v>
      </c>
      <c r="C8" s="36" t="s">
        <v>28</v>
      </c>
      <c r="D8" s="36">
        <v>34.716666666666697</v>
      </c>
      <c r="E8" s="36">
        <v>10.6833333333333</v>
      </c>
      <c r="F8" s="36">
        <v>4125443.62774585</v>
      </c>
      <c r="G8" s="36">
        <v>1189263.2266414701</v>
      </c>
      <c r="H8" s="36">
        <v>23</v>
      </c>
      <c r="I8" s="36">
        <v>6.7370333805782199</v>
      </c>
      <c r="J8" s="36">
        <v>4.31999616119829</v>
      </c>
      <c r="K8" s="36"/>
      <c r="L8" s="36">
        <v>4.99750124937531E-4</v>
      </c>
      <c r="M8" s="36">
        <v>118</v>
      </c>
      <c r="N8" s="36">
        <v>15</v>
      </c>
      <c r="O8" s="36">
        <v>1</v>
      </c>
      <c r="P8" s="16"/>
      <c r="Q8" s="16"/>
      <c r="R8" s="30">
        <v>7.2831301117935556</v>
      </c>
      <c r="S8" s="30">
        <v>7.2893406037292774</v>
      </c>
      <c r="T8" s="16"/>
      <c r="U8" s="16"/>
      <c r="V8" s="30">
        <v>7.8365598729706116</v>
      </c>
      <c r="W8" s="30">
        <v>7.8593968559257492</v>
      </c>
      <c r="X8" s="31"/>
      <c r="Y8" s="16"/>
      <c r="Z8" s="30"/>
      <c r="AA8" s="30"/>
    </row>
    <row r="9" spans="1:27" ht="14.25" customHeight="1" x14ac:dyDescent="0.2">
      <c r="A9" s="36">
        <v>2</v>
      </c>
      <c r="B9" s="36" t="s">
        <v>20</v>
      </c>
      <c r="C9" s="36" t="s">
        <v>53</v>
      </c>
      <c r="D9" s="36">
        <v>39.950000000000003</v>
      </c>
      <c r="E9" s="36">
        <v>32.880000000000003</v>
      </c>
      <c r="F9" s="36">
        <v>4858679.0737712504</v>
      </c>
      <c r="G9" s="36">
        <v>3660184.8572828402</v>
      </c>
      <c r="H9" s="36">
        <v>902</v>
      </c>
      <c r="I9" s="36">
        <v>7.1847255117269402</v>
      </c>
      <c r="J9" s="36">
        <v>4.3527751770110799</v>
      </c>
      <c r="K9" s="36"/>
      <c r="L9" s="36">
        <v>4.99750124937531E-4</v>
      </c>
      <c r="M9" s="36">
        <v>161</v>
      </c>
      <c r="N9" s="36">
        <v>15</v>
      </c>
      <c r="O9" s="36">
        <v>1</v>
      </c>
      <c r="P9" s="16"/>
      <c r="Q9" s="16"/>
      <c r="R9" s="30">
        <v>4.6682423643306903</v>
      </c>
      <c r="S9" s="30">
        <v>2.6449465672755981</v>
      </c>
      <c r="T9" s="16"/>
      <c r="U9" s="16"/>
      <c r="V9" s="30">
        <v>7.3748091129822697</v>
      </c>
      <c r="W9" s="30">
        <v>7.3018249754996907</v>
      </c>
      <c r="X9" s="31"/>
      <c r="Y9" s="16"/>
      <c r="Z9" s="30"/>
      <c r="AA9" s="30"/>
    </row>
    <row r="10" spans="1:27" ht="14.25" customHeight="1" x14ac:dyDescent="0.2">
      <c r="A10" s="36" t="s">
        <v>63</v>
      </c>
      <c r="B10" s="36" t="s">
        <v>62</v>
      </c>
      <c r="C10" s="36" t="s">
        <v>64</v>
      </c>
      <c r="D10" s="36">
        <v>45.6</v>
      </c>
      <c r="E10" s="36">
        <v>13.9333333333333</v>
      </c>
      <c r="F10" s="36">
        <v>5716479.0153268296</v>
      </c>
      <c r="G10" s="36">
        <v>1551051.5717196099</v>
      </c>
      <c r="H10" s="36">
        <v>497</v>
      </c>
      <c r="I10" s="36">
        <v>7.8342603360699998</v>
      </c>
      <c r="J10" s="36">
        <v>10.2879855689311</v>
      </c>
      <c r="K10" s="36"/>
      <c r="L10" s="36">
        <v>4.99750124937531E-4</v>
      </c>
      <c r="M10" s="36">
        <v>39</v>
      </c>
      <c r="N10" s="36">
        <v>4</v>
      </c>
      <c r="O10" s="36">
        <v>2</v>
      </c>
      <c r="P10" s="16"/>
      <c r="Q10" s="16"/>
      <c r="R10" s="30">
        <v>3.4769396456785211</v>
      </c>
      <c r="S10" s="30">
        <v>3.576794771093375</v>
      </c>
      <c r="T10" s="16"/>
      <c r="U10" s="16"/>
      <c r="V10" s="30">
        <v>7.0494581035329471</v>
      </c>
      <c r="W10" s="30">
        <v>7.0594581035329469</v>
      </c>
      <c r="X10" s="31"/>
      <c r="Y10" s="16"/>
      <c r="Z10" s="30"/>
      <c r="AA10" s="30"/>
    </row>
    <row r="11" spans="1:27" ht="14.25" customHeight="1" x14ac:dyDescent="0.2">
      <c r="P11" s="16"/>
      <c r="Q11" s="16"/>
      <c r="R11" s="30">
        <v>5.2608872554917001</v>
      </c>
      <c r="S11" s="30">
        <v>6.5526617664750999</v>
      </c>
      <c r="T11" s="16"/>
      <c r="U11" s="16"/>
      <c r="V11" s="30">
        <v>7.15</v>
      </c>
      <c r="W11" s="30">
        <v>7.1796642986311596</v>
      </c>
      <c r="X11" s="31"/>
      <c r="Y11" s="16"/>
      <c r="Z11" s="30"/>
      <c r="AA11" s="30"/>
    </row>
    <row r="12" spans="1:27" ht="14.25" customHeight="1" x14ac:dyDescent="0.2">
      <c r="P12" s="16"/>
      <c r="Q12" s="16"/>
      <c r="R12" s="30">
        <v>6.9126662707408473</v>
      </c>
      <c r="S12" s="30">
        <v>6.368876769035567</v>
      </c>
      <c r="T12" s="16"/>
      <c r="U12" s="16"/>
      <c r="V12" s="30">
        <v>6.99</v>
      </c>
      <c r="W12" s="30">
        <v>6.92</v>
      </c>
      <c r="X12" s="31"/>
      <c r="Y12" s="16"/>
      <c r="Z12" s="30"/>
      <c r="AA12" s="30"/>
    </row>
    <row r="13" spans="1:27" ht="14.25" customHeight="1" x14ac:dyDescent="0.2">
      <c r="P13" s="32"/>
      <c r="Q13" s="32"/>
      <c r="R13" s="30">
        <v>8.6399920254471816</v>
      </c>
      <c r="S13" s="30">
        <v>9.2600472368234072</v>
      </c>
      <c r="T13" s="32"/>
      <c r="U13" s="32"/>
      <c r="V13" s="30">
        <v>7.8220991561628113</v>
      </c>
      <c r="W13" s="30">
        <v>7.9693146977947293</v>
      </c>
      <c r="X13" s="31"/>
      <c r="Y13" s="31"/>
      <c r="Z13" s="31"/>
      <c r="AA13" s="31"/>
    </row>
    <row r="14" spans="1:27" ht="14.25" customHeight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5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4.25" customHeight="1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65" t="s">
        <v>83</v>
      </c>
      <c r="Q15" s="65"/>
      <c r="R15" s="65"/>
      <c r="S15" s="65"/>
      <c r="T15" s="65"/>
      <c r="U15" s="65"/>
      <c r="V15" s="65"/>
      <c r="W15" s="65"/>
      <c r="X15" s="31"/>
      <c r="Y15" s="33"/>
      <c r="Z15" s="33"/>
      <c r="AA15" s="33"/>
    </row>
    <row r="16" spans="1:27" ht="14.25" customHeight="1" x14ac:dyDescent="0.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19"/>
      <c r="Q16" s="19"/>
      <c r="R16" s="63">
        <f t="shared" ref="R16:S24" si="0">($J2-R5)^2</f>
        <v>1.6749699863532756E-2</v>
      </c>
      <c r="S16" s="19">
        <f t="shared" si="0"/>
        <v>0.10010463992748124</v>
      </c>
      <c r="T16" s="18"/>
      <c r="U16" s="18"/>
      <c r="V16" s="18">
        <f t="shared" ref="V16:W24" si="1">($I2-V5)^2</f>
        <v>0.21598667998696744</v>
      </c>
      <c r="W16" s="18">
        <f t="shared" si="1"/>
        <v>0.15842314564881879</v>
      </c>
      <c r="X16" s="31"/>
      <c r="Y16" s="31"/>
      <c r="Z16" s="18"/>
      <c r="AA16" s="18"/>
    </row>
    <row r="17" spans="1:27" ht="14.25" customHeight="1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9"/>
      <c r="Q17" s="19"/>
      <c r="R17" s="19">
        <f t="shared" si="0"/>
        <v>4.846651077475518</v>
      </c>
      <c r="S17" s="19">
        <f t="shared" si="0"/>
        <v>4.1039423352819719</v>
      </c>
      <c r="T17" s="18"/>
      <c r="U17" s="18"/>
      <c r="V17" s="18">
        <f t="shared" si="1"/>
        <v>6.4303261817481958E-2</v>
      </c>
      <c r="W17" s="18">
        <f t="shared" si="1"/>
        <v>9.1546904992489728E-2</v>
      </c>
      <c r="X17" s="31"/>
      <c r="Y17" s="31"/>
      <c r="Z17" s="18"/>
      <c r="AA17" s="18"/>
    </row>
    <row r="18" spans="1:27" ht="14.25" customHeight="1" x14ac:dyDescent="0.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19"/>
      <c r="Q18" s="19"/>
      <c r="R18" s="19">
        <f t="shared" si="0"/>
        <v>6.4312602506489347E-2</v>
      </c>
      <c r="S18" s="19">
        <f t="shared" si="0"/>
        <v>0.48973488826800787</v>
      </c>
      <c r="T18" s="18"/>
      <c r="U18" s="18"/>
      <c r="V18" s="18">
        <f t="shared" si="1"/>
        <v>3.2384487889052633E-3</v>
      </c>
      <c r="W18" s="18">
        <f t="shared" si="1"/>
        <v>8.0853941797357047E-3</v>
      </c>
      <c r="X18" s="31"/>
      <c r="Y18" s="31"/>
      <c r="Z18" s="18"/>
      <c r="AA18" s="18"/>
    </row>
    <row r="19" spans="1:27" ht="14.25" customHeight="1" x14ac:dyDescent="0.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9"/>
      <c r="Q19" s="19"/>
      <c r="R19" s="19">
        <f t="shared" si="0"/>
        <v>6.4201740410763208E-2</v>
      </c>
      <c r="S19" s="19">
        <f t="shared" si="0"/>
        <v>6.1093073981901481E-2</v>
      </c>
      <c r="T19" s="18"/>
      <c r="U19" s="18"/>
      <c r="V19" s="18">
        <f t="shared" si="1"/>
        <v>4.1699654625604989E-3</v>
      </c>
      <c r="W19" s="18">
        <f t="shared" si="1"/>
        <v>1.742084584101733E-3</v>
      </c>
      <c r="X19" s="31"/>
      <c r="Y19" s="31"/>
      <c r="Z19" s="18"/>
      <c r="AA19" s="18"/>
    </row>
    <row r="20" spans="1:27" ht="14.25" customHeight="1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19"/>
      <c r="Q20" s="19"/>
      <c r="R20" s="19">
        <f t="shared" si="0"/>
        <v>0.27356038654057491</v>
      </c>
      <c r="S20" s="19">
        <f t="shared" si="0"/>
        <v>6.4837750922088961</v>
      </c>
      <c r="T20" s="18"/>
      <c r="U20" s="18"/>
      <c r="V20" s="18">
        <f t="shared" si="1"/>
        <v>1.4638590141813618E-2</v>
      </c>
      <c r="W20" s="18">
        <f t="shared" si="1"/>
        <v>3.7625982111391482E-2</v>
      </c>
      <c r="X20" s="31"/>
      <c r="Y20" s="31"/>
      <c r="Z20" s="18"/>
      <c r="AA20" s="18"/>
    </row>
    <row r="21" spans="1:27" ht="14.25" customHeight="1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19"/>
      <c r="Q21" s="19"/>
      <c r="R21" s="19">
        <f t="shared" si="0"/>
        <v>0.81870023636959399</v>
      </c>
      <c r="S21" s="19">
        <f t="shared" si="0"/>
        <v>0.64796934248832216</v>
      </c>
      <c r="T21" s="18"/>
      <c r="U21" s="18"/>
      <c r="V21" s="18">
        <f t="shared" si="1"/>
        <v>0.18447179111385248</v>
      </c>
      <c r="W21" s="18">
        <f t="shared" si="1"/>
        <v>0.1759817552323478</v>
      </c>
      <c r="X21" s="31"/>
      <c r="Y21" s="31"/>
      <c r="Z21" s="18"/>
      <c r="AA21" s="18"/>
    </row>
    <row r="22" spans="1:27" ht="14.2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9"/>
      <c r="Q22" s="19"/>
      <c r="R22" s="19">
        <f t="shared" si="0"/>
        <v>0.88527605132065079</v>
      </c>
      <c r="S22" s="19">
        <f t="shared" si="0"/>
        <v>4.9847957049860643</v>
      </c>
      <c r="T22" s="18"/>
      <c r="U22" s="18"/>
      <c r="V22" s="18">
        <f t="shared" si="1"/>
        <v>0.17054142875665368</v>
      </c>
      <c r="W22" s="18">
        <f t="shared" si="1"/>
        <v>0.19592212961638827</v>
      </c>
      <c r="X22" s="31"/>
      <c r="Y22" s="31"/>
      <c r="Z22" s="18"/>
      <c r="AA22" s="18"/>
    </row>
    <row r="23" spans="1:27" ht="14.25" customHeight="1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19"/>
      <c r="Q23" s="19"/>
      <c r="R23" s="19">
        <f t="shared" si="0"/>
        <v>6.5530424117569845</v>
      </c>
      <c r="S23" s="19">
        <f t="shared" si="0"/>
        <v>4.0646656293636712</v>
      </c>
      <c r="T23" s="18"/>
      <c r="U23" s="18"/>
      <c r="V23" s="18">
        <f t="shared" si="1"/>
        <v>3.7918024917318639E-2</v>
      </c>
      <c r="W23" s="18">
        <f t="shared" si="1"/>
        <v>7.0079596559090379E-2</v>
      </c>
      <c r="X23" s="31"/>
      <c r="Y23" s="31"/>
      <c r="Z23" s="18"/>
      <c r="AA23" s="18"/>
    </row>
    <row r="24" spans="1:27" ht="14.25" customHeight="1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9"/>
      <c r="Q24" s="19"/>
      <c r="R24" s="19">
        <f t="shared" si="0"/>
        <v>2.7158827193646831</v>
      </c>
      <c r="S24" s="19">
        <f t="shared" si="0"/>
        <v>1.056657214616346</v>
      </c>
      <c r="T24" s="18"/>
      <c r="U24" s="18"/>
      <c r="V24" s="18">
        <f t="shared" si="1"/>
        <v>1.4789429673500696E-4</v>
      </c>
      <c r="W24" s="18">
        <f t="shared" si="1"/>
        <v>1.8239680620874082E-2</v>
      </c>
      <c r="X24" s="31"/>
      <c r="Y24" s="31"/>
      <c r="Z24" s="18"/>
      <c r="AA24" s="18"/>
    </row>
    <row r="25" spans="1:27" ht="14.25" customHeight="1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4.25" customHeight="1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0"/>
      <c r="Q26" s="20"/>
      <c r="R26" s="20">
        <f t="shared" ref="R26:W26" si="2">AVERAGE(R16:R24)</f>
        <v>1.8042641028454212</v>
      </c>
      <c r="S26" s="20">
        <f t="shared" si="2"/>
        <v>2.4436375467914067</v>
      </c>
      <c r="T26" s="20"/>
      <c r="U26" s="20"/>
      <c r="V26" s="20">
        <f t="shared" si="2"/>
        <v>7.726845392025429E-2</v>
      </c>
      <c r="W26" s="20">
        <f t="shared" si="2"/>
        <v>8.4182963727248664E-2</v>
      </c>
      <c r="X26" s="31"/>
      <c r="Y26" s="21"/>
      <c r="Z26" s="20"/>
      <c r="AA26" s="20"/>
    </row>
    <row r="27" spans="1:27" ht="14.25" customHeight="1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 t="s">
        <v>84</v>
      </c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4.25" customHeight="1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 spans="1:27" ht="14.25" customHeight="1" x14ac:dyDescent="0.2"/>
    <row r="30" spans="1:27" ht="14.25" customHeight="1" x14ac:dyDescent="0.2"/>
    <row r="31" spans="1:27" ht="14.25" customHeight="1" x14ac:dyDescent="0.2"/>
    <row r="32" spans="1:27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">
    <mergeCell ref="P1:S1"/>
    <mergeCell ref="P2:Q2"/>
    <mergeCell ref="R2:S2"/>
    <mergeCell ref="P15:W15"/>
    <mergeCell ref="T1:W1"/>
    <mergeCell ref="T2:U2"/>
    <mergeCell ref="V2:W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J1000"/>
  <sheetViews>
    <sheetView workbookViewId="0">
      <selection activeCell="B39" sqref="B39"/>
    </sheetView>
  </sheetViews>
  <sheetFormatPr defaultColWidth="12.625" defaultRowHeight="15" customHeight="1" x14ac:dyDescent="0.2"/>
  <cols>
    <col min="1" max="1" width="5.625" customWidth="1"/>
    <col min="2" max="2" width="10.125" bestFit="1" customWidth="1"/>
    <col min="3" max="24" width="7.625" customWidth="1"/>
  </cols>
  <sheetData>
    <row r="1" spans="1:10" ht="14.25" customHeight="1" x14ac:dyDescent="0.25">
      <c r="C1" s="66" t="s">
        <v>74</v>
      </c>
      <c r="D1" s="66"/>
      <c r="E1" s="66"/>
      <c r="F1" s="66"/>
      <c r="G1" s="66" t="s">
        <v>75</v>
      </c>
      <c r="H1" s="66"/>
      <c r="I1" s="66"/>
      <c r="J1" s="66"/>
    </row>
    <row r="2" spans="1:10" ht="14.25" customHeight="1" x14ac:dyDescent="0.25">
      <c r="C2" s="66" t="s">
        <v>76</v>
      </c>
      <c r="D2" s="67"/>
      <c r="E2" s="66" t="s">
        <v>77</v>
      </c>
      <c r="F2" s="67"/>
      <c r="G2" s="66" t="s">
        <v>76</v>
      </c>
      <c r="H2" s="66"/>
      <c r="I2" s="66" t="s">
        <v>77</v>
      </c>
      <c r="J2" s="67"/>
    </row>
    <row r="3" spans="1:10" ht="14.25" customHeight="1" x14ac:dyDescent="0.25">
      <c r="A3" s="14"/>
      <c r="B3" s="14"/>
      <c r="C3" s="13" t="s">
        <v>78</v>
      </c>
      <c r="D3" s="13" t="s">
        <v>79</v>
      </c>
      <c r="E3" s="13" t="s">
        <v>78</v>
      </c>
      <c r="F3" s="13" t="s">
        <v>79</v>
      </c>
      <c r="G3" s="13" t="s">
        <v>78</v>
      </c>
      <c r="H3" s="13" t="s">
        <v>79</v>
      </c>
      <c r="I3" s="13" t="s">
        <v>78</v>
      </c>
      <c r="J3" s="13" t="s">
        <v>79</v>
      </c>
    </row>
    <row r="4" spans="1:10" ht="19.5" customHeight="1" x14ac:dyDescent="0.25">
      <c r="A4" s="68" t="s">
        <v>80</v>
      </c>
      <c r="B4" s="15" t="s">
        <v>81</v>
      </c>
      <c r="C4" s="12">
        <v>0.17299999999999999</v>
      </c>
      <c r="D4" s="12">
        <v>0.14599999999999999</v>
      </c>
      <c r="E4" s="12">
        <v>0.189</v>
      </c>
      <c r="F4" s="12">
        <v>0.159</v>
      </c>
      <c r="G4" s="12">
        <v>0.17799999999999999</v>
      </c>
      <c r="H4" s="12">
        <v>0.153</v>
      </c>
      <c r="I4" s="12">
        <v>0.188</v>
      </c>
      <c r="J4" s="40">
        <v>0.16600000000000001</v>
      </c>
    </row>
    <row r="5" spans="1:10" ht="17.25" customHeight="1" x14ac:dyDescent="0.25">
      <c r="A5" s="67"/>
      <c r="B5" s="15" t="s">
        <v>10</v>
      </c>
      <c r="C5" s="12">
        <v>0.4</v>
      </c>
      <c r="D5" s="12">
        <v>0.42799999999999999</v>
      </c>
      <c r="E5" s="12">
        <v>0.35299999999999998</v>
      </c>
      <c r="F5" s="12">
        <v>0.36099999999999999</v>
      </c>
      <c r="G5" s="12">
        <v>0.41499999999999998</v>
      </c>
      <c r="H5" s="12">
        <v>0.441</v>
      </c>
      <c r="I5" s="12">
        <v>0.39300000000000002</v>
      </c>
      <c r="J5" s="12">
        <v>0.39</v>
      </c>
    </row>
    <row r="6" spans="1:10" ht="24.75" customHeight="1" x14ac:dyDescent="0.25">
      <c r="A6" s="67"/>
      <c r="B6" s="15" t="s">
        <v>82</v>
      </c>
      <c r="C6" s="12">
        <v>3.0990000000000002</v>
      </c>
      <c r="D6" s="12">
        <v>3.0249999999999999</v>
      </c>
      <c r="E6" s="12">
        <v>3.379</v>
      </c>
      <c r="F6" s="12">
        <v>3.3580000000000001</v>
      </c>
      <c r="G6" s="12">
        <v>0.39100000000000001</v>
      </c>
      <c r="H6" s="12">
        <v>0.38200000000000001</v>
      </c>
      <c r="I6" s="12">
        <v>0.39900000000000002</v>
      </c>
      <c r="J6" s="12">
        <v>0.4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7">
    <mergeCell ref="C1:F1"/>
    <mergeCell ref="G1:J1"/>
    <mergeCell ref="A4:A6"/>
    <mergeCell ref="C2:D2"/>
    <mergeCell ref="E2:F2"/>
    <mergeCell ref="G2:H2"/>
    <mergeCell ref="I2:J2"/>
  </mergeCell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E0BE-A453-4BC9-904D-2FB24BFDF640}">
  <dimension ref="A1:AY38"/>
  <sheetViews>
    <sheetView tabSelected="1" topLeftCell="AD4" zoomScale="70" zoomScaleNormal="70" workbookViewId="0">
      <selection activeCell="AV43" sqref="AV43"/>
    </sheetView>
  </sheetViews>
  <sheetFormatPr defaultColWidth="8.875" defaultRowHeight="14.25" x14ac:dyDescent="0.2"/>
  <cols>
    <col min="1" max="1" width="8.625" bestFit="1" customWidth="1"/>
    <col min="2" max="2" width="10.375" bestFit="1" customWidth="1"/>
    <col min="3" max="3" width="6.5" customWidth="1"/>
    <col min="4" max="4" width="11.125" customWidth="1"/>
    <col min="5" max="5" width="8.625" customWidth="1"/>
    <col min="6" max="6" width="8.125" customWidth="1"/>
    <col min="7" max="7" width="15.125" style="47" customWidth="1"/>
    <col min="8" max="8" width="9.375" style="47" customWidth="1"/>
    <col min="9" max="9" width="12.625" style="47" customWidth="1"/>
    <col min="10" max="10" width="10.625" style="47" customWidth="1"/>
    <col min="11" max="12" width="7.5" bestFit="1" customWidth="1"/>
  </cols>
  <sheetData>
    <row r="1" spans="1:51" s="22" customFormat="1" ht="17.25" customHeight="1" x14ac:dyDescent="0.25">
      <c r="C1" s="50" t="s">
        <v>120</v>
      </c>
      <c r="D1" s="50" t="s">
        <v>121</v>
      </c>
      <c r="E1" s="23"/>
      <c r="F1" s="23"/>
      <c r="G1" s="23"/>
      <c r="H1" s="23"/>
      <c r="I1" s="23"/>
      <c r="J1" s="23"/>
      <c r="K1" s="42" t="s">
        <v>78</v>
      </c>
      <c r="L1" s="42" t="s">
        <v>79</v>
      </c>
      <c r="M1" s="42" t="s">
        <v>78</v>
      </c>
      <c r="N1" s="42" t="s">
        <v>79</v>
      </c>
      <c r="O1" s="24"/>
    </row>
    <row r="2" spans="1:51" x14ac:dyDescent="0.2">
      <c r="A2" s="71" t="s">
        <v>87</v>
      </c>
      <c r="B2" t="s">
        <v>85</v>
      </c>
      <c r="C2" s="36">
        <v>14.491057710627565</v>
      </c>
      <c r="D2" s="36">
        <v>14.741723831481872</v>
      </c>
      <c r="E2" s="25"/>
      <c r="F2" s="25"/>
      <c r="G2" s="25"/>
      <c r="H2" s="25"/>
      <c r="I2" s="25"/>
      <c r="J2" s="25"/>
      <c r="K2" s="43">
        <v>10.621483103204062</v>
      </c>
      <c r="L2" s="43">
        <v>10.866730818789105</v>
      </c>
      <c r="M2" s="69">
        <f>B38</f>
        <v>6.2128736030247422</v>
      </c>
      <c r="N2" s="69">
        <f>C38</f>
        <v>6.6551841827902569</v>
      </c>
      <c r="O2" s="19"/>
    </row>
    <row r="3" spans="1:51" ht="15" x14ac:dyDescent="0.25">
      <c r="A3" s="71"/>
      <c r="B3" t="s">
        <v>86</v>
      </c>
      <c r="C3" s="36">
        <v>5.2658205879345257</v>
      </c>
      <c r="D3" s="49">
        <v>1.7403088342667452</v>
      </c>
      <c r="E3" s="25"/>
      <c r="F3" s="25"/>
      <c r="G3" s="25"/>
      <c r="H3" s="25"/>
      <c r="I3" s="25"/>
      <c r="J3" s="25"/>
      <c r="K3" s="43">
        <v>1.8042641028454212</v>
      </c>
      <c r="L3" s="43">
        <v>2.4436375467914067</v>
      </c>
      <c r="M3" s="69"/>
      <c r="N3" s="69"/>
      <c r="O3" s="19"/>
    </row>
    <row r="4" spans="1:51" x14ac:dyDescent="0.2">
      <c r="C4" s="26"/>
      <c r="D4" s="26"/>
      <c r="E4" s="26"/>
      <c r="F4" s="26"/>
      <c r="G4" s="26"/>
      <c r="H4" s="26"/>
      <c r="I4" s="26"/>
      <c r="J4" s="26"/>
      <c r="K4" s="44"/>
      <c r="L4" s="44"/>
      <c r="M4" s="45"/>
      <c r="N4" s="45"/>
      <c r="O4" s="19"/>
    </row>
    <row r="5" spans="1:51" x14ac:dyDescent="0.2">
      <c r="C5" s="26"/>
      <c r="D5" s="26"/>
      <c r="E5" s="26"/>
      <c r="F5" s="26"/>
      <c r="G5" s="26"/>
      <c r="H5" s="26"/>
      <c r="I5" s="26"/>
      <c r="J5" s="26"/>
      <c r="K5" s="44"/>
      <c r="L5" s="44"/>
      <c r="M5" s="45"/>
      <c r="N5" s="45"/>
      <c r="O5" s="19"/>
    </row>
    <row r="6" spans="1:51" x14ac:dyDescent="0.2">
      <c r="A6" s="71" t="s">
        <v>88</v>
      </c>
      <c r="B6" t="s">
        <v>85</v>
      </c>
      <c r="C6" s="36">
        <v>6.7819616127710536E-2</v>
      </c>
      <c r="D6" s="36">
        <v>9.2509140737767656E-2</v>
      </c>
      <c r="E6" s="25"/>
      <c r="F6" s="25"/>
      <c r="G6" s="25"/>
      <c r="H6" s="25"/>
      <c r="I6" s="25"/>
      <c r="J6" s="25"/>
      <c r="K6" s="43">
        <v>5.6258399981670294E-2</v>
      </c>
      <c r="L6" s="43">
        <v>9.2544331667051699E-2</v>
      </c>
      <c r="M6" s="69">
        <f>H38</f>
        <v>6.6763426950962282E-2</v>
      </c>
      <c r="N6" s="69">
        <f>I38</f>
        <v>8.8363647697150161E-2</v>
      </c>
      <c r="O6" s="19"/>
      <c r="AI6" t="s">
        <v>150</v>
      </c>
      <c r="AY6" t="s">
        <v>151</v>
      </c>
    </row>
    <row r="7" spans="1:51" x14ac:dyDescent="0.2">
      <c r="A7" s="71"/>
      <c r="B7" t="s">
        <v>86</v>
      </c>
      <c r="C7" s="36">
        <v>5.362601789193186E-2</v>
      </c>
      <c r="D7" s="36">
        <v>7.6143169276449471E-2</v>
      </c>
      <c r="E7" s="25"/>
      <c r="F7" s="25"/>
      <c r="G7" s="25"/>
      <c r="H7" s="25"/>
      <c r="I7" s="25"/>
      <c r="J7" s="25"/>
      <c r="K7" s="43">
        <v>7.726845392025429E-2</v>
      </c>
      <c r="L7" s="43">
        <v>8.4182963727248664E-2</v>
      </c>
      <c r="M7" s="69"/>
      <c r="N7" s="69"/>
      <c r="O7" s="19"/>
    </row>
    <row r="8" spans="1:51" x14ac:dyDescent="0.2">
      <c r="K8" s="44"/>
      <c r="L8" s="44"/>
      <c r="M8" s="44"/>
      <c r="N8" s="44"/>
    </row>
    <row r="9" spans="1:51" x14ac:dyDescent="0.2">
      <c r="K9" s="44"/>
      <c r="L9" s="44"/>
      <c r="M9" s="44"/>
      <c r="N9" s="44"/>
    </row>
    <row r="14" spans="1:51" ht="15" x14ac:dyDescent="0.25">
      <c r="B14" s="72" t="s">
        <v>118</v>
      </c>
      <c r="C14" s="72"/>
      <c r="D14" s="72" t="s">
        <v>119</v>
      </c>
      <c r="E14" s="72"/>
      <c r="F14" s="52"/>
      <c r="G14" s="52"/>
      <c r="H14" s="72" t="s">
        <v>118</v>
      </c>
      <c r="I14" s="72"/>
      <c r="J14" s="72" t="s">
        <v>119</v>
      </c>
      <c r="K14" s="72"/>
    </row>
    <row r="15" spans="1:51" ht="15" x14ac:dyDescent="0.25">
      <c r="B15" s="72" t="s">
        <v>87</v>
      </c>
      <c r="C15" s="72"/>
      <c r="D15" s="72" t="s">
        <v>87</v>
      </c>
      <c r="E15" s="72"/>
      <c r="F15" s="52"/>
      <c r="G15" s="53"/>
      <c r="H15" s="72" t="s">
        <v>88</v>
      </c>
      <c r="I15" s="72"/>
      <c r="J15" s="72" t="s">
        <v>88</v>
      </c>
      <c r="K15" s="72"/>
    </row>
    <row r="16" spans="1:51" ht="75" x14ac:dyDescent="0.2">
      <c r="B16" s="54" t="s">
        <v>122</v>
      </c>
      <c r="C16" s="54" t="s">
        <v>123</v>
      </c>
      <c r="D16" s="55" t="s">
        <v>124</v>
      </c>
      <c r="E16" s="55" t="s">
        <v>125</v>
      </c>
      <c r="F16" s="55"/>
      <c r="G16" s="54"/>
      <c r="H16" s="54" t="s">
        <v>126</v>
      </c>
      <c r="I16" s="54" t="s">
        <v>127</v>
      </c>
      <c r="J16" s="55" t="s">
        <v>128</v>
      </c>
      <c r="K16" s="55" t="s">
        <v>129</v>
      </c>
    </row>
    <row r="17" spans="1:11" x14ac:dyDescent="0.2">
      <c r="A17" s="70" t="s">
        <v>117</v>
      </c>
      <c r="B17" s="51">
        <v>30.702833014478603</v>
      </c>
      <c r="C17" s="51">
        <v>26.413221291443854</v>
      </c>
      <c r="D17" s="51">
        <v>47.647942305669389</v>
      </c>
      <c r="E17" s="51">
        <v>51.639765355864732</v>
      </c>
      <c r="F17" s="51"/>
      <c r="G17" s="51"/>
      <c r="H17" s="51">
        <v>0.10367686436481025</v>
      </c>
      <c r="I17" s="51">
        <v>0.15049644647834409</v>
      </c>
      <c r="J17" s="51">
        <v>5.5183241562144617E-2</v>
      </c>
      <c r="K17" s="51">
        <v>0.20316421905958601</v>
      </c>
    </row>
    <row r="18" spans="1:11" x14ac:dyDescent="0.2">
      <c r="A18" s="70"/>
      <c r="B18" s="51">
        <v>3.0650926719440825</v>
      </c>
      <c r="C18" s="51">
        <v>14.429250079678782</v>
      </c>
      <c r="D18" s="51">
        <v>9.1474212093456444</v>
      </c>
      <c r="E18" s="51">
        <v>17.8334372515301</v>
      </c>
      <c r="F18" s="51"/>
      <c r="G18" s="51"/>
      <c r="H18" s="51">
        <v>0.10629923222086717</v>
      </c>
      <c r="I18" s="51">
        <v>0.2255870112962832</v>
      </c>
      <c r="J18" s="51">
        <v>0.20157605688583219</v>
      </c>
      <c r="K18" s="51">
        <v>0.28376033414554752</v>
      </c>
    </row>
    <row r="19" spans="1:11" x14ac:dyDescent="0.2">
      <c r="A19" s="70"/>
      <c r="B19" s="51">
        <v>1.6883289861450026</v>
      </c>
      <c r="C19" s="51">
        <v>1.1268778684361203</v>
      </c>
      <c r="D19" s="51">
        <v>4.4306119969453865</v>
      </c>
      <c r="E19" s="51">
        <v>0.86347016262696574</v>
      </c>
      <c r="F19" s="51"/>
      <c r="G19" s="51"/>
      <c r="H19" s="51">
        <v>8.0326434466963575E-4</v>
      </c>
      <c r="I19" s="51">
        <v>1.5159724373036976E-2</v>
      </c>
      <c r="J19" s="51">
        <v>6.993840798424876E-4</v>
      </c>
      <c r="K19" s="51">
        <v>2.4676862249102028E-4</v>
      </c>
    </row>
    <row r="20" spans="1:11" x14ac:dyDescent="0.2">
      <c r="A20" s="70"/>
      <c r="B20" s="51">
        <v>9.8145405678141867E-2</v>
      </c>
      <c r="C20" s="51">
        <v>0.20640741963263909</v>
      </c>
      <c r="D20" s="51">
        <v>9.8787883421950565E-2</v>
      </c>
      <c r="E20" s="51">
        <v>6.72706425962388E-4</v>
      </c>
      <c r="F20" s="51"/>
      <c r="G20" s="51"/>
      <c r="H20" s="51">
        <v>1.6736844663816478E-4</v>
      </c>
      <c r="I20" s="51">
        <v>1.2399645436763146E-4</v>
      </c>
      <c r="J20" s="51">
        <v>2.1322907702857732E-2</v>
      </c>
      <c r="K20" s="51">
        <v>2.7913926626715012E-3</v>
      </c>
    </row>
    <row r="21" spans="1:11" x14ac:dyDescent="0.2">
      <c r="A21" s="70"/>
      <c r="B21" s="51">
        <v>36.671446147824057</v>
      </c>
      <c r="C21" s="51">
        <v>32.635767455791104</v>
      </c>
      <c r="D21" s="51">
        <v>39.029671264954018</v>
      </c>
      <c r="E21" s="51">
        <v>30.702244674099628</v>
      </c>
      <c r="F21" s="51"/>
      <c r="G21" s="51"/>
      <c r="H21" s="51">
        <v>7.3677567995784343E-2</v>
      </c>
      <c r="I21" s="51">
        <v>0.10332118013488324</v>
      </c>
      <c r="J21" s="51">
        <v>0.22464319357753026</v>
      </c>
      <c r="K21" s="51">
        <v>2.7385422228482868E-2</v>
      </c>
    </row>
    <row r="22" spans="1:11" x14ac:dyDescent="0.2">
      <c r="A22" s="70"/>
      <c r="B22" s="51">
        <v>1.9513908477430624</v>
      </c>
      <c r="C22" s="51">
        <v>0.20884525982203953</v>
      </c>
      <c r="D22" s="51">
        <v>2.7499294760793349E-2</v>
      </c>
      <c r="E22" s="51">
        <v>1.7872156599293862</v>
      </c>
      <c r="F22" s="51"/>
      <c r="G22" s="51"/>
      <c r="H22" s="51">
        <v>1.3257139497492134E-2</v>
      </c>
      <c r="I22" s="51">
        <v>1.1072936851840608E-3</v>
      </c>
      <c r="J22" s="51">
        <v>9.1217532459297174E-3</v>
      </c>
      <c r="K22" s="51">
        <v>1.3939146275839615E-2</v>
      </c>
    </row>
    <row r="23" spans="1:11" x14ac:dyDescent="0.2">
      <c r="A23" s="70"/>
      <c r="B23" s="51">
        <v>16.10133630284458</v>
      </c>
      <c r="C23" s="51">
        <v>17.588366529083697</v>
      </c>
      <c r="D23" s="51">
        <v>4.8511978963423861</v>
      </c>
      <c r="E23" s="51">
        <v>17.116709250233665</v>
      </c>
      <c r="F23" s="51"/>
      <c r="G23" s="51"/>
      <c r="H23" s="51">
        <v>5.666875689639661E-2</v>
      </c>
      <c r="I23" s="51">
        <v>0.13546227809366249</v>
      </c>
      <c r="J23" s="51">
        <v>2.762336844219921E-2</v>
      </c>
      <c r="K23" s="51">
        <v>6.2397791011056421E-2</v>
      </c>
    </row>
    <row r="24" spans="1:11" x14ac:dyDescent="0.2">
      <c r="A24" s="70"/>
      <c r="B24" s="51">
        <v>1.6884199220982428</v>
      </c>
      <c r="C24" s="51">
        <v>3.9420464357438041</v>
      </c>
      <c r="D24" s="51">
        <v>1.990697692417984</v>
      </c>
      <c r="E24" s="51">
        <v>8.3284624780635852</v>
      </c>
      <c r="F24" s="51"/>
      <c r="G24" s="51"/>
      <c r="H24" s="51">
        <v>0.15074106457535189</v>
      </c>
      <c r="I24" s="51">
        <v>0.18340137386682956</v>
      </c>
      <c r="J24" s="51">
        <v>3.9755556941010593E-2</v>
      </c>
      <c r="K24" s="51">
        <v>0.23730659592090009</v>
      </c>
    </row>
    <row r="25" spans="1:11" x14ac:dyDescent="0.2">
      <c r="A25" s="70"/>
      <c r="B25" s="51">
        <v>3.6263546300807956</v>
      </c>
      <c r="C25" s="51">
        <v>1.2497950294699027</v>
      </c>
      <c r="D25" s="51">
        <v>20.419011681515073</v>
      </c>
      <c r="E25" s="51">
        <v>0.78626845185602234</v>
      </c>
      <c r="F25" s="51"/>
      <c r="G25" s="51"/>
      <c r="H25" s="51">
        <v>1.0343414930225224E-3</v>
      </c>
      <c r="I25" s="51">
        <v>1.8239680620874082E-2</v>
      </c>
      <c r="J25" s="51">
        <v>3.3770001264298438E-2</v>
      </c>
      <c r="K25" s="51">
        <v>6.4747158400430237E-3</v>
      </c>
    </row>
    <row r="26" spans="1:11" s="48" customFormat="1" ht="15" x14ac:dyDescent="0.2">
      <c r="A26" s="56"/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spans="1:11" x14ac:dyDescent="0.2">
      <c r="A27" s="46"/>
      <c r="B27" s="51" t="s">
        <v>130</v>
      </c>
      <c r="C27" s="51" t="s">
        <v>131</v>
      </c>
      <c r="D27" s="51" t="s">
        <v>132</v>
      </c>
      <c r="E27" s="51" t="s">
        <v>133</v>
      </c>
      <c r="F27" s="51"/>
      <c r="G27" s="51"/>
      <c r="H27" s="51" t="s">
        <v>134</v>
      </c>
      <c r="I27" s="51" t="s">
        <v>135</v>
      </c>
      <c r="J27" s="51" t="s">
        <v>136</v>
      </c>
      <c r="K27" s="51" t="s">
        <v>137</v>
      </c>
    </row>
    <row r="28" spans="1:11" x14ac:dyDescent="0.2">
      <c r="A28" s="70" t="s">
        <v>116</v>
      </c>
      <c r="B28" s="51">
        <v>1.6749699863532756E-2</v>
      </c>
      <c r="C28" s="51">
        <v>0.10010463992748124</v>
      </c>
      <c r="D28" s="51">
        <v>0.22868537075756667</v>
      </c>
      <c r="E28" s="51">
        <v>1.0150014162995611</v>
      </c>
      <c r="F28" s="51"/>
      <c r="G28" s="51"/>
      <c r="H28" s="51">
        <v>0.21598667998696744</v>
      </c>
      <c r="I28" s="51">
        <v>0.15842314564881879</v>
      </c>
      <c r="J28" s="51">
        <v>8.9138590186695552E-2</v>
      </c>
      <c r="K28" s="51">
        <v>0.11880099452070471</v>
      </c>
    </row>
    <row r="29" spans="1:11" x14ac:dyDescent="0.2">
      <c r="A29" s="70"/>
      <c r="B29" s="51">
        <v>4.846651077475518</v>
      </c>
      <c r="C29" s="51">
        <v>4.1039423352819719</v>
      </c>
      <c r="D29" s="51">
        <v>5.3216233891190763</v>
      </c>
      <c r="E29" s="51">
        <v>2.3325970075715956</v>
      </c>
      <c r="F29" s="51"/>
      <c r="G29" s="51"/>
      <c r="H29" s="51">
        <v>6.4303261817481958E-2</v>
      </c>
      <c r="I29" s="51">
        <v>9.1546904992489728E-2</v>
      </c>
      <c r="J29" s="51">
        <v>2.4287715306833966E-2</v>
      </c>
      <c r="K29" s="51">
        <v>2.8736351118692775E-2</v>
      </c>
    </row>
    <row r="30" spans="1:11" x14ac:dyDescent="0.2">
      <c r="A30" s="70"/>
      <c r="B30" s="51">
        <v>6.4312602506489347E-2</v>
      </c>
      <c r="C30" s="51">
        <v>0.48973488826800787</v>
      </c>
      <c r="D30" s="51">
        <v>0.76084797967711415</v>
      </c>
      <c r="E30" s="51">
        <v>4.3435806975998588E-2</v>
      </c>
      <c r="F30" s="51"/>
      <c r="G30" s="51"/>
      <c r="H30" s="51">
        <v>3.2384487889052633E-3</v>
      </c>
      <c r="I30" s="51">
        <v>8.0853941797357047E-3</v>
      </c>
      <c r="J30" s="51">
        <v>0.19032004873872066</v>
      </c>
      <c r="K30" s="51">
        <v>9.7203497192328344E-3</v>
      </c>
    </row>
    <row r="31" spans="1:11" x14ac:dyDescent="0.2">
      <c r="A31" s="70"/>
      <c r="B31" s="51">
        <v>6.4201740410763208E-2</v>
      </c>
      <c r="C31" s="51">
        <v>6.1093073981901481E-2</v>
      </c>
      <c r="D31" s="51">
        <v>0.28503636378558384</v>
      </c>
      <c r="E31" s="51">
        <v>0.36302273092036708</v>
      </c>
      <c r="F31" s="51"/>
      <c r="G31" s="51"/>
      <c r="H31" s="51">
        <v>4.1699654625604989E-3</v>
      </c>
      <c r="I31" s="51">
        <v>1.742084584101733E-3</v>
      </c>
      <c r="J31" s="51">
        <v>5.4195598281636713E-4</v>
      </c>
      <c r="K31" s="51">
        <v>2.235691006679226E-2</v>
      </c>
    </row>
    <row r="32" spans="1:11" x14ac:dyDescent="0.2">
      <c r="A32" s="70"/>
      <c r="B32" s="51">
        <v>0.27356038654057491</v>
      </c>
      <c r="C32" s="51">
        <v>6.4837750922088961</v>
      </c>
      <c r="D32" s="51">
        <v>1.1432515782285531</v>
      </c>
      <c r="E32" s="51">
        <v>1.614596713094905</v>
      </c>
      <c r="F32" s="51"/>
      <c r="G32" s="51"/>
      <c r="H32" s="51">
        <v>1.4638590141813618E-2</v>
      </c>
      <c r="I32" s="51">
        <v>3.7625982111391482E-2</v>
      </c>
      <c r="J32" s="51">
        <v>2.6138328161926603E-3</v>
      </c>
      <c r="K32" s="51">
        <v>3.8064397760806772E-2</v>
      </c>
    </row>
    <row r="33" spans="1:11" x14ac:dyDescent="0.2">
      <c r="A33" s="70"/>
      <c r="B33" s="51">
        <v>0.81870023636959399</v>
      </c>
      <c r="C33" s="51">
        <v>0.64796934248832216</v>
      </c>
      <c r="D33" s="51">
        <v>1.0049051310842418</v>
      </c>
      <c r="E33" s="51">
        <v>0.32809297463038339</v>
      </c>
      <c r="F33" s="51"/>
      <c r="G33" s="51"/>
      <c r="H33" s="51">
        <v>0.18447179111385248</v>
      </c>
      <c r="I33" s="51">
        <v>0.1759817552323478</v>
      </c>
      <c r="J33" s="51">
        <v>7.8047994783932637E-2</v>
      </c>
      <c r="K33" s="51">
        <v>0.26542167326075011</v>
      </c>
    </row>
    <row r="34" spans="1:11" x14ac:dyDescent="0.2">
      <c r="A34" s="70"/>
      <c r="B34" s="51">
        <v>0.88527605132065079</v>
      </c>
      <c r="C34" s="51">
        <v>4.9847957049860643</v>
      </c>
      <c r="D34" s="51">
        <v>10.555396747100872</v>
      </c>
      <c r="E34" s="51">
        <v>4.2967420584650773</v>
      </c>
      <c r="F34" s="51"/>
      <c r="G34" s="51"/>
      <c r="H34" s="51">
        <v>0.17054142875665368</v>
      </c>
      <c r="I34" s="51">
        <v>0.19592212961638827</v>
      </c>
      <c r="J34" s="51">
        <v>1.4170386650013491E-2</v>
      </c>
      <c r="K34" s="51">
        <v>3.8646818273013792E-2</v>
      </c>
    </row>
    <row r="35" spans="1:11" x14ac:dyDescent="0.2">
      <c r="A35" s="70"/>
      <c r="B35" s="51">
        <v>6.5530424117569845</v>
      </c>
      <c r="C35" s="51">
        <v>4.0646656293636712</v>
      </c>
      <c r="D35" s="51">
        <v>6.3656852808897542</v>
      </c>
      <c r="E35" s="51">
        <v>5.6459121656471414</v>
      </c>
      <c r="F35" s="51"/>
      <c r="G35" s="51"/>
      <c r="H35" s="51">
        <v>3.7918024917318639E-2</v>
      </c>
      <c r="I35" s="51">
        <v>7.0079596559090379E-2</v>
      </c>
      <c r="J35" s="51">
        <v>4.1481328692431962E-3</v>
      </c>
      <c r="K35" s="51">
        <v>0.13965596157873952</v>
      </c>
    </row>
    <row r="36" spans="1:11" x14ac:dyDescent="0.2">
      <c r="A36" s="70"/>
      <c r="B36" s="51">
        <v>2.7158827193646831</v>
      </c>
      <c r="C36" s="51">
        <v>1.056657214616346</v>
      </c>
      <c r="D36" s="51">
        <v>21.726953450767969</v>
      </c>
      <c r="E36" s="51">
        <v>2.3378634795679195E-2</v>
      </c>
      <c r="F36" s="51"/>
      <c r="G36" s="51"/>
      <c r="H36" s="51">
        <v>1.4789429673500696E-4</v>
      </c>
      <c r="I36" s="51">
        <v>1.8239680620874082E-2</v>
      </c>
      <c r="J36" s="51">
        <v>7.936550369293828E-2</v>
      </c>
      <c r="K36" s="51">
        <v>2.388506718931252E-2</v>
      </c>
    </row>
    <row r="37" spans="1:11" x14ac:dyDescent="0.2"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1:11" x14ac:dyDescent="0.2">
      <c r="A38" s="44" t="s">
        <v>115</v>
      </c>
      <c r="B38" s="57">
        <f>AVERAGE(B17:B36)</f>
        <v>6.2128736030247422</v>
      </c>
      <c r="C38" s="57">
        <f>AVERAGE(C17:C36)</f>
        <v>6.6551841827902569</v>
      </c>
      <c r="D38" s="57">
        <f t="shared" ref="D38:E38" si="0">AVERAGE(D17:D36)</f>
        <v>9.7241792509324085</v>
      </c>
      <c r="E38" s="57">
        <f t="shared" si="0"/>
        <v>8.0400569721683723</v>
      </c>
      <c r="F38" s="57"/>
      <c r="G38" s="57"/>
      <c r="H38" s="57">
        <f>AVERAGE(H17:H36)</f>
        <v>6.6763426950962282E-2</v>
      </c>
      <c r="I38" s="57">
        <f t="shared" ref="I38:K38" si="1">AVERAGE(I17:I36)</f>
        <v>8.8363647697150161E-2</v>
      </c>
      <c r="J38" s="57">
        <f t="shared" si="1"/>
        <v>6.0907201373835124E-2</v>
      </c>
      <c r="K38" s="57">
        <f t="shared" si="1"/>
        <v>8.4597494958592423E-2</v>
      </c>
    </row>
  </sheetData>
  <mergeCells count="16">
    <mergeCell ref="N2:N3"/>
    <mergeCell ref="N6:N7"/>
    <mergeCell ref="A17:A25"/>
    <mergeCell ref="A28:A36"/>
    <mergeCell ref="A2:A3"/>
    <mergeCell ref="A6:A7"/>
    <mergeCell ref="B15:C15"/>
    <mergeCell ref="H15:I15"/>
    <mergeCell ref="M2:M3"/>
    <mergeCell ref="M6:M7"/>
    <mergeCell ref="D15:E15"/>
    <mergeCell ref="J15:K15"/>
    <mergeCell ref="B14:C14"/>
    <mergeCell ref="D14:E14"/>
    <mergeCell ref="H14:I14"/>
    <mergeCell ref="J14:K14"/>
  </mergeCells>
  <conditionalFormatting sqref="C2:L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L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L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L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set1</vt:lpstr>
      <vt:lpstr>set1_v2</vt:lpstr>
      <vt:lpstr>valid 1</vt:lpstr>
      <vt:lpstr>valid1v2</vt:lpstr>
      <vt:lpstr>set2</vt:lpstr>
      <vt:lpstr>valid 2</vt:lpstr>
      <vt:lpstr>cross validatoin IDW</vt:lpstr>
      <vt:lpstr>MSE all predict</vt:lpstr>
      <vt:lpstr>slope_boxplot</vt:lpstr>
      <vt:lpstr>intercept_boxplot</vt:lpstr>
      <vt:lpstr>_xlcn.WorksheetConnection_SummaryD1F571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Eddine</dc:creator>
  <cp:lastModifiedBy>Daniel</cp:lastModifiedBy>
  <dcterms:created xsi:type="dcterms:W3CDTF">2021-04-15T22:09:12Z</dcterms:created>
  <dcterms:modified xsi:type="dcterms:W3CDTF">2022-01-23T12:08:14Z</dcterms:modified>
</cp:coreProperties>
</file>