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E28" i="1"/>
  <c r="H22" i="1"/>
  <c r="B23" i="1"/>
  <c r="E43" i="1"/>
  <c r="F32" i="1"/>
  <c r="G32" i="1"/>
  <c r="E32" i="1"/>
  <c r="F29" i="1"/>
  <c r="G29" i="1"/>
  <c r="E29" i="1"/>
  <c r="C23" i="1"/>
  <c r="D23" i="1"/>
  <c r="E23" i="1"/>
  <c r="F23" i="1"/>
  <c r="G23" i="1"/>
  <c r="H23" i="1"/>
  <c r="B2" i="1"/>
  <c r="C2" i="1"/>
  <c r="D2" i="1"/>
  <c r="E2" i="1"/>
  <c r="F2" i="1"/>
  <c r="G2" i="1"/>
  <c r="H2" i="1"/>
  <c r="H5" i="1"/>
  <c r="B1" i="1"/>
  <c r="C1" i="1"/>
  <c r="D1" i="1"/>
  <c r="E1" i="1"/>
  <c r="F1" i="1"/>
  <c r="G1" i="1"/>
  <c r="H1" i="1"/>
</calcChain>
</file>

<file path=xl/sharedStrings.xml><?xml version="1.0" encoding="utf-8"?>
<sst xmlns="http://schemas.openxmlformats.org/spreadsheetml/2006/main" count="178" uniqueCount="97">
  <si>
    <t>Issue: Drinks</t>
  </si>
  <si>
    <t>Value: Beer Only</t>
  </si>
  <si>
    <t>Count: 1089</t>
  </si>
  <si>
    <t>Issue: Music</t>
  </si>
  <si>
    <t>Value: DJ</t>
  </si>
  <si>
    <t>Count: 1061</t>
  </si>
  <si>
    <t>Issue: Food</t>
  </si>
  <si>
    <t>Value: Chips and Nuts</t>
  </si>
  <si>
    <t>Count: 1056</t>
  </si>
  <si>
    <t>Issue: Location</t>
  </si>
  <si>
    <t>Value: Party Room</t>
  </si>
  <si>
    <t>Count: 985</t>
  </si>
  <si>
    <t>Issue: Cleanup</t>
  </si>
  <si>
    <t>Value: Specialized Materials</t>
  </si>
  <si>
    <t>Count: 920</t>
  </si>
  <si>
    <t>Issue: Invitations</t>
  </si>
  <si>
    <t>Value: Custom, Handmade</t>
  </si>
  <si>
    <t>Count: 651</t>
  </si>
  <si>
    <t>Value: Photo</t>
  </si>
  <si>
    <t>Count: 226</t>
  </si>
  <si>
    <t>Value: Custom, Printed</t>
  </si>
  <si>
    <t>Count: 151</t>
  </si>
  <si>
    <t>Value: Water and Soap</t>
  </si>
  <si>
    <t>Count: 131</t>
  </si>
  <si>
    <t>Value: Ballroom</t>
  </si>
  <si>
    <t>Count: 100</t>
  </si>
  <si>
    <t>Value: Plain</t>
  </si>
  <si>
    <t>Count: 79</t>
  </si>
  <si>
    <t>Value: MP3</t>
  </si>
  <si>
    <t>Count: 42</t>
  </si>
  <si>
    <t>Value: Hired Help</t>
  </si>
  <si>
    <t>Count: 32</t>
  </si>
  <si>
    <t>Value: Finger-Food</t>
  </si>
  <si>
    <t>Count: 28</t>
  </si>
  <si>
    <t>Value: Special Equiment</t>
  </si>
  <si>
    <t>Count: 24</t>
  </si>
  <si>
    <t>Value: Party Tent</t>
  </si>
  <si>
    <t>Count: 22</t>
  </si>
  <si>
    <t>Value: Handmade Food</t>
  </si>
  <si>
    <t>Count: 21</t>
  </si>
  <si>
    <t>Value: Handmade Cocktails</t>
  </si>
  <si>
    <t>Count: 18</t>
  </si>
  <si>
    <t>Value: Band</t>
  </si>
  <si>
    <t>Count: 4</t>
  </si>
  <si>
    <t>Value: Catering</t>
  </si>
  <si>
    <t>Count: 2</t>
  </si>
  <si>
    <t>SUM</t>
  </si>
  <si>
    <t>SUM (ECO)</t>
  </si>
  <si>
    <t>BATUHAN</t>
  </si>
  <si>
    <t>ECO</t>
  </si>
  <si>
    <t xml:space="preserve">   </t>
  </si>
  <si>
    <t>Count: 15</t>
  </si>
  <si>
    <t>Count: 14</t>
  </si>
  <si>
    <t>Value: Your Dorm</t>
  </si>
  <si>
    <t>Food</t>
  </si>
  <si>
    <t>Drinks</t>
  </si>
  <si>
    <t>Location</t>
  </si>
  <si>
    <t>Invitations</t>
  </si>
  <si>
    <t>Music</t>
  </si>
  <si>
    <t>Clean-up</t>
  </si>
  <si>
    <t>weights[0] = 0.0</t>
  </si>
  <si>
    <t>weights[0] = 0.17222723174030657</t>
  </si>
  <si>
    <t>weights[0] = 0.1391644123835287</t>
  </si>
  <si>
    <t>weights[0] = 0.17192666065524498</t>
  </si>
  <si>
    <t>3327.0</t>
  </si>
  <si>
    <t>BAD METHOD</t>
  </si>
  <si>
    <t>Count: 66</t>
  </si>
  <si>
    <t>Count: 34</t>
  </si>
  <si>
    <t>Count: 30</t>
  </si>
  <si>
    <t>Count: 27</t>
  </si>
  <si>
    <t>Count: 20</t>
  </si>
  <si>
    <t>Count: 12</t>
  </si>
  <si>
    <t>Count: 10</t>
  </si>
  <si>
    <t>Issue</t>
  </si>
  <si>
    <t>Value</t>
  </si>
  <si>
    <t>Count</t>
  </si>
  <si>
    <t>Beer Only</t>
  </si>
  <si>
    <t>Handmade Cocktails</t>
  </si>
  <si>
    <t>DJ</t>
  </si>
  <si>
    <t>MP3</t>
  </si>
  <si>
    <t>Band</t>
  </si>
  <si>
    <t>Chips and Nuts</t>
  </si>
  <si>
    <t>Finger-Food</t>
  </si>
  <si>
    <t>Handmade Food</t>
  </si>
  <si>
    <t>Catering</t>
  </si>
  <si>
    <t>Party Room</t>
  </si>
  <si>
    <t>Ballroom</t>
  </si>
  <si>
    <t>Party Tent</t>
  </si>
  <si>
    <t>Cleanup</t>
  </si>
  <si>
    <t>Specialized Materials</t>
  </si>
  <si>
    <t>Water and Soap</t>
  </si>
  <si>
    <t>Hired Help</t>
  </si>
  <si>
    <t>Special Equiment</t>
  </si>
  <si>
    <t>Custom, Handmade</t>
  </si>
  <si>
    <t>Photo</t>
  </si>
  <si>
    <t>Custom, Printed</t>
  </si>
  <si>
    <t>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</si>
</sst>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6100"/>
      <name val="Calibri"/>
      <scheme val="minor"/>
    </font>
    <font>
      <b/>
      <sz val="12"/>
      <color rgb="FF3F3F76"/>
      <name val="Calibri"/>
      <scheme val="minor"/>
    </font>
    <font>
      <b/>
      <sz val="12"/>
      <color rgb="FF9C0006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81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3" fillId="3" borderId="0" xfId="3" applyAlignment="1">
      <alignment horizontal="left"/>
    </xf>
    <xf numFmtId="0" fontId="3" fillId="3" borderId="0" xfId="3"/>
    <xf numFmtId="0" fontId="4" fillId="4" borderId="0" xfId="4" applyAlignment="1">
      <alignment horizontal="left"/>
    </xf>
    <xf numFmtId="0" fontId="11" fillId="2" borderId="0" xfId="2" applyFont="1" applyAlignment="1">
      <alignment horizontal="center"/>
    </xf>
    <xf numFmtId="0" fontId="12" fillId="5" borderId="1" xfId="5" applyFont="1" applyAlignment="1">
      <alignment horizontal="center"/>
    </xf>
    <xf numFmtId="0" fontId="6" fillId="6" borderId="1" xfId="6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6" fillId="6" borderId="1" xfId="6" applyNumberFormat="1" applyAlignment="1">
      <alignment horizontal="center"/>
    </xf>
    <xf numFmtId="0" fontId="0" fillId="0" borderId="0" xfId="0" applyAlignment="1">
      <alignment horizontal="center"/>
    </xf>
    <xf numFmtId="10" fontId="6" fillId="6" borderId="1" xfId="1" applyNumberFormat="1" applyFont="1" applyFill="1" applyBorder="1" applyAlignment="1">
      <alignment horizontal="center"/>
    </xf>
    <xf numFmtId="9" fontId="6" fillId="6" borderId="1" xfId="1" applyFont="1" applyFill="1" applyBorder="1" applyAlignment="1">
      <alignment horizontal="center"/>
    </xf>
    <xf numFmtId="0" fontId="13" fillId="3" borderId="0" xfId="3" applyFont="1" applyAlignment="1">
      <alignment horizontal="center"/>
    </xf>
    <xf numFmtId="0" fontId="10" fillId="0" borderId="0" xfId="0" applyFont="1"/>
    <xf numFmtId="10" fontId="7" fillId="0" borderId="0" xfId="1" applyNumberFormat="1" applyFont="1" applyAlignment="1">
      <alignment horizontal="center"/>
    </xf>
    <xf numFmtId="2" fontId="11" fillId="2" borderId="0" xfId="2" applyNumberFormat="1" applyFont="1" applyAlignment="1">
      <alignment horizontal="center"/>
    </xf>
    <xf numFmtId="0" fontId="3" fillId="3" borderId="6" xfId="3" applyBorder="1"/>
    <xf numFmtId="0" fontId="11" fillId="2" borderId="5" xfId="2" applyFont="1" applyBorder="1" applyAlignment="1">
      <alignment horizontal="center"/>
    </xf>
    <xf numFmtId="0" fontId="11" fillId="2" borderId="6" xfId="2" applyFont="1" applyBorder="1" applyAlignment="1">
      <alignment horizontal="center"/>
    </xf>
    <xf numFmtId="0" fontId="11" fillId="2" borderId="7" xfId="2" applyFont="1" applyBorder="1" applyAlignment="1">
      <alignment horizontal="center"/>
    </xf>
    <xf numFmtId="0" fontId="4" fillId="4" borderId="5" xfId="4" applyBorder="1" applyAlignment="1">
      <alignment horizontal="left" wrapText="1"/>
    </xf>
    <xf numFmtId="0" fontId="4" fillId="4" borderId="2" xfId="4" applyBorder="1" applyAlignment="1">
      <alignment horizontal="left" wrapText="1"/>
    </xf>
    <xf numFmtId="0" fontId="4" fillId="4" borderId="6" xfId="4" applyBorder="1" applyAlignment="1">
      <alignment horizontal="left" wrapText="1"/>
    </xf>
    <xf numFmtId="0" fontId="4" fillId="4" borderId="3" xfId="4" applyBorder="1" applyAlignment="1">
      <alignment horizontal="left" wrapText="1"/>
    </xf>
    <xf numFmtId="0" fontId="4" fillId="4" borderId="7" xfId="4" applyBorder="1" applyAlignment="1">
      <alignment horizontal="left" wrapText="1"/>
    </xf>
    <xf numFmtId="0" fontId="4" fillId="4" borderId="4" xfId="4" applyBorder="1" applyAlignment="1">
      <alignment horizontal="left" wrapText="1"/>
    </xf>
    <xf numFmtId="0" fontId="3" fillId="3" borderId="6" xfId="3" applyBorder="1" applyAlignment="1">
      <alignment horizontal="left" wrapText="1"/>
    </xf>
    <xf numFmtId="0" fontId="3" fillId="3" borderId="6" xfId="3" applyBorder="1" applyAlignment="1">
      <alignment wrapText="1"/>
    </xf>
    <xf numFmtId="0" fontId="3" fillId="3" borderId="3" xfId="3" applyBorder="1" applyAlignment="1">
      <alignment wrapText="1"/>
    </xf>
    <xf numFmtId="0" fontId="3" fillId="3" borderId="5" xfId="3" applyBorder="1" applyAlignment="1">
      <alignment wrapText="1"/>
    </xf>
    <xf numFmtId="0" fontId="3" fillId="3" borderId="7" xfId="3" applyBorder="1" applyAlignment="1">
      <alignment wrapText="1"/>
    </xf>
  </cellXfs>
  <cellStyles count="81">
    <cellStyle name="Bad" xfId="3" builtinId="27"/>
    <cellStyle name="Calculation" xfId="6" builtinId="22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Good" xfId="2" builtinId="2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Input" xfId="5" builtinId="20"/>
    <cellStyle name="Neutral" xfId="4" builtinId="2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1"/>
  <sheetViews>
    <sheetView tabSelected="1" topLeftCell="C118" workbookViewId="0">
      <selection activeCell="G124" sqref="G124"/>
    </sheetView>
  </sheetViews>
  <sheetFormatPr baseColWidth="10" defaultRowHeight="15" x14ac:dyDescent="0"/>
  <cols>
    <col min="1" max="1" width="12.83203125" bestFit="1" customWidth="1"/>
    <col min="2" max="3" width="23.33203125" bestFit="1" customWidth="1"/>
    <col min="4" max="4" width="11.6640625" customWidth="1"/>
    <col min="5" max="5" width="18.5" customWidth="1"/>
    <col min="6" max="6" width="7.5" customWidth="1"/>
    <col min="7" max="7" width="15.1640625" customWidth="1"/>
    <col min="8" max="8" width="11.83203125" customWidth="1"/>
    <col min="9" max="9" width="19.1640625" customWidth="1"/>
    <col min="10" max="10" width="18.6640625" customWidth="1"/>
  </cols>
  <sheetData>
    <row r="1" spans="1:36">
      <c r="A1" s="6" t="s">
        <v>48</v>
      </c>
      <c r="B1" s="8">
        <f>1089/H5</f>
        <v>0.18899687608469282</v>
      </c>
      <c r="C1" s="8">
        <f>1061/H5</f>
        <v>0.18413745227351613</v>
      </c>
      <c r="D1" s="8">
        <f>1056/H5</f>
        <v>0.18326969802152029</v>
      </c>
      <c r="E1" s="8">
        <f>985/H5</f>
        <v>0.17094758764317944</v>
      </c>
      <c r="F1" s="8">
        <f>920/H5</f>
        <v>0.15966678236723361</v>
      </c>
      <c r="G1" s="8">
        <f>651/H5</f>
        <v>0.11298160360985769</v>
      </c>
      <c r="H1" s="9">
        <f>SUM(B1:G1)</f>
        <v>0.99999999999999989</v>
      </c>
    </row>
    <row r="2" spans="1:36">
      <c r="A2" s="6" t="s">
        <v>49</v>
      </c>
      <c r="B2" s="8">
        <f>1071/I5</f>
        <v>0.21937730438344941</v>
      </c>
      <c r="C2" s="8">
        <f>(1061-42-4)/I5</f>
        <v>0.2079065956575174</v>
      </c>
      <c r="D2" s="8">
        <f>(1056-28-21-2)/I5</f>
        <v>0.20585825481360098</v>
      </c>
      <c r="E2" s="8">
        <f>(985-100-22)/I5</f>
        <v>0.17677181482998772</v>
      </c>
      <c r="F2" s="8">
        <f>(920-131-32-24)/I5</f>
        <v>0.15014338385907414</v>
      </c>
      <c r="G2" s="8">
        <f>(651-226-151-79)/I5</f>
        <v>3.9942646456370343E-2</v>
      </c>
      <c r="H2" s="9">
        <f>SUM(B2:G2)</f>
        <v>1</v>
      </c>
    </row>
    <row r="3" spans="1:36">
      <c r="B3" s="4" t="s">
        <v>0</v>
      </c>
      <c r="C3" s="4" t="s">
        <v>3</v>
      </c>
      <c r="D3" s="4" t="s">
        <v>6</v>
      </c>
      <c r="E3" s="4" t="s">
        <v>9</v>
      </c>
      <c r="F3" s="4" t="s">
        <v>12</v>
      </c>
      <c r="G3" s="4" t="s">
        <v>15</v>
      </c>
    </row>
    <row r="4" spans="1:36">
      <c r="B4" s="4" t="s">
        <v>1</v>
      </c>
      <c r="C4" s="4" t="s">
        <v>4</v>
      </c>
      <c r="D4" s="4" t="s">
        <v>7</v>
      </c>
      <c r="E4" s="4" t="s">
        <v>10</v>
      </c>
      <c r="F4" s="4" t="s">
        <v>13</v>
      </c>
      <c r="G4" s="4" t="s">
        <v>16</v>
      </c>
      <c r="H4" s="6" t="s">
        <v>46</v>
      </c>
      <c r="I4" s="6" t="s">
        <v>47</v>
      </c>
    </row>
    <row r="5" spans="1:36">
      <c r="B5" s="4" t="s">
        <v>2</v>
      </c>
      <c r="C5" s="4" t="s">
        <v>5</v>
      </c>
      <c r="D5" s="4" t="s">
        <v>8</v>
      </c>
      <c r="E5" s="4" t="s">
        <v>11</v>
      </c>
      <c r="F5" s="4" t="s">
        <v>14</v>
      </c>
      <c r="G5" s="4" t="s">
        <v>17</v>
      </c>
      <c r="H5" s="7">
        <f>1089+1061+1056+985+920+651</f>
        <v>5762</v>
      </c>
      <c r="I5" s="7">
        <v>4882</v>
      </c>
    </row>
    <row r="6" spans="1:36" s="3" customFormat="1">
      <c r="A6"/>
      <c r="B6" s="2">
        <v>20</v>
      </c>
      <c r="C6" s="2">
        <v>20</v>
      </c>
      <c r="D6" s="2">
        <v>20</v>
      </c>
      <c r="E6" s="2">
        <v>20</v>
      </c>
      <c r="F6" s="2">
        <v>20</v>
      </c>
      <c r="G6" s="2">
        <v>20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>
      <c r="B7" s="1"/>
    </row>
    <row r="8" spans="1:36">
      <c r="B8" s="4" t="s">
        <v>0</v>
      </c>
      <c r="C8" s="4" t="s">
        <v>3</v>
      </c>
      <c r="D8" s="4" t="s">
        <v>6</v>
      </c>
      <c r="E8" s="4" t="s">
        <v>9</v>
      </c>
      <c r="F8" s="4" t="s">
        <v>12</v>
      </c>
      <c r="G8" s="4" t="s">
        <v>15</v>
      </c>
    </row>
    <row r="9" spans="1:36">
      <c r="B9" s="4" t="s">
        <v>40</v>
      </c>
      <c r="C9" s="4" t="s">
        <v>28</v>
      </c>
      <c r="D9" s="4" t="s">
        <v>32</v>
      </c>
      <c r="E9" s="4" t="s">
        <v>24</v>
      </c>
      <c r="F9" s="4" t="s">
        <v>22</v>
      </c>
      <c r="G9" s="4" t="s">
        <v>18</v>
      </c>
    </row>
    <row r="10" spans="1:36">
      <c r="B10" s="4" t="s">
        <v>41</v>
      </c>
      <c r="C10" s="4" t="s">
        <v>29</v>
      </c>
      <c r="D10" s="4" t="s">
        <v>33</v>
      </c>
      <c r="E10" s="4" t="s">
        <v>25</v>
      </c>
      <c r="F10" s="4" t="s">
        <v>23</v>
      </c>
      <c r="G10" s="4" t="s">
        <v>19</v>
      </c>
    </row>
    <row r="11" spans="1:36" s="3" customFormat="1">
      <c r="A11"/>
      <c r="B11" s="2">
        <v>20</v>
      </c>
      <c r="C11" s="2">
        <v>20</v>
      </c>
      <c r="D11" s="2">
        <v>20</v>
      </c>
      <c r="E11" s="2">
        <v>20</v>
      </c>
      <c r="F11" s="2">
        <v>20</v>
      </c>
      <c r="G11" s="2">
        <v>20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3" spans="1:36">
      <c r="C13" s="4" t="s">
        <v>3</v>
      </c>
      <c r="D13" s="4" t="s">
        <v>6</v>
      </c>
      <c r="E13" s="4" t="s">
        <v>9</v>
      </c>
      <c r="F13" s="4" t="s">
        <v>12</v>
      </c>
      <c r="G13" s="4" t="s">
        <v>15</v>
      </c>
    </row>
    <row r="14" spans="1:36">
      <c r="C14" s="4" t="s">
        <v>42</v>
      </c>
      <c r="D14" s="4" t="s">
        <v>38</v>
      </c>
      <c r="E14" s="4" t="s">
        <v>36</v>
      </c>
      <c r="F14" s="4" t="s">
        <v>30</v>
      </c>
      <c r="G14" s="4" t="s">
        <v>20</v>
      </c>
    </row>
    <row r="15" spans="1:36">
      <c r="C15" s="4" t="s">
        <v>43</v>
      </c>
      <c r="D15" s="4" t="s">
        <v>39</v>
      </c>
      <c r="E15" s="4" t="s">
        <v>37</v>
      </c>
      <c r="F15" s="4" t="s">
        <v>31</v>
      </c>
      <c r="G15" s="4" t="s">
        <v>21</v>
      </c>
    </row>
    <row r="16" spans="1:36" s="3" customFormat="1">
      <c r="A16"/>
      <c r="B16" t="s">
        <v>50</v>
      </c>
      <c r="C16" s="2">
        <v>20</v>
      </c>
      <c r="D16" s="2">
        <v>20</v>
      </c>
      <c r="E16" s="2">
        <v>20</v>
      </c>
      <c r="F16" s="2">
        <v>20</v>
      </c>
      <c r="G16" s="2">
        <v>20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8" spans="1:36">
      <c r="D18" s="4" t="s">
        <v>6</v>
      </c>
      <c r="F18" s="4" t="s">
        <v>12</v>
      </c>
      <c r="G18" s="4" t="s">
        <v>15</v>
      </c>
    </row>
    <row r="19" spans="1:36">
      <c r="D19" s="4" t="s">
        <v>44</v>
      </c>
      <c r="F19" s="4" t="s">
        <v>34</v>
      </c>
      <c r="G19" s="4" t="s">
        <v>26</v>
      </c>
    </row>
    <row r="20" spans="1:36">
      <c r="D20" s="4" t="s">
        <v>45</v>
      </c>
      <c r="F20" s="4" t="s">
        <v>35</v>
      </c>
      <c r="G20" s="4" t="s">
        <v>27</v>
      </c>
    </row>
    <row r="21" spans="1:36" s="3" customFormat="1">
      <c r="A21"/>
      <c r="B21"/>
      <c r="C21"/>
      <c r="D21" s="2">
        <v>20</v>
      </c>
      <c r="E21"/>
      <c r="F21" s="2">
        <v>20</v>
      </c>
      <c r="G21" s="2">
        <v>20</v>
      </c>
      <c r="H21" s="6" t="s">
        <v>46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>
      <c r="A22" s="6" t="s">
        <v>65</v>
      </c>
      <c r="B22" s="16">
        <v>0.5</v>
      </c>
      <c r="C22" s="16">
        <v>0.33333333333333331</v>
      </c>
      <c r="D22" s="16">
        <v>0.25</v>
      </c>
      <c r="E22" s="16">
        <v>0.33333333333333331</v>
      </c>
      <c r="F22" s="16">
        <v>0.25</v>
      </c>
      <c r="G22" s="16">
        <v>0.25</v>
      </c>
      <c r="H22" s="7">
        <f>SUM(B22:G22)</f>
        <v>1.9166666666666665</v>
      </c>
    </row>
    <row r="23" spans="1:36">
      <c r="B23" s="11">
        <f>B22/$H$22</f>
        <v>0.2608695652173913</v>
      </c>
      <c r="C23" s="11">
        <f t="shared" ref="C23:G23" si="0">C22/$H$22</f>
        <v>0.17391304347826086</v>
      </c>
      <c r="D23" s="11">
        <f t="shared" si="0"/>
        <v>0.13043478260869565</v>
      </c>
      <c r="E23" s="11">
        <f t="shared" si="0"/>
        <v>0.17391304347826086</v>
      </c>
      <c r="F23" s="11">
        <f t="shared" si="0"/>
        <v>0.13043478260869565</v>
      </c>
      <c r="G23" s="11">
        <f t="shared" si="0"/>
        <v>0.13043478260869565</v>
      </c>
      <c r="H23" s="12">
        <f>SUM(B23:G23)</f>
        <v>1</v>
      </c>
    </row>
    <row r="24" spans="1:36">
      <c r="B24" s="1"/>
    </row>
    <row r="25" spans="1:36">
      <c r="B25" s="1"/>
    </row>
    <row r="26" spans="1:36">
      <c r="B26" s="1"/>
    </row>
    <row r="27" spans="1:36">
      <c r="B27" s="1"/>
      <c r="E27" s="13" t="s">
        <v>54</v>
      </c>
      <c r="F27" s="13" t="s">
        <v>55</v>
      </c>
      <c r="G27" s="13" t="s">
        <v>56</v>
      </c>
      <c r="H27" s="10"/>
      <c r="I27" s="10"/>
      <c r="J27" s="10"/>
    </row>
    <row r="28" spans="1:36">
      <c r="B28" s="1"/>
      <c r="C28" t="s">
        <v>0</v>
      </c>
      <c r="E28" s="5">
        <f>21</f>
        <v>21</v>
      </c>
      <c r="F28" s="5">
        <f>66</f>
        <v>66</v>
      </c>
      <c r="G28" s="5">
        <v>30</v>
      </c>
      <c r="H28" s="10"/>
      <c r="I28" s="10"/>
      <c r="J28" s="10"/>
    </row>
    <row r="29" spans="1:36">
      <c r="B29" s="1"/>
      <c r="C29" t="s">
        <v>40</v>
      </c>
      <c r="E29" s="15">
        <f>E28/$E$43</f>
        <v>8.6065573770491802E-2</v>
      </c>
      <c r="F29" s="15">
        <f t="shared" ref="F29:G29" si="1">F28/$E$43</f>
        <v>0.27049180327868855</v>
      </c>
      <c r="G29" s="15">
        <f t="shared" si="1"/>
        <v>0.12295081967213115</v>
      </c>
    </row>
    <row r="30" spans="1:36">
      <c r="B30" s="1"/>
      <c r="C30" t="s">
        <v>66</v>
      </c>
      <c r="E30" s="13" t="s">
        <v>57</v>
      </c>
      <c r="F30" s="13" t="s">
        <v>58</v>
      </c>
      <c r="G30" s="13" t="s">
        <v>59</v>
      </c>
    </row>
    <row r="31" spans="1:36">
      <c r="B31" s="1"/>
      <c r="C31">
        <v>15</v>
      </c>
      <c r="E31" s="5">
        <v>34</v>
      </c>
      <c r="F31" s="5">
        <v>27</v>
      </c>
      <c r="G31" s="5">
        <v>66</v>
      </c>
    </row>
    <row r="32" spans="1:36">
      <c r="B32" s="1"/>
      <c r="C32" t="s">
        <v>12</v>
      </c>
      <c r="E32" s="15">
        <f>E31/$E$43</f>
        <v>0.13934426229508196</v>
      </c>
      <c r="F32" s="15">
        <f t="shared" ref="F32:G32" si="2">F31/$E$43</f>
        <v>0.11065573770491803</v>
      </c>
      <c r="G32" s="15">
        <f t="shared" si="2"/>
        <v>0.27049180327868855</v>
      </c>
    </row>
    <row r="33" spans="2:6">
      <c r="B33" s="1"/>
      <c r="C33" t="s">
        <v>22</v>
      </c>
    </row>
    <row r="34" spans="2:6">
      <c r="B34" s="1"/>
      <c r="C34" t="s">
        <v>66</v>
      </c>
    </row>
    <row r="35" spans="2:6">
      <c r="B35" s="1"/>
      <c r="C35">
        <v>15</v>
      </c>
    </row>
    <row r="36" spans="2:6">
      <c r="B36" s="1"/>
      <c r="C36" t="s">
        <v>15</v>
      </c>
      <c r="F36" s="14" t="s">
        <v>60</v>
      </c>
    </row>
    <row r="37" spans="2:6">
      <c r="B37" s="1"/>
      <c r="C37" t="s">
        <v>26</v>
      </c>
      <c r="F37" s="14" t="s">
        <v>61</v>
      </c>
    </row>
    <row r="38" spans="2:6">
      <c r="B38" s="1"/>
      <c r="C38" t="s">
        <v>67</v>
      </c>
      <c r="F38" s="14" t="s">
        <v>61</v>
      </c>
    </row>
    <row r="39" spans="2:6">
      <c r="B39" s="1"/>
      <c r="C39">
        <v>15</v>
      </c>
      <c r="F39" s="14" t="s">
        <v>61</v>
      </c>
    </row>
    <row r="40" spans="2:6">
      <c r="B40" s="1"/>
      <c r="C40" t="s">
        <v>15</v>
      </c>
      <c r="F40" s="14" t="s">
        <v>62</v>
      </c>
    </row>
    <row r="41" spans="2:6">
      <c r="B41" s="1"/>
      <c r="C41" t="s">
        <v>20</v>
      </c>
      <c r="F41" s="14" t="s">
        <v>63</v>
      </c>
    </row>
    <row r="42" spans="2:6">
      <c r="B42" s="1"/>
      <c r="C42" t="s">
        <v>31</v>
      </c>
      <c r="F42" s="14" t="s">
        <v>61</v>
      </c>
    </row>
    <row r="43" spans="2:6">
      <c r="B43" s="1"/>
      <c r="C43">
        <v>15</v>
      </c>
      <c r="E43">
        <f>SUM(E28:G28)+SUM(E31:G31)</f>
        <v>244</v>
      </c>
      <c r="F43" s="14" t="s">
        <v>64</v>
      </c>
    </row>
    <row r="44" spans="2:6">
      <c r="B44" s="1"/>
      <c r="C44" t="s">
        <v>9</v>
      </c>
    </row>
    <row r="45" spans="2:6">
      <c r="B45" s="1"/>
      <c r="C45" t="s">
        <v>10</v>
      </c>
    </row>
    <row r="46" spans="2:6">
      <c r="B46" s="1"/>
      <c r="C46" t="s">
        <v>68</v>
      </c>
    </row>
    <row r="47" spans="2:6">
      <c r="B47" s="1"/>
      <c r="C47">
        <v>15</v>
      </c>
    </row>
    <row r="48" spans="2:6">
      <c r="B48" s="1"/>
      <c r="C48" t="s">
        <v>3</v>
      </c>
    </row>
    <row r="49" spans="2:3">
      <c r="B49" s="1"/>
      <c r="C49" t="s">
        <v>42</v>
      </c>
    </row>
    <row r="50" spans="2:3">
      <c r="B50" s="1"/>
      <c r="C50" t="s">
        <v>69</v>
      </c>
    </row>
    <row r="51" spans="2:3">
      <c r="B51" s="1"/>
      <c r="C51">
        <v>15</v>
      </c>
    </row>
    <row r="52" spans="2:3">
      <c r="B52" s="1"/>
      <c r="C52" t="s">
        <v>3</v>
      </c>
    </row>
    <row r="53" spans="2:3">
      <c r="B53" s="1"/>
      <c r="C53" t="s">
        <v>28</v>
      </c>
    </row>
    <row r="54" spans="2:3">
      <c r="B54" s="1"/>
      <c r="C54" t="s">
        <v>69</v>
      </c>
    </row>
    <row r="55" spans="2:3">
      <c r="B55" s="1"/>
      <c r="C55">
        <v>15</v>
      </c>
    </row>
    <row r="56" spans="2:3">
      <c r="B56" s="1"/>
      <c r="C56" t="s">
        <v>6</v>
      </c>
    </row>
    <row r="57" spans="2:3">
      <c r="B57" s="1"/>
      <c r="C57" t="s">
        <v>44</v>
      </c>
    </row>
    <row r="58" spans="2:3">
      <c r="B58" s="1"/>
      <c r="C58" t="s">
        <v>39</v>
      </c>
    </row>
    <row r="59" spans="2:3">
      <c r="B59" s="1"/>
      <c r="C59">
        <v>15</v>
      </c>
    </row>
    <row r="60" spans="2:3">
      <c r="B60" s="1"/>
      <c r="C60" t="s">
        <v>6</v>
      </c>
    </row>
    <row r="61" spans="2:3">
      <c r="B61" s="1"/>
      <c r="C61" t="s">
        <v>38</v>
      </c>
    </row>
    <row r="62" spans="2:3">
      <c r="B62" s="1"/>
      <c r="C62" t="s">
        <v>70</v>
      </c>
    </row>
    <row r="63" spans="2:3">
      <c r="B63" s="1"/>
      <c r="C63">
        <v>15</v>
      </c>
    </row>
    <row r="64" spans="2:3">
      <c r="B64" s="1"/>
      <c r="C64" t="s">
        <v>6</v>
      </c>
    </row>
    <row r="65" spans="2:3">
      <c r="B65" s="1"/>
      <c r="C65" t="s">
        <v>32</v>
      </c>
    </row>
    <row r="66" spans="2:3">
      <c r="B66" s="1"/>
      <c r="C66" t="s">
        <v>51</v>
      </c>
    </row>
    <row r="67" spans="2:3">
      <c r="B67" s="1"/>
      <c r="C67">
        <v>15</v>
      </c>
    </row>
    <row r="68" spans="2:3">
      <c r="B68" s="1"/>
      <c r="C68" t="s">
        <v>9</v>
      </c>
    </row>
    <row r="69" spans="2:3">
      <c r="B69" s="1"/>
      <c r="C69" t="s">
        <v>24</v>
      </c>
    </row>
    <row r="70" spans="2:3">
      <c r="B70" s="1"/>
      <c r="C70" t="s">
        <v>52</v>
      </c>
    </row>
    <row r="71" spans="2:3">
      <c r="B71" s="1"/>
      <c r="C71">
        <v>15</v>
      </c>
    </row>
    <row r="72" spans="2:3">
      <c r="B72" s="1"/>
      <c r="C72" t="s">
        <v>9</v>
      </c>
    </row>
    <row r="73" spans="2:3">
      <c r="B73" s="1"/>
      <c r="C73" t="s">
        <v>36</v>
      </c>
    </row>
    <row r="74" spans="2:3">
      <c r="B74" s="1"/>
      <c r="C74" t="s">
        <v>71</v>
      </c>
    </row>
    <row r="75" spans="2:3">
      <c r="B75" s="1"/>
      <c r="C75">
        <v>15</v>
      </c>
    </row>
    <row r="76" spans="2:3">
      <c r="B76" s="1"/>
      <c r="C76" t="s">
        <v>3</v>
      </c>
    </row>
    <row r="77" spans="2:3">
      <c r="B77" s="1"/>
      <c r="C77" t="s">
        <v>4</v>
      </c>
    </row>
    <row r="78" spans="2:3">
      <c r="B78" s="1"/>
      <c r="C78" t="s">
        <v>71</v>
      </c>
    </row>
    <row r="79" spans="2:3">
      <c r="B79" s="1"/>
      <c r="C79">
        <v>15</v>
      </c>
    </row>
    <row r="80" spans="2:3">
      <c r="B80" s="1"/>
      <c r="C80" t="s">
        <v>9</v>
      </c>
    </row>
    <row r="81" spans="2:3">
      <c r="B81" s="1"/>
      <c r="C81" t="s">
        <v>53</v>
      </c>
    </row>
    <row r="82" spans="2:3">
      <c r="C82" t="s">
        <v>72</v>
      </c>
    </row>
    <row r="83" spans="2:3">
      <c r="C83">
        <v>15</v>
      </c>
    </row>
    <row r="84" spans="2:3">
      <c r="C84" t="s">
        <v>6</v>
      </c>
    </row>
    <row r="85" spans="2:3">
      <c r="C85" t="s">
        <v>7</v>
      </c>
    </row>
    <row r="86" spans="2:3">
      <c r="C86" t="s">
        <v>72</v>
      </c>
    </row>
    <row r="87" spans="2:3">
      <c r="C87">
        <v>15</v>
      </c>
    </row>
    <row r="126" spans="4:10" ht="16" thickBot="1"/>
    <row r="127" spans="4:10">
      <c r="D127" s="18" t="s">
        <v>73</v>
      </c>
      <c r="E127" s="21" t="s">
        <v>55</v>
      </c>
      <c r="F127" s="21" t="s">
        <v>58</v>
      </c>
      <c r="G127" s="21" t="s">
        <v>54</v>
      </c>
      <c r="H127" s="21" t="s">
        <v>56</v>
      </c>
      <c r="I127" s="21" t="s">
        <v>88</v>
      </c>
      <c r="J127" s="22" t="s">
        <v>57</v>
      </c>
    </row>
    <row r="128" spans="4:10">
      <c r="D128" s="19" t="s">
        <v>74</v>
      </c>
      <c r="E128" s="23" t="s">
        <v>76</v>
      </c>
      <c r="F128" s="23" t="s">
        <v>78</v>
      </c>
      <c r="G128" s="23" t="s">
        <v>81</v>
      </c>
      <c r="H128" s="23" t="s">
        <v>85</v>
      </c>
      <c r="I128" s="23" t="s">
        <v>89</v>
      </c>
      <c r="J128" s="24" t="s">
        <v>93</v>
      </c>
    </row>
    <row r="129" spans="4:10" ht="16" thickBot="1">
      <c r="D129" s="20" t="s">
        <v>75</v>
      </c>
      <c r="E129" s="25">
        <v>1089</v>
      </c>
      <c r="F129" s="25">
        <v>1061</v>
      </c>
      <c r="G129" s="25">
        <v>1056</v>
      </c>
      <c r="H129" s="25">
        <v>985</v>
      </c>
      <c r="I129" s="25">
        <v>920</v>
      </c>
      <c r="J129" s="26">
        <v>651</v>
      </c>
    </row>
    <row r="130" spans="4:10" ht="16" thickBot="1">
      <c r="D130" s="17"/>
      <c r="E130" s="27"/>
      <c r="F130" s="28"/>
      <c r="G130" s="28"/>
      <c r="H130" s="28"/>
      <c r="I130" s="28"/>
      <c r="J130" s="29"/>
    </row>
    <row r="131" spans="4:10">
      <c r="D131" s="18" t="s">
        <v>73</v>
      </c>
      <c r="E131" s="21" t="s">
        <v>55</v>
      </c>
      <c r="F131" s="21" t="s">
        <v>58</v>
      </c>
      <c r="G131" s="21" t="s">
        <v>54</v>
      </c>
      <c r="H131" s="21" t="s">
        <v>56</v>
      </c>
      <c r="I131" s="21" t="s">
        <v>88</v>
      </c>
      <c r="J131" s="22" t="s">
        <v>57</v>
      </c>
    </row>
    <row r="132" spans="4:10">
      <c r="D132" s="19" t="s">
        <v>74</v>
      </c>
      <c r="E132" s="23" t="s">
        <v>77</v>
      </c>
      <c r="F132" s="23" t="s">
        <v>79</v>
      </c>
      <c r="G132" s="23" t="s">
        <v>82</v>
      </c>
      <c r="H132" s="23" t="s">
        <v>86</v>
      </c>
      <c r="I132" s="23" t="s">
        <v>90</v>
      </c>
      <c r="J132" s="24" t="s">
        <v>94</v>
      </c>
    </row>
    <row r="133" spans="4:10" ht="16" thickBot="1">
      <c r="D133" s="20" t="s">
        <v>75</v>
      </c>
      <c r="E133" s="25">
        <v>18</v>
      </c>
      <c r="F133" s="25">
        <v>42</v>
      </c>
      <c r="G133" s="25">
        <v>28</v>
      </c>
      <c r="H133" s="25">
        <v>100</v>
      </c>
      <c r="I133" s="25">
        <v>131</v>
      </c>
      <c r="J133" s="26">
        <v>226</v>
      </c>
    </row>
    <row r="134" spans="4:10" ht="16" thickBot="1">
      <c r="D134" s="17"/>
      <c r="E134" s="28"/>
      <c r="F134" s="28"/>
      <c r="G134" s="28"/>
      <c r="H134" s="28"/>
      <c r="I134" s="28"/>
      <c r="J134" s="29"/>
    </row>
    <row r="135" spans="4:10">
      <c r="D135" s="18" t="s">
        <v>73</v>
      </c>
      <c r="E135" s="30"/>
      <c r="F135" s="21" t="s">
        <v>58</v>
      </c>
      <c r="G135" s="21" t="s">
        <v>54</v>
      </c>
      <c r="H135" s="21" t="s">
        <v>56</v>
      </c>
      <c r="I135" s="21" t="s">
        <v>88</v>
      </c>
      <c r="J135" s="22" t="s">
        <v>57</v>
      </c>
    </row>
    <row r="136" spans="4:10">
      <c r="D136" s="19" t="s">
        <v>74</v>
      </c>
      <c r="E136" s="28"/>
      <c r="F136" s="23" t="s">
        <v>80</v>
      </c>
      <c r="G136" s="23" t="s">
        <v>83</v>
      </c>
      <c r="H136" s="23" t="s">
        <v>87</v>
      </c>
      <c r="I136" s="23" t="s">
        <v>91</v>
      </c>
      <c r="J136" s="24" t="s">
        <v>95</v>
      </c>
    </row>
    <row r="137" spans="4:10" ht="16" thickBot="1">
      <c r="D137" s="20" t="s">
        <v>75</v>
      </c>
      <c r="E137" s="31"/>
      <c r="F137" s="25">
        <v>4</v>
      </c>
      <c r="G137" s="25">
        <v>21</v>
      </c>
      <c r="H137" s="25">
        <v>22</v>
      </c>
      <c r="I137" s="25">
        <v>32</v>
      </c>
      <c r="J137" s="26">
        <v>151</v>
      </c>
    </row>
    <row r="138" spans="4:10" ht="16" thickBot="1">
      <c r="D138" s="17"/>
      <c r="E138" s="28"/>
      <c r="F138" s="28"/>
      <c r="G138" s="28"/>
      <c r="H138" s="28"/>
      <c r="I138" s="28"/>
      <c r="J138" s="29"/>
    </row>
    <row r="139" spans="4:10">
      <c r="D139" s="18" t="s">
        <v>73</v>
      </c>
      <c r="E139" s="30"/>
      <c r="F139" s="30"/>
      <c r="G139" s="21" t="s">
        <v>54</v>
      </c>
      <c r="H139" s="30"/>
      <c r="I139" s="21" t="s">
        <v>88</v>
      </c>
      <c r="J139" s="22" t="s">
        <v>57</v>
      </c>
    </row>
    <row r="140" spans="4:10">
      <c r="D140" s="19" t="s">
        <v>74</v>
      </c>
      <c r="E140" s="28"/>
      <c r="F140" s="28"/>
      <c r="G140" s="23" t="s">
        <v>84</v>
      </c>
      <c r="H140" s="28"/>
      <c r="I140" s="23" t="s">
        <v>92</v>
      </c>
      <c r="J140" s="24" t="s">
        <v>96</v>
      </c>
    </row>
    <row r="141" spans="4:10" ht="16" thickBot="1">
      <c r="D141" s="20" t="s">
        <v>75</v>
      </c>
      <c r="E141" s="31"/>
      <c r="F141" s="31"/>
      <c r="G141" s="25">
        <v>2</v>
      </c>
      <c r="H141" s="31"/>
      <c r="I141" s="25">
        <v>24</v>
      </c>
      <c r="J141" s="26">
        <v>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Batuhan Erden</dc:creator>
  <cp:lastModifiedBy>Batuhan Erden</cp:lastModifiedBy>
  <dcterms:created xsi:type="dcterms:W3CDTF">2017-04-22T17:55:54Z</dcterms:created>
  <dcterms:modified xsi:type="dcterms:W3CDTF">2017-05-22T23:56:33Z</dcterms:modified>
</cp:coreProperties>
</file>