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491d99a58f7dca/Documents/important-docs/"/>
    </mc:Choice>
  </mc:AlternateContent>
  <xr:revisionPtr revIDLastSave="282" documentId="13_ncr:1_{6A85E31C-DF10-4063-9BC0-9635860D9D29}" xr6:coauthVersionLast="47" xr6:coauthVersionMax="47" xr10:uidLastSave="{21524D91-4D6D-4061-9348-CE5662888B2D}"/>
  <bookViews>
    <workbookView xWindow="-110" yWindow="-110" windowWidth="19420" windowHeight="10300" xr2:uid="{C2F664F9-9B46-4F3B-B59B-02F6D7ECD350}"/>
  </bookViews>
  <sheets>
    <sheet name="dashboard" sheetId="1" r:id="rId1"/>
    <sheet name="indata" sheetId="5" r:id="rId2"/>
    <sheet name="prc_data" sheetId="3" r:id="rId3"/>
  </sheets>
  <definedNames>
    <definedName name="ExternalData_1" localSheetId="1" hidden="1">indata!$A$1:$D$42</definedName>
    <definedName name="ExternalData_1" localSheetId="2" hidden="1">prc_data!$A$1:$C$37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7" i="1" l="1"/>
  <c r="W27" i="1"/>
  <c r="V27" i="1"/>
  <c r="U27" i="1"/>
  <c r="T27" i="1"/>
  <c r="S27" i="1"/>
  <c r="R27" i="1"/>
  <c r="K27" i="1"/>
  <c r="Q27" i="1"/>
  <c r="P27" i="1"/>
  <c r="O27" i="1"/>
  <c r="G27" i="1"/>
  <c r="N27" i="1"/>
  <c r="M27" i="1"/>
  <c r="L27" i="1"/>
  <c r="X26" i="1"/>
  <c r="W26" i="1"/>
  <c r="V26" i="1"/>
  <c r="U26" i="1"/>
  <c r="T26" i="1"/>
  <c r="S26" i="1"/>
  <c r="R26" i="1"/>
  <c r="K26" i="1"/>
  <c r="Q26" i="1"/>
  <c r="P26" i="1"/>
  <c r="O26" i="1"/>
  <c r="G26" i="1"/>
  <c r="N26" i="1"/>
  <c r="M26" i="1"/>
  <c r="L26" i="1"/>
  <c r="X25" i="1"/>
  <c r="W25" i="1"/>
  <c r="V25" i="1"/>
  <c r="U25" i="1"/>
  <c r="T25" i="1"/>
  <c r="S25" i="1"/>
  <c r="R25" i="1"/>
  <c r="K25" i="1"/>
  <c r="Q25" i="1"/>
  <c r="P25" i="1"/>
  <c r="O25" i="1"/>
  <c r="G25" i="1"/>
  <c r="N25" i="1"/>
  <c r="M25" i="1"/>
  <c r="L25" i="1"/>
  <c r="X24" i="1"/>
  <c r="W24" i="1"/>
  <c r="V24" i="1"/>
  <c r="U24" i="1"/>
  <c r="T24" i="1"/>
  <c r="S24" i="1"/>
  <c r="R24" i="1"/>
  <c r="K24" i="1"/>
  <c r="Q24" i="1"/>
  <c r="P24" i="1"/>
  <c r="O24" i="1"/>
  <c r="G24" i="1"/>
  <c r="N24" i="1"/>
  <c r="M24" i="1"/>
  <c r="L24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G23" i="1"/>
  <c r="X22" i="1"/>
  <c r="W22" i="1"/>
  <c r="V22" i="1"/>
  <c r="U22" i="1"/>
  <c r="T22" i="1"/>
  <c r="S22" i="1"/>
  <c r="R22" i="1"/>
  <c r="K22" i="1"/>
  <c r="Q22" i="1"/>
  <c r="P22" i="1"/>
  <c r="O22" i="1"/>
  <c r="G22" i="1"/>
  <c r="N22" i="1"/>
  <c r="M22" i="1"/>
  <c r="L22" i="1"/>
  <c r="X21" i="1"/>
  <c r="W21" i="1"/>
  <c r="V21" i="1"/>
  <c r="U21" i="1"/>
  <c r="T21" i="1"/>
  <c r="S21" i="1"/>
  <c r="R21" i="1"/>
  <c r="K21" i="1"/>
  <c r="Q21" i="1"/>
  <c r="P21" i="1"/>
  <c r="O21" i="1"/>
  <c r="G21" i="1"/>
  <c r="N21" i="1"/>
  <c r="M21" i="1"/>
  <c r="L21" i="1"/>
  <c r="X20" i="1"/>
  <c r="W20" i="1"/>
  <c r="V20" i="1"/>
  <c r="U20" i="1"/>
  <c r="T20" i="1"/>
  <c r="S20" i="1"/>
  <c r="R20" i="1"/>
  <c r="K20" i="1"/>
  <c r="Q20" i="1"/>
  <c r="P20" i="1"/>
  <c r="O20" i="1"/>
  <c r="G20" i="1"/>
  <c r="N20" i="1"/>
  <c r="M20" i="1"/>
  <c r="L20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G19" i="1"/>
  <c r="X18" i="1"/>
  <c r="W18" i="1"/>
  <c r="V18" i="1"/>
  <c r="U18" i="1"/>
  <c r="T18" i="1"/>
  <c r="S18" i="1"/>
  <c r="R18" i="1"/>
  <c r="K18" i="1"/>
  <c r="Q18" i="1"/>
  <c r="P18" i="1"/>
  <c r="O18" i="1"/>
  <c r="G18" i="1"/>
  <c r="N18" i="1"/>
  <c r="M18" i="1"/>
  <c r="L18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C7" i="1"/>
  <c r="C8" i="1"/>
  <c r="C9" i="1"/>
  <c r="C10" i="1"/>
  <c r="K10" i="1" s="1"/>
  <c r="C11" i="1"/>
  <c r="C12" i="1"/>
  <c r="C13" i="1"/>
  <c r="C14" i="1"/>
  <c r="K14" i="1" s="1"/>
  <c r="C15" i="1"/>
  <c r="C16" i="1"/>
  <c r="C17" i="1"/>
  <c r="B7" i="1"/>
  <c r="B8" i="1"/>
  <c r="B9" i="1"/>
  <c r="B10" i="1"/>
  <c r="B11" i="1"/>
  <c r="B12" i="1"/>
  <c r="N12" i="1" s="1"/>
  <c r="U12" i="1" s="1"/>
  <c r="B13" i="1"/>
  <c r="M13" i="1" s="1"/>
  <c r="T13" i="1" s="1"/>
  <c r="B14" i="1"/>
  <c r="O14" i="1" s="1"/>
  <c r="V14" i="1" s="1"/>
  <c r="B15" i="1"/>
  <c r="B16" i="1"/>
  <c r="B17" i="1"/>
  <c r="Q17" i="1" s="1"/>
  <c r="X17" i="1" s="1"/>
  <c r="K16" i="1"/>
  <c r="K13" i="1"/>
  <c r="K17" i="1"/>
  <c r="K8" i="1"/>
  <c r="C6" i="1"/>
  <c r="K6" i="1" s="1"/>
  <c r="R8" i="1"/>
  <c r="G8" i="1"/>
  <c r="N8" i="1"/>
  <c r="U8" i="1" s="1"/>
  <c r="R17" i="1"/>
  <c r="G17" i="1"/>
  <c r="R12" i="1"/>
  <c r="K12" i="1"/>
  <c r="G12" i="1"/>
  <c r="R7" i="1"/>
  <c r="R11" i="1"/>
  <c r="R10" i="1"/>
  <c r="R16" i="1"/>
  <c r="R15" i="1"/>
  <c r="R9" i="1"/>
  <c r="R13" i="1"/>
  <c r="R14" i="1"/>
  <c r="R6" i="1"/>
  <c r="L7" i="1"/>
  <c r="S7" i="1" s="1"/>
  <c r="L11" i="1"/>
  <c r="S11" i="1" s="1"/>
  <c r="P10" i="1"/>
  <c r="W10" i="1" s="1"/>
  <c r="P16" i="1"/>
  <c r="W16" i="1" s="1"/>
  <c r="L15" i="1"/>
  <c r="S15" i="1" s="1"/>
  <c r="M9" i="1"/>
  <c r="T9" i="1" s="1"/>
  <c r="B6" i="1"/>
  <c r="O6" i="1" s="1"/>
  <c r="V6" i="1" s="1"/>
  <c r="K9" i="1"/>
  <c r="G9" i="1"/>
  <c r="K15" i="1"/>
  <c r="G15" i="1"/>
  <c r="K11" i="1"/>
  <c r="G11" i="1"/>
  <c r="K7" i="1"/>
  <c r="G7" i="1"/>
  <c r="G10" i="1" l="1"/>
  <c r="Q8" i="1"/>
  <c r="X8" i="1" s="1"/>
  <c r="G13" i="1"/>
  <c r="N17" i="1"/>
  <c r="U17" i="1" s="1"/>
  <c r="G14" i="1"/>
  <c r="G16" i="1"/>
  <c r="G6" i="1"/>
  <c r="O12" i="1"/>
  <c r="V12" i="1" s="1"/>
  <c r="L17" i="1"/>
  <c r="S17" i="1" s="1"/>
  <c r="O8" i="1"/>
  <c r="V8" i="1" s="1"/>
  <c r="P12" i="1"/>
  <c r="W12" i="1" s="1"/>
  <c r="M17" i="1"/>
  <c r="T17" i="1" s="1"/>
  <c r="P8" i="1"/>
  <c r="W8" i="1" s="1"/>
  <c r="L12" i="1"/>
  <c r="S12" i="1" s="1"/>
  <c r="O17" i="1"/>
  <c r="V17" i="1" s="1"/>
  <c r="L8" i="1"/>
  <c r="S8" i="1" s="1"/>
  <c r="Q12" i="1"/>
  <c r="X12" i="1" s="1"/>
  <c r="M12" i="1"/>
  <c r="T12" i="1" s="1"/>
  <c r="P17" i="1"/>
  <c r="W17" i="1" s="1"/>
  <c r="M8" i="1"/>
  <c r="T8" i="1" s="1"/>
  <c r="L6" i="1"/>
  <c r="S6" i="1" s="1"/>
  <c r="N15" i="1"/>
  <c r="U15" i="1" s="1"/>
  <c r="P7" i="1"/>
  <c r="W7" i="1" s="1"/>
  <c r="Q15" i="1"/>
  <c r="X15" i="1" s="1"/>
  <c r="N11" i="1"/>
  <c r="U11" i="1" s="1"/>
  <c r="N7" i="1"/>
  <c r="U7" i="1" s="1"/>
  <c r="Q7" i="1"/>
  <c r="X7" i="1" s="1"/>
  <c r="P6" i="1"/>
  <c r="W6" i="1" s="1"/>
  <c r="M6" i="1"/>
  <c r="T6" i="1" s="1"/>
  <c r="P9" i="1"/>
  <c r="W9" i="1" s="1"/>
  <c r="M15" i="1"/>
  <c r="T15" i="1" s="1"/>
  <c r="P15" i="1"/>
  <c r="W15" i="1" s="1"/>
  <c r="N6" i="1"/>
  <c r="U6" i="1" s="1"/>
  <c r="P11" i="1"/>
  <c r="W11" i="1" s="1"/>
  <c r="M10" i="1"/>
  <c r="T10" i="1" s="1"/>
  <c r="O9" i="1"/>
  <c r="V9" i="1" s="1"/>
  <c r="Q14" i="1"/>
  <c r="X14" i="1" s="1"/>
  <c r="M11" i="1"/>
  <c r="T11" i="1" s="1"/>
  <c r="O15" i="1"/>
  <c r="V15" i="1" s="1"/>
  <c r="Q13" i="1"/>
  <c r="X13" i="1" s="1"/>
  <c r="M14" i="1"/>
  <c r="T14" i="1" s="1"/>
  <c r="L14" i="1"/>
  <c r="S14" i="1" s="1"/>
  <c r="M7" i="1"/>
  <c r="T7" i="1" s="1"/>
  <c r="O16" i="1"/>
  <c r="V16" i="1" s="1"/>
  <c r="Q9" i="1"/>
  <c r="X9" i="1" s="1"/>
  <c r="M16" i="1"/>
  <c r="T16" i="1" s="1"/>
  <c r="L13" i="1"/>
  <c r="S13" i="1" s="1"/>
  <c r="L9" i="1"/>
  <c r="S9" i="1" s="1"/>
  <c r="O11" i="1"/>
  <c r="V11" i="1" s="1"/>
  <c r="Q16" i="1"/>
  <c r="X16" i="1" s="1"/>
  <c r="N13" i="1"/>
  <c r="U13" i="1" s="1"/>
  <c r="O7" i="1"/>
  <c r="V7" i="1" s="1"/>
  <c r="Q10" i="1"/>
  <c r="X10" i="1" s="1"/>
  <c r="N14" i="1"/>
  <c r="U14" i="1" s="1"/>
  <c r="L16" i="1"/>
  <c r="S16" i="1" s="1"/>
  <c r="N9" i="1"/>
  <c r="U9" i="1" s="1"/>
  <c r="Q6" i="1"/>
  <c r="X6" i="1" s="1"/>
  <c r="Q11" i="1"/>
  <c r="X11" i="1" s="1"/>
  <c r="O13" i="1"/>
  <c r="V13" i="1" s="1"/>
  <c r="O10" i="1"/>
  <c r="V10" i="1" s="1"/>
  <c r="N16" i="1"/>
  <c r="U16" i="1" s="1"/>
  <c r="P14" i="1"/>
  <c r="W14" i="1" s="1"/>
  <c r="L10" i="1"/>
  <c r="S10" i="1" s="1"/>
  <c r="N10" i="1"/>
  <c r="U10" i="1" s="1"/>
  <c r="P13" i="1"/>
  <c r="W13" i="1" s="1"/>
  <c r="K1" i="1"/>
  <c r="G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9DAB13-F43A-49B5-8995-A7F5BDDD56F4}" keepAlive="1" name="Query - indata" description="Connection to the 'indata' query in the workbook." type="5" refreshedVersion="8" background="1" saveData="1">
    <dbPr connection="Provider=Microsoft.Mashup.OleDb.1;Data Source=$Workbook$;Location=indata;Extended Properties=&quot;&quot;" command="SELECT * FROM [indata]"/>
  </connection>
  <connection id="2" xr16:uid="{502D21D1-BB3D-4530-801C-5AF7D055CE38}" keepAlive="1" name="Query - prc_data" description="Connection to the 'prc_data' query in the workbook." type="5" refreshedVersion="8" background="1" saveData="1">
    <dbPr connection="Provider=Microsoft.Mashup.OleDb.1;Data Source=$Workbook$;Location=prc_data;Extended Properties=&quot;&quot;" command="SELECT * FROM [prc_data]"/>
  </connection>
</connections>
</file>

<file path=xl/sharedStrings.xml><?xml version="1.0" encoding="utf-8"?>
<sst xmlns="http://schemas.openxmlformats.org/spreadsheetml/2006/main" count="138" uniqueCount="60">
  <si>
    <t>Token</t>
  </si>
  <si>
    <t>Position</t>
  </si>
  <si>
    <t>Price Projections</t>
  </si>
  <si>
    <t>Best</t>
  </si>
  <si>
    <t>Worst</t>
  </si>
  <si>
    <t xml:space="preserve">Liquidation ratios = </t>
  </si>
  <si>
    <t>Value</t>
  </si>
  <si>
    <t>ADA</t>
  </si>
  <si>
    <t>ALGO</t>
  </si>
  <si>
    <t>HBAR</t>
  </si>
  <si>
    <t>GALA</t>
  </si>
  <si>
    <t>SUI</t>
  </si>
  <si>
    <t>SEI</t>
  </si>
  <si>
    <t xml:space="preserve">Best Portfolio Value = </t>
  </si>
  <si>
    <t xml:space="preserve">Worst Portfolio Value = </t>
  </si>
  <si>
    <t>CSIX</t>
  </si>
  <si>
    <t>LCX</t>
  </si>
  <si>
    <t>NXRA</t>
  </si>
  <si>
    <t>symbol</t>
  </si>
  <si>
    <t>usd</t>
  </si>
  <si>
    <t>usd_market_cap</t>
  </si>
  <si>
    <t>AMP</t>
  </si>
  <si>
    <t>APE</t>
  </si>
  <si>
    <t>ARB</t>
  </si>
  <si>
    <t>ATH</t>
  </si>
  <si>
    <t>AXGT</t>
  </si>
  <si>
    <t>CGPT</t>
  </si>
  <si>
    <t>XCH</t>
  </si>
  <si>
    <t>CQT</t>
  </si>
  <si>
    <t>LAKE</t>
  </si>
  <si>
    <t>DBC</t>
  </si>
  <si>
    <t>DFI</t>
  </si>
  <si>
    <t>DNX</t>
  </si>
  <si>
    <t>RISE</t>
  </si>
  <si>
    <t>FEG</t>
  </si>
  <si>
    <t>GFAL</t>
  </si>
  <si>
    <t>$GENE</t>
  </si>
  <si>
    <t>KAI</t>
  </si>
  <si>
    <t>KAS</t>
  </si>
  <si>
    <t>MYRIA</t>
  </si>
  <si>
    <t>QNT</t>
  </si>
  <si>
    <t>SIDUS</t>
  </si>
  <si>
    <t>TRAVA</t>
  </si>
  <si>
    <t>UFO</t>
  </si>
  <si>
    <t>VRA</t>
  </si>
  <si>
    <t>VITA</t>
  </si>
  <si>
    <t>XDC</t>
  </si>
  <si>
    <t>XYO</t>
  </si>
  <si>
    <t>3/23/2024 Price</t>
  </si>
  <si>
    <t>Multiples Projections</t>
  </si>
  <si>
    <t>Market Cap Projections (in Millions)</t>
  </si>
  <si>
    <t>on 3/23/2024</t>
  </si>
  <si>
    <t>pos</t>
  </si>
  <si>
    <t>entry_price</t>
  </si>
  <si>
    <t>buy_date</t>
  </si>
  <si>
    <t>BBOX</t>
  </si>
  <si>
    <t>BLOK</t>
  </si>
  <si>
    <t>CRYO</t>
  </si>
  <si>
    <t>RIO</t>
  </si>
  <si>
    <t>XODEX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</si>
</sst>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.000000_);_(&quot;$&quot;* \(#,##0.000000\);_(&quot;$&quot;* &quot;-&quot;??????_);_(@_)"/>
    <numFmt numFmtId="165" formatCode="0.0"/>
    <numFmt numFmtId="166" formatCode="_(&quot;$&quot;* #,##0.0_);_(&quot;$&quot;* \(#,##0.0\);_(&quot;$&quot;* &quot;-&quot;?_);_(@_)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/>
      <right style="dashDotDot">
        <color indexed="64"/>
      </right>
      <top/>
      <bottom/>
      <diagonal/>
    </border>
    <border>
      <left style="double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ashDotDot">
        <color indexed="64"/>
      </right>
      <top/>
      <bottom/>
      <diagonal/>
    </border>
    <border>
      <left style="dashDot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0" xfId="0" applyNumberFormat="1" applyAlignment="1">
      <alignment vertical="center"/>
    </xf>
    <xf numFmtId="44" fontId="0" fillId="0" borderId="0" xfId="0" applyNumberFormat="1" applyAlignment="1">
      <alignment vertical="center"/>
    </xf>
    <xf numFmtId="44" fontId="0" fillId="0" borderId="0" xfId="0" applyNumberFormat="1" applyAlignment="1">
      <alignment horizontal="center" vertical="center"/>
    </xf>
    <xf numFmtId="44" fontId="1" fillId="2" borderId="0" xfId="1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left" vertical="center"/>
    </xf>
    <xf numFmtId="164" fontId="0" fillId="0" borderId="1" xfId="0" applyNumberFormat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vertical="center"/>
    </xf>
    <xf numFmtId="44" fontId="0" fillId="0" borderId="6" xfId="0" applyNumberFormat="1" applyBorder="1" applyAlignment="1">
      <alignment vertical="center"/>
    </xf>
    <xf numFmtId="44" fontId="0" fillId="0" borderId="7" xfId="0" applyNumberFormat="1" applyBorder="1" applyAlignment="1">
      <alignment vertical="center"/>
    </xf>
    <xf numFmtId="44" fontId="0" fillId="0" borderId="8" xfId="0" applyNumberFormat="1" applyBorder="1" applyAlignment="1">
      <alignment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6" fontId="0" fillId="0" borderId="8" xfId="0" applyNumberFormat="1" applyBorder="1" applyAlignment="1">
      <alignment vertical="center"/>
    </xf>
    <xf numFmtId="44" fontId="0" fillId="0" borderId="11" xfId="0" applyNumberFormat="1" applyBorder="1" applyAlignment="1">
      <alignment horizontal="center" vertical="center"/>
    </xf>
    <xf numFmtId="44" fontId="0" fillId="0" borderId="12" xfId="0" applyNumberFormat="1" applyBorder="1" applyAlignment="1">
      <alignment vertical="center"/>
    </xf>
    <xf numFmtId="165" fontId="0" fillId="0" borderId="12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 wrapText="1"/>
    </xf>
    <xf numFmtId="166" fontId="0" fillId="0" borderId="14" xfId="0" applyNumberFormat="1" applyBorder="1" applyAlignment="1">
      <alignment horizontal="center" vertical="center"/>
    </xf>
    <xf numFmtId="166" fontId="0" fillId="0" borderId="16" xfId="0" applyNumberFormat="1" applyBorder="1" applyAlignment="1">
      <alignment vertical="center"/>
    </xf>
    <xf numFmtId="166" fontId="0" fillId="0" borderId="12" xfId="0" applyNumberFormat="1" applyBorder="1" applyAlignment="1">
      <alignment vertical="center"/>
    </xf>
    <xf numFmtId="166" fontId="0" fillId="0" borderId="15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0" xfId="0" applyNumberFormat="1"/>
  </cellXfs>
  <cellStyles count="2">
    <cellStyle name="Good" xfId="1" builtinId="26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F978A4-988B-4334-9369-A271C4D2A4F4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pos" tableColumnId="2"/>
      <queryTableField id="3" name="entry_price" tableColumnId="3"/>
      <queryTableField id="4" name="buy_dat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59E6651-DC17-41DA-B963-9F4A25A39715}" autoFormatId="16" applyNumberFormats="0" applyBorderFormats="0" applyFontFormats="0" applyPatternFormats="0" applyAlignmentFormats="0" applyWidthHeightFormats="0">
  <queryTableRefresh nextId="4">
    <queryTableFields count="3">
      <queryTableField id="1" name="symbol" tableColumnId="1"/>
      <queryTableField id="2" name="usd" tableColumnId="2"/>
      <queryTableField id="3" name="usd_market_cap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E0F5F7-C86E-4BE2-BED8-CA74F7401A4E}" name="indata" displayName="indata" ref="A1:D42" tableType="queryTable" totalsRowShown="0">
  <autoFilter ref="A1:D42" xr:uid="{9BE0F5F7-C86E-4BE2-BED8-CA74F7401A4E}"/>
  <tableColumns count="4">
    <tableColumn id="1" xr3:uid="{8001BA7F-1724-4BD7-91E0-1F444D57D4C3}" uniqueName="1" name="symbol" queryTableFieldId="1" dataDxfId="0"/>
    <tableColumn id="2" xr3:uid="{D4F05CAF-FF05-48B3-87A2-53DDCD2AE5DE}" uniqueName="2" name="pos" queryTableFieldId="2"/>
    <tableColumn id="3" xr3:uid="{4D28D5B6-91C6-468F-A782-F2CCF175788E}" uniqueName="3" name="entry_price" queryTableFieldId="3"/>
    <tableColumn id="4" xr3:uid="{48D5EBA9-5210-4DB0-B0E5-1498667DFCE6}" uniqueName="4" name="buy_date" queryTableFieldId="4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D3CADD-CAD9-40CA-9093-079D3E6EE624}" name="prc_data" displayName="prc_data" ref="A1:C37" tableType="queryTable" totalsRowShown="0">
  <autoFilter ref="A1:C37" xr:uid="{7AD3CADD-CAD9-40CA-9093-079D3E6EE624}"/>
  <tableColumns count="3">
    <tableColumn id="1" xr3:uid="{9DCE941D-5726-4A5B-A3FD-7372DA627CD3}" uniqueName="1" name="symbol" queryTableFieldId="1" dataDxfId="1"/>
    <tableColumn id="2" xr3:uid="{43D5DACD-4C87-42B6-9ABB-57A5A7E9A924}" uniqueName="2" name="usd" queryTableFieldId="2"/>
    <tableColumn id="3" xr3:uid="{3B2D6E84-DC88-49A5-B7B1-7C1333E35925}" uniqueName="3" name="usd_market_cap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B493-1B0B-4A56-BA4F-2726F0728CE7}">
  <dimension ref="A1:X41"/>
  <sheetViews>
    <sheetView tabSelected="1" zoomScale="130" zoomScaleNormal="130" workbookViewId="0">
      <pane ySplit="5" topLeftCell="A20" activePane="bottomLeft" state="frozen"/>
      <selection pane="bottomLeft" activeCell="A28" sqref="A28"/>
    </sheetView>
  </sheetViews>
  <sheetFormatPr defaultColWidth="9.1796875" defaultRowHeight="14.5" x14ac:dyDescent="0.35"/>
  <cols>
    <col min="1" max="1" width="9.1796875" style="1"/>
    <col min="2" max="2" width="14.7265625" style="9" bestFit="1" customWidth="1"/>
    <col min="3" max="3" width="11.1796875" style="5" bestFit="1" customWidth="1"/>
    <col min="4" max="4" width="9.1796875" style="17"/>
    <col min="5" max="6" width="9.1796875" style="6"/>
    <col min="7" max="7" width="20.7265625" style="23" customWidth="1"/>
    <col min="8" max="10" width="9.1796875" style="6"/>
    <col min="11" max="11" width="20.7265625" style="18" customWidth="1"/>
    <col min="12" max="12" width="9.1796875" style="19"/>
    <col min="13" max="13" width="9.1796875" style="12"/>
    <col min="14" max="14" width="9.1796875" style="24"/>
    <col min="15" max="16" width="9.1796875" style="12"/>
    <col min="17" max="17" width="9.1796875" style="20"/>
    <col min="18" max="18" width="14.81640625" style="26" customWidth="1"/>
    <col min="19" max="19" width="12.453125" style="27" bestFit="1" customWidth="1"/>
    <col min="20" max="20" width="11.54296875" style="13" bestFit="1" customWidth="1"/>
    <col min="21" max="21" width="11.54296875" style="28" bestFit="1" customWidth="1"/>
    <col min="22" max="23" width="10.54296875" style="13" bestFit="1" customWidth="1"/>
    <col min="24" max="24" width="11.54296875" style="21" bestFit="1" customWidth="1"/>
    <col min="25" max="16384" width="9.1796875" style="1"/>
  </cols>
  <sheetData>
    <row r="1" spans="1:24" x14ac:dyDescent="0.35">
      <c r="D1" s="6" t="s">
        <v>13</v>
      </c>
      <c r="G1" s="8">
        <f>SUM(G6:G1048576)</f>
        <v>9302906.2019999996</v>
      </c>
      <c r="H1" s="6" t="s">
        <v>14</v>
      </c>
      <c r="K1" s="8">
        <f>SUM(K6:K1048576)</f>
        <v>6831977.4460000005</v>
      </c>
      <c r="L1" s="12"/>
      <c r="N1" s="12"/>
      <c r="Q1" s="12"/>
      <c r="R1" s="14"/>
      <c r="S1" s="13"/>
      <c r="U1" s="13"/>
      <c r="X1" s="13"/>
    </row>
    <row r="2" spans="1:24" x14ac:dyDescent="0.35">
      <c r="D2" s="7"/>
      <c r="E2" s="7"/>
      <c r="F2" s="7"/>
      <c r="G2" s="7"/>
      <c r="H2" s="7"/>
      <c r="I2" s="7"/>
      <c r="J2" s="7"/>
      <c r="K2" s="6"/>
      <c r="L2" s="12"/>
      <c r="N2" s="12"/>
      <c r="Q2" s="12"/>
      <c r="R2" s="14"/>
      <c r="S2" s="13"/>
      <c r="U2" s="13"/>
      <c r="X2" s="13"/>
    </row>
    <row r="3" spans="1:24" s="3" customFormat="1" x14ac:dyDescent="0.35">
      <c r="A3" s="2" t="s">
        <v>5</v>
      </c>
      <c r="B3" s="10"/>
      <c r="D3" s="3">
        <v>0.4</v>
      </c>
      <c r="E3" s="3">
        <v>0.3</v>
      </c>
      <c r="F3" s="3">
        <v>0.3</v>
      </c>
      <c r="H3" s="3">
        <v>0.4</v>
      </c>
      <c r="I3" s="3">
        <v>0.3</v>
      </c>
      <c r="J3" s="3">
        <v>0.3</v>
      </c>
      <c r="L3" s="12"/>
      <c r="M3" s="12"/>
      <c r="N3" s="12"/>
      <c r="O3" s="12"/>
      <c r="P3" s="12"/>
      <c r="Q3" s="12"/>
      <c r="R3" s="14"/>
      <c r="S3" s="14"/>
      <c r="T3" s="14"/>
      <c r="U3" s="14"/>
      <c r="V3" s="14"/>
      <c r="W3" s="14"/>
      <c r="X3" s="14"/>
    </row>
    <row r="4" spans="1:24" x14ac:dyDescent="0.35">
      <c r="D4" s="37" t="s">
        <v>2</v>
      </c>
      <c r="E4" s="38"/>
      <c r="F4" s="38"/>
      <c r="G4" s="38"/>
      <c r="H4" s="38"/>
      <c r="I4" s="38"/>
      <c r="J4" s="38"/>
      <c r="K4" s="39"/>
      <c r="L4" s="41" t="s">
        <v>49</v>
      </c>
      <c r="M4" s="42"/>
      <c r="N4" s="42"/>
      <c r="O4" s="42"/>
      <c r="P4" s="42"/>
      <c r="Q4" s="43"/>
      <c r="R4" s="34" t="s">
        <v>50</v>
      </c>
      <c r="S4" s="35"/>
      <c r="T4" s="35"/>
      <c r="U4" s="35"/>
      <c r="V4" s="35"/>
      <c r="W4" s="35"/>
      <c r="X4" s="36"/>
    </row>
    <row r="5" spans="1:24" x14ac:dyDescent="0.35">
      <c r="A5" s="4" t="s">
        <v>0</v>
      </c>
      <c r="B5" s="11" t="s">
        <v>48</v>
      </c>
      <c r="C5" s="15" t="s">
        <v>1</v>
      </c>
      <c r="D5" s="37" t="s">
        <v>3</v>
      </c>
      <c r="E5" s="38"/>
      <c r="F5" s="38"/>
      <c r="G5" s="22" t="s">
        <v>6</v>
      </c>
      <c r="H5" s="40" t="s">
        <v>4</v>
      </c>
      <c r="I5" s="38"/>
      <c r="J5" s="38"/>
      <c r="K5" s="16" t="s">
        <v>6</v>
      </c>
      <c r="L5" s="41" t="s">
        <v>3</v>
      </c>
      <c r="M5" s="42"/>
      <c r="N5" s="44"/>
      <c r="O5" s="45" t="s">
        <v>4</v>
      </c>
      <c r="P5" s="42"/>
      <c r="Q5" s="43"/>
      <c r="R5" s="25" t="s">
        <v>51</v>
      </c>
      <c r="S5" s="29" t="s">
        <v>3</v>
      </c>
      <c r="T5" s="30"/>
      <c r="U5" s="31"/>
      <c r="V5" s="32" t="s">
        <v>4</v>
      </c>
      <c r="W5" s="30"/>
      <c r="X5" s="33"/>
    </row>
    <row r="6" spans="1:24" x14ac:dyDescent="0.35">
      <c r="A6" s="1" t="s">
        <v>7</v>
      </c>
      <c r="B6" s="9">
        <f>VLOOKUP(A6,prc_data!A:C,2,FALSE)</f>
        <v>0.63015399999999999</v>
      </c>
      <c r="C6" s="5">
        <f>VLOOKUP(A6,indata!A:D,2,FALSE)</f>
        <v>20000</v>
      </c>
      <c r="D6" s="17">
        <v>3</v>
      </c>
      <c r="E6" s="6">
        <v>4</v>
      </c>
      <c r="F6" s="6">
        <v>5</v>
      </c>
      <c r="G6" s="23">
        <f>($D$3*C6*D6)+($E$3*C6*E6)+($F$3*C6*F6)</f>
        <v>78000</v>
      </c>
      <c r="H6" s="6">
        <v>2</v>
      </c>
      <c r="I6" s="6">
        <v>2.5</v>
      </c>
      <c r="J6" s="6">
        <v>3</v>
      </c>
      <c r="K6" s="18">
        <f>($H$3*C6*H6)+($I$3*C6*I6)+($J$3*C6*J6)</f>
        <v>49000</v>
      </c>
      <c r="L6" s="19">
        <f>D6/$B6</f>
        <v>4.7607410252097111</v>
      </c>
      <c r="M6" s="12">
        <f>E6/$B6</f>
        <v>6.3476547002796142</v>
      </c>
      <c r="N6" s="24">
        <f>F6/$B6</f>
        <v>7.9345683753495182</v>
      </c>
      <c r="O6" s="12">
        <f>H6/$B6</f>
        <v>3.1738273501398071</v>
      </c>
      <c r="P6" s="12">
        <f>I6/$B6</f>
        <v>3.9672841876747591</v>
      </c>
      <c r="Q6" s="20">
        <f>J6/$B6</f>
        <v>4.7607410252097111</v>
      </c>
      <c r="R6" s="26">
        <f>VLOOKUP(A6,prc_data!A:C,3,FALSE)/1000000</f>
        <v>22209.051801908619</v>
      </c>
      <c r="S6" s="27">
        <f>(VLOOKUP(A6,prc_data!A:C,3,FALSE)*L6)/1000000</f>
        <v>105731.54404435401</v>
      </c>
      <c r="T6" s="13">
        <f>(VLOOKUP(A6,prc_data!A:C,3,FALSE)*M6)/1000000</f>
        <v>140975.39205913868</v>
      </c>
      <c r="U6" s="28">
        <f>(VLOOKUP(A6,prc_data!A:C,3,FALSE)*N6)/1000000</f>
        <v>176219.24007392337</v>
      </c>
      <c r="V6" s="13">
        <f>(VLOOKUP(A6,prc_data!A:C,3,FALSE)*O6)/1000000</f>
        <v>70487.696029569342</v>
      </c>
      <c r="W6" s="13">
        <f>(VLOOKUP(A6,prc_data!A:C,3,FALSE)*P6)/1000000</f>
        <v>88109.620036961685</v>
      </c>
      <c r="X6" s="21">
        <f>(VLOOKUP(A6,prc_data!A:C,3,FALSE)*Q6)/1000000</f>
        <v>105731.54404435401</v>
      </c>
    </row>
    <row r="7" spans="1:24" x14ac:dyDescent="0.35">
      <c r="A7" s="1" t="s">
        <v>8</v>
      </c>
      <c r="B7" s="9">
        <f>VLOOKUP(A7,prc_data!A:C,2,FALSE)</f>
        <v>0.25401899999999999</v>
      </c>
      <c r="C7" s="5">
        <f>VLOOKUP(A7,indata!A:D,2,FALSE)</f>
        <v>100000</v>
      </c>
      <c r="D7" s="17">
        <v>1.25</v>
      </c>
      <c r="E7" s="6">
        <v>1.5</v>
      </c>
      <c r="F7" s="6">
        <v>2</v>
      </c>
      <c r="G7" s="23">
        <f>($D$3*C7*D7)+($E$3*C7*E7)+($F$3*C7*F7)</f>
        <v>155000</v>
      </c>
      <c r="H7" s="6">
        <v>1</v>
      </c>
      <c r="I7" s="6">
        <v>1.25</v>
      </c>
      <c r="J7" s="6">
        <v>1.5</v>
      </c>
      <c r="K7" s="18">
        <f>($H$3*C7*H7)+($I$3*C7*I7)+($J$3*C7*J7)</f>
        <v>122500</v>
      </c>
      <c r="L7" s="19">
        <f>D7/$B7</f>
        <v>4.9208917443183386</v>
      </c>
      <c r="M7" s="12">
        <f>E7/$B7</f>
        <v>5.9050700931820064</v>
      </c>
      <c r="N7" s="24">
        <f>F7/$B7</f>
        <v>7.8734267909093418</v>
      </c>
      <c r="O7" s="12">
        <f>H7/$B7</f>
        <v>3.9367133954546709</v>
      </c>
      <c r="P7" s="12">
        <f>I7/$B7</f>
        <v>4.9208917443183386</v>
      </c>
      <c r="Q7" s="20">
        <f>J7/$B7</f>
        <v>5.9050700931820064</v>
      </c>
      <c r="R7" s="26">
        <f>VLOOKUP(A7,prc_data!A:C,3,FALSE)/1000000</f>
        <v>2049.7874737132893</v>
      </c>
      <c r="S7" s="27">
        <f>(VLOOKUP(A7,prc_data!A:C,3,FALSE)*L7)/1000000</f>
        <v>10086.782257002869</v>
      </c>
      <c r="T7" s="13">
        <f>(VLOOKUP(A7,prc_data!A:C,3,FALSE)*M7)/1000000</f>
        <v>12104.138708403443</v>
      </c>
      <c r="U7" s="28">
        <f>(VLOOKUP(A7,prc_data!A:C,3,FALSE)*N7)/1000000</f>
        <v>16138.851611204589</v>
      </c>
      <c r="V7" s="13">
        <f>(VLOOKUP(A7,prc_data!A:C,3,FALSE)*O7)/1000000</f>
        <v>8069.4258056022945</v>
      </c>
      <c r="W7" s="13">
        <f>(VLOOKUP(A7,prc_data!A:C,3,FALSE)*P7)/1000000</f>
        <v>10086.782257002869</v>
      </c>
      <c r="X7" s="21">
        <f>(VLOOKUP(A7,prc_data!A:C,3,FALSE)*Q7)/1000000</f>
        <v>12104.138708403443</v>
      </c>
    </row>
    <row r="8" spans="1:24" x14ac:dyDescent="0.35">
      <c r="A8" s="1" t="s">
        <v>22</v>
      </c>
      <c r="B8" s="9">
        <f>VLOOKUP(A8,prc_data!A:C,2,FALSE)</f>
        <v>1.92</v>
      </c>
      <c r="C8" s="5">
        <f>VLOOKUP(A8,indata!A:D,2,FALSE)</f>
        <v>8480</v>
      </c>
      <c r="D8" s="17">
        <v>7</v>
      </c>
      <c r="E8" s="6">
        <v>8</v>
      </c>
      <c r="F8" s="6">
        <v>10</v>
      </c>
      <c r="G8" s="23">
        <f>($D$3*C8*D8)+($E$3*C8*E8)+($F$3*C8*F8)</f>
        <v>69536</v>
      </c>
      <c r="H8" s="6">
        <v>5</v>
      </c>
      <c r="I8" s="6">
        <v>6</v>
      </c>
      <c r="J8" s="6">
        <v>7</v>
      </c>
      <c r="K8" s="18">
        <f>($H$3*C8*H8)+($I$3*C8*I8)+($J$3*C8*J8)</f>
        <v>50032</v>
      </c>
      <c r="L8" s="19">
        <f>D8/$B8</f>
        <v>3.6458333333333335</v>
      </c>
      <c r="M8" s="12">
        <f>E8/$B8</f>
        <v>4.166666666666667</v>
      </c>
      <c r="N8" s="24">
        <f>F8/$B8</f>
        <v>5.2083333333333339</v>
      </c>
      <c r="O8" s="12">
        <f>H8/$B8</f>
        <v>2.604166666666667</v>
      </c>
      <c r="P8" s="12">
        <f>I8/$B8</f>
        <v>3.125</v>
      </c>
      <c r="Q8" s="20">
        <f>J8/$B8</f>
        <v>3.6458333333333335</v>
      </c>
      <c r="R8" s="26">
        <f>VLOOKUP(A8,prc_data!A:C,3,FALSE)/1000000</f>
        <v>1175.8171986605594</v>
      </c>
      <c r="S8" s="27">
        <f>(VLOOKUP(A8,prc_data!A:C,3,FALSE)*L8)/1000000</f>
        <v>4286.8335367832897</v>
      </c>
      <c r="T8" s="13">
        <f>(VLOOKUP(A8,prc_data!A:C,3,FALSE)*M8)/1000000</f>
        <v>4899.2383277523304</v>
      </c>
      <c r="U8" s="28">
        <f>(VLOOKUP(A8,prc_data!A:C,3,FALSE)*N8)/1000000</f>
        <v>6124.0479096904146</v>
      </c>
      <c r="V8" s="13">
        <f>(VLOOKUP(A8,prc_data!A:C,3,FALSE)*O8)/1000000</f>
        <v>3062.0239548452073</v>
      </c>
      <c r="W8" s="13">
        <f>(VLOOKUP(A8,prc_data!A:C,3,FALSE)*P8)/1000000</f>
        <v>3674.428745814248</v>
      </c>
      <c r="X8" s="21">
        <f>(VLOOKUP(A8,prc_data!A:C,3,FALSE)*Q8)/1000000</f>
        <v>4286.8335367832897</v>
      </c>
    </row>
    <row r="9" spans="1:24" x14ac:dyDescent="0.35">
      <c r="A9" s="1" t="s">
        <v>15</v>
      </c>
      <c r="B9" s="9">
        <f>VLOOKUP(A9,prc_data!A:C,2,FALSE)</f>
        <v>8.0710000000000004E-2</v>
      </c>
      <c r="C9" s="5">
        <f>VLOOKUP(A9,indata!A:D,2,FALSE)</f>
        <v>200000</v>
      </c>
      <c r="D9" s="17">
        <v>0.8</v>
      </c>
      <c r="E9" s="6">
        <v>1.2</v>
      </c>
      <c r="F9" s="6">
        <v>1.6</v>
      </c>
      <c r="G9" s="23">
        <f>($D$3*C9*D9)+($E$3*C9*E9)+($F$3*C9*F9)</f>
        <v>232000</v>
      </c>
      <c r="H9" s="6">
        <v>0.4</v>
      </c>
      <c r="I9" s="6">
        <v>0.6</v>
      </c>
      <c r="J9" s="6">
        <v>0.8</v>
      </c>
      <c r="K9" s="18">
        <f>($H$3*C9*H9)+($I$3*C9*I9)+($J$3*C9*J9)</f>
        <v>116000</v>
      </c>
      <c r="L9" s="19">
        <f>D9/$B9</f>
        <v>9.9120307272952548</v>
      </c>
      <c r="M9" s="12">
        <f>E9/$B9</f>
        <v>14.868046090942881</v>
      </c>
      <c r="N9" s="24">
        <f>F9/$B9</f>
        <v>19.82406145459051</v>
      </c>
      <c r="O9" s="12">
        <f>H9/$B9</f>
        <v>4.9560153636476274</v>
      </c>
      <c r="P9" s="12">
        <f>I9/$B9</f>
        <v>7.4340230454714407</v>
      </c>
      <c r="Q9" s="20">
        <f>J9/$B9</f>
        <v>9.9120307272952548</v>
      </c>
      <c r="R9" s="26">
        <f>VLOOKUP(A9,prc_data!A:C,3,FALSE)/1000000</f>
        <v>31.921885069084521</v>
      </c>
      <c r="S9" s="27">
        <f>(VLOOKUP(A9,prc_data!A:C,3,FALSE)*L9)/1000000</f>
        <v>316.41070567795339</v>
      </c>
      <c r="T9" s="13">
        <f>(VLOOKUP(A9,prc_data!A:C,3,FALSE)*M9)/1000000</f>
        <v>474.61605851693002</v>
      </c>
      <c r="U9" s="28">
        <f>(VLOOKUP(A9,prc_data!A:C,3,FALSE)*N9)/1000000</f>
        <v>632.82141135590678</v>
      </c>
      <c r="V9" s="13">
        <f>(VLOOKUP(A9,prc_data!A:C,3,FALSE)*O9)/1000000</f>
        <v>158.20535283897669</v>
      </c>
      <c r="W9" s="13">
        <f>(VLOOKUP(A9,prc_data!A:C,3,FALSE)*P9)/1000000</f>
        <v>237.30802925846501</v>
      </c>
      <c r="X9" s="21">
        <f>(VLOOKUP(A9,prc_data!A:C,3,FALSE)*Q9)/1000000</f>
        <v>316.41070567795339</v>
      </c>
    </row>
    <row r="10" spans="1:24" x14ac:dyDescent="0.35">
      <c r="A10" s="1" t="s">
        <v>10</v>
      </c>
      <c r="B10" s="9">
        <f>VLOOKUP(A10,prc_data!A:C,2,FALSE)</f>
        <v>6.3839999999999994E-2</v>
      </c>
      <c r="C10" s="5">
        <f>VLOOKUP(A10,indata!A:D,2,FALSE)</f>
        <v>100000</v>
      </c>
      <c r="D10" s="17">
        <v>0.5</v>
      </c>
      <c r="E10" s="6">
        <v>0.6</v>
      </c>
      <c r="F10" s="6">
        <v>0.7</v>
      </c>
      <c r="G10" s="23">
        <f>($D$3*C10*D10)+($E$3*C10*E10)+($F$3*C10*F10)</f>
        <v>59000</v>
      </c>
      <c r="H10" s="6">
        <v>0.3</v>
      </c>
      <c r="I10" s="6">
        <v>0.4</v>
      </c>
      <c r="J10" s="6">
        <v>0.5</v>
      </c>
      <c r="K10" s="18">
        <f>($H$3*C10*H10)+($I$3*C10*I10)+($J$3*C10*J10)</f>
        <v>39000</v>
      </c>
      <c r="L10" s="19">
        <f>D10/$B10</f>
        <v>7.8320802005012542</v>
      </c>
      <c r="M10" s="12">
        <f>E10/$B10</f>
        <v>9.3984962406015047</v>
      </c>
      <c r="N10" s="24">
        <f>F10/$B10</f>
        <v>10.964912280701755</v>
      </c>
      <c r="O10" s="12">
        <f>H10/$B10</f>
        <v>4.6992481203007523</v>
      </c>
      <c r="P10" s="12">
        <f>I10/$B10</f>
        <v>6.2656641604010037</v>
      </c>
      <c r="Q10" s="20">
        <f>J10/$B10</f>
        <v>7.8320802005012542</v>
      </c>
      <c r="R10" s="26">
        <f>VLOOKUP(A10,prc_data!A:C,3,FALSE)/1000000</f>
        <v>2355.2715496616756</v>
      </c>
      <c r="S10" s="27">
        <f>(VLOOKUP(A10,prc_data!A:C,3,FALSE)*L10)/1000000</f>
        <v>18446.675670909113</v>
      </c>
      <c r="T10" s="13">
        <f>(VLOOKUP(A10,prc_data!A:C,3,FALSE)*M10)/1000000</f>
        <v>22136.01080509094</v>
      </c>
      <c r="U10" s="28">
        <f>(VLOOKUP(A10,prc_data!A:C,3,FALSE)*N10)/1000000</f>
        <v>25825.34593927276</v>
      </c>
      <c r="V10" s="13">
        <f>(VLOOKUP(A10,prc_data!A:C,3,FALSE)*O10)/1000000</f>
        <v>11068.00540254547</v>
      </c>
      <c r="W10" s="13">
        <f>(VLOOKUP(A10,prc_data!A:C,3,FALSE)*P10)/1000000</f>
        <v>14757.340536727294</v>
      </c>
      <c r="X10" s="21">
        <f>(VLOOKUP(A10,prc_data!A:C,3,FALSE)*Q10)/1000000</f>
        <v>18446.675670909113</v>
      </c>
    </row>
    <row r="11" spans="1:24" x14ac:dyDescent="0.35">
      <c r="A11" s="1" t="s">
        <v>9</v>
      </c>
      <c r="B11" s="9">
        <f>VLOOKUP(A11,prc_data!A:C,2,FALSE)</f>
        <v>0.108193</v>
      </c>
      <c r="C11" s="5">
        <f>VLOOKUP(A11,indata!A:D,2,FALSE)</f>
        <v>100000</v>
      </c>
      <c r="D11" s="17">
        <v>0.3</v>
      </c>
      <c r="E11" s="6">
        <v>0.4</v>
      </c>
      <c r="F11" s="6">
        <v>0.5</v>
      </c>
      <c r="G11" s="23">
        <f>($D$3*C11*D11)+($E$3*C11*E11)+($F$3*C11*F11)</f>
        <v>39000</v>
      </c>
      <c r="H11" s="6">
        <v>0.2</v>
      </c>
      <c r="I11" s="6">
        <v>0.25</v>
      </c>
      <c r="J11" s="6">
        <v>0.3</v>
      </c>
      <c r="K11" s="18">
        <f>($H$3*C11*H11)+($I$3*C11*I11)+($J$3*C11*J11)</f>
        <v>24500</v>
      </c>
      <c r="L11" s="19">
        <f>D11/$B11</f>
        <v>2.7728226410211381</v>
      </c>
      <c r="M11" s="12">
        <f>E11/$B11</f>
        <v>3.6970968546948511</v>
      </c>
      <c r="N11" s="24">
        <f>F11/$B11</f>
        <v>4.621371068368564</v>
      </c>
      <c r="O11" s="12">
        <f>H11/$B11</f>
        <v>1.8485484273474255</v>
      </c>
      <c r="P11" s="12">
        <f>I11/$B11</f>
        <v>2.310685534184282</v>
      </c>
      <c r="Q11" s="20">
        <f>J11/$B11</f>
        <v>2.7728226410211381</v>
      </c>
      <c r="R11" s="26">
        <f>VLOOKUP(A11,prc_data!A:C,3,FALSE)/1000000</f>
        <v>3640.0573870316484</v>
      </c>
      <c r="S11" s="27">
        <f>(VLOOKUP(A11,prc_data!A:C,3,FALSE)*L11)/1000000</f>
        <v>10093.2335373776</v>
      </c>
      <c r="T11" s="13">
        <f>(VLOOKUP(A11,prc_data!A:C,3,FALSE)*M11)/1000000</f>
        <v>13457.644716503466</v>
      </c>
      <c r="U11" s="28">
        <f>(VLOOKUP(A11,prc_data!A:C,3,FALSE)*N11)/1000000</f>
        <v>16822.055895629335</v>
      </c>
      <c r="V11" s="13">
        <f>(VLOOKUP(A11,prc_data!A:C,3,FALSE)*O11)/1000000</f>
        <v>6728.822358251733</v>
      </c>
      <c r="W11" s="13">
        <f>(VLOOKUP(A11,prc_data!A:C,3,FALSE)*P11)/1000000</f>
        <v>8411.0279478146676</v>
      </c>
      <c r="X11" s="21">
        <f>(VLOOKUP(A11,prc_data!A:C,3,FALSE)*Q11)/1000000</f>
        <v>10093.2335373776</v>
      </c>
    </row>
    <row r="12" spans="1:24" x14ac:dyDescent="0.35">
      <c r="A12" s="1" t="s">
        <v>38</v>
      </c>
      <c r="B12" s="9">
        <f>VLOOKUP(A12,prc_data!A:C,2,FALSE)</f>
        <v>0.14032600000000001</v>
      </c>
      <c r="C12" s="5">
        <f>VLOOKUP(A12,indata!A:D,2,FALSE)</f>
        <v>31720</v>
      </c>
      <c r="D12" s="17">
        <v>0.2</v>
      </c>
      <c r="E12" s="6">
        <v>0.3</v>
      </c>
      <c r="F12" s="6">
        <v>0.4</v>
      </c>
      <c r="G12" s="23">
        <f>($D$3*C12*D12)+($E$3*C12*E12)+($F$3*C12*F12)</f>
        <v>9198.7999999999993</v>
      </c>
      <c r="H12" s="6">
        <v>0.15</v>
      </c>
      <c r="I12" s="6">
        <v>0.25</v>
      </c>
      <c r="J12" s="6">
        <v>0.35</v>
      </c>
      <c r="K12" s="18">
        <f>($H$3*C12*H12)+($I$3*C12*I12)+($J$3*C12*J12)</f>
        <v>7612.7999999999993</v>
      </c>
      <c r="L12" s="19">
        <f>D12/$B12</f>
        <v>1.4252526260279634</v>
      </c>
      <c r="M12" s="12">
        <f>E12/$B12</f>
        <v>2.1378789390419448</v>
      </c>
      <c r="N12" s="24">
        <f>F12/$B12</f>
        <v>2.8505052520559269</v>
      </c>
      <c r="O12" s="12">
        <f>H12/$B12</f>
        <v>1.0689394695209724</v>
      </c>
      <c r="P12" s="12">
        <f>I12/$B12</f>
        <v>1.7815657825349542</v>
      </c>
      <c r="Q12" s="20">
        <f>J12/$B12</f>
        <v>2.4941920955489358</v>
      </c>
      <c r="R12" s="26">
        <f>VLOOKUP(A12,prc_data!A:C,3,FALSE)/1000000</f>
        <v>3237.4437041236479</v>
      </c>
      <c r="S12" s="27">
        <f>(VLOOKUP(A12,prc_data!A:C,3,FALSE)*L12)/1000000</f>
        <v>4614.175140919926</v>
      </c>
      <c r="T12" s="13">
        <f>(VLOOKUP(A12,prc_data!A:C,3,FALSE)*M12)/1000000</f>
        <v>6921.2627113798872</v>
      </c>
      <c r="U12" s="28">
        <f>(VLOOKUP(A12,prc_data!A:C,3,FALSE)*N12)/1000000</f>
        <v>9228.350281839852</v>
      </c>
      <c r="V12" s="13">
        <f>(VLOOKUP(A12,prc_data!A:C,3,FALSE)*O12)/1000000</f>
        <v>3460.6313556899436</v>
      </c>
      <c r="W12" s="13">
        <f>(VLOOKUP(A12,prc_data!A:C,3,FALSE)*P12)/1000000</f>
        <v>5767.718926149907</v>
      </c>
      <c r="X12" s="21">
        <f>(VLOOKUP(A12,prc_data!A:C,3,FALSE)*Q12)/1000000</f>
        <v>8074.80649660987</v>
      </c>
    </row>
    <row r="13" spans="1:24" x14ac:dyDescent="0.35">
      <c r="A13" s="1" t="s">
        <v>16</v>
      </c>
      <c r="B13" s="9">
        <f>VLOOKUP(A13,prc_data!A:C,2,FALSE)</f>
        <v>0.25506099999999998</v>
      </c>
      <c r="C13" s="5">
        <f>VLOOKUP(A13,indata!A:D,2,FALSE)</f>
        <v>50000</v>
      </c>
      <c r="D13" s="17">
        <v>2.5</v>
      </c>
      <c r="E13" s="6">
        <v>5</v>
      </c>
      <c r="F13" s="6">
        <v>7.5</v>
      </c>
      <c r="G13" s="23">
        <f>($D$3*C13*D13)+($E$3*C13*E13)+($F$3*C13*F13)</f>
        <v>237500</v>
      </c>
      <c r="H13" s="6">
        <v>2</v>
      </c>
      <c r="I13" s="6">
        <v>4</v>
      </c>
      <c r="J13" s="6">
        <v>6</v>
      </c>
      <c r="K13" s="18">
        <f>($H$3*C13*H13)+($I$3*C13*I13)+($J$3*C13*J13)</f>
        <v>190000</v>
      </c>
      <c r="L13" s="19">
        <f>D13/$B13</f>
        <v>9.8015768776880829</v>
      </c>
      <c r="M13" s="12">
        <f>E13/$B13</f>
        <v>19.603153755376166</v>
      </c>
      <c r="N13" s="24">
        <f>F13/$B13</f>
        <v>29.404730633064251</v>
      </c>
      <c r="O13" s="12">
        <f>H13/$B13</f>
        <v>7.8412615021504664</v>
      </c>
      <c r="P13" s="12">
        <f>I13/$B13</f>
        <v>15.682523004300933</v>
      </c>
      <c r="Q13" s="20">
        <f>J13/$B13</f>
        <v>23.523784506451399</v>
      </c>
      <c r="R13" s="26">
        <f>VLOOKUP(A13,prc_data!A:C,3,FALSE)/1000000</f>
        <v>197.48143773202258</v>
      </c>
      <c r="S13" s="27">
        <f>(VLOOKUP(A13,prc_data!A:C,3,FALSE)*L13)/1000000</f>
        <v>1935.6294938467915</v>
      </c>
      <c r="T13" s="13">
        <f>(VLOOKUP(A13,prc_data!A:C,3,FALSE)*M13)/1000000</f>
        <v>3871.2589876935831</v>
      </c>
      <c r="U13" s="28">
        <f>(VLOOKUP(A13,prc_data!A:C,3,FALSE)*N13)/1000000</f>
        <v>5806.8884815403744</v>
      </c>
      <c r="V13" s="13">
        <f>(VLOOKUP(A13,prc_data!A:C,3,FALSE)*O13)/1000000</f>
        <v>1548.5035950774331</v>
      </c>
      <c r="W13" s="13">
        <f>(VLOOKUP(A13,prc_data!A:C,3,FALSE)*P13)/1000000</f>
        <v>3097.0071901548663</v>
      </c>
      <c r="X13" s="21">
        <f>(VLOOKUP(A13,prc_data!A:C,3,FALSE)*Q13)/1000000</f>
        <v>4645.5107852322999</v>
      </c>
    </row>
    <row r="14" spans="1:24" x14ac:dyDescent="0.35">
      <c r="A14" s="1" t="s">
        <v>17</v>
      </c>
      <c r="B14" s="9">
        <f>VLOOKUP(A14,prc_data!A:C,2,FALSE)</f>
        <v>0.19887099999999999</v>
      </c>
      <c r="C14" s="5">
        <f>VLOOKUP(A14,indata!A:D,2,FALSE)</f>
        <v>50210</v>
      </c>
      <c r="D14" s="17">
        <v>2.5</v>
      </c>
      <c r="E14" s="6">
        <v>5</v>
      </c>
      <c r="F14" s="6">
        <v>7.5</v>
      </c>
      <c r="G14" s="23">
        <f>($D$3*C14*D14)+($E$3*C14*E14)+($F$3*C14*F14)</f>
        <v>238497.5</v>
      </c>
      <c r="H14" s="6">
        <v>2</v>
      </c>
      <c r="I14" s="6">
        <v>4</v>
      </c>
      <c r="J14" s="6">
        <v>6</v>
      </c>
      <c r="K14" s="18">
        <f>($H$3*C14*H14)+($I$3*C14*I14)+($J$3*C14*J14)</f>
        <v>190798</v>
      </c>
      <c r="L14" s="19">
        <f>D14/$B14</f>
        <v>12.570963086623992</v>
      </c>
      <c r="M14" s="12">
        <f>E14/$B14</f>
        <v>25.141926173247985</v>
      </c>
      <c r="N14" s="24">
        <f>F14/$B14</f>
        <v>37.712889259871979</v>
      </c>
      <c r="O14" s="12">
        <f>H14/$B14</f>
        <v>10.056770469299193</v>
      </c>
      <c r="P14" s="12">
        <f>I14/$B14</f>
        <v>20.113540938598387</v>
      </c>
      <c r="Q14" s="20">
        <f>J14/$B14</f>
        <v>30.170311407897582</v>
      </c>
      <c r="R14" s="26">
        <f>VLOOKUP(A14,prc_data!A:C,3,FALSE)/1000000</f>
        <v>156.78530924199467</v>
      </c>
      <c r="S14" s="27">
        <f>(VLOOKUP(A14,prc_data!A:C,3,FALSE)*L14)/1000000</f>
        <v>1970.9423350060424</v>
      </c>
      <c r="T14" s="13">
        <f>(VLOOKUP(A14,prc_data!A:C,3,FALSE)*M14)/1000000</f>
        <v>3941.8846700120848</v>
      </c>
      <c r="U14" s="28">
        <f>(VLOOKUP(A14,prc_data!A:C,3,FALSE)*N14)/1000000</f>
        <v>5912.8270050181281</v>
      </c>
      <c r="V14" s="13">
        <f>(VLOOKUP(A14,prc_data!A:C,3,FALSE)*O14)/1000000</f>
        <v>1576.753868004834</v>
      </c>
      <c r="W14" s="13">
        <f>(VLOOKUP(A14,prc_data!A:C,3,FALSE)*P14)/1000000</f>
        <v>3153.507736009668</v>
      </c>
      <c r="X14" s="21">
        <f>(VLOOKUP(A14,prc_data!A:C,3,FALSE)*Q14)/1000000</f>
        <v>4730.2616040145022</v>
      </c>
    </row>
    <row r="15" spans="1:24" x14ac:dyDescent="0.35">
      <c r="A15" s="1" t="s">
        <v>12</v>
      </c>
      <c r="B15" s="9">
        <f>VLOOKUP(A15,prc_data!A:C,2,FALSE)</f>
        <v>0.81222000000000005</v>
      </c>
      <c r="C15" s="5">
        <f>VLOOKUP(A15,indata!A:D,2,FALSE)</f>
        <v>10000</v>
      </c>
      <c r="D15" s="17">
        <v>4</v>
      </c>
      <c r="E15" s="6">
        <v>6</v>
      </c>
      <c r="F15" s="6">
        <v>8</v>
      </c>
      <c r="G15" s="23">
        <f>($D$3*C15*D15)+($E$3*C15*E15)+($F$3*C15*F15)</f>
        <v>58000</v>
      </c>
      <c r="H15" s="6">
        <v>3</v>
      </c>
      <c r="I15" s="6">
        <v>4</v>
      </c>
      <c r="J15" s="6">
        <v>5</v>
      </c>
      <c r="K15" s="18">
        <f>($H$3*C15*H15)+($I$3*C15*I15)+($J$3*C15*J15)</f>
        <v>39000</v>
      </c>
      <c r="L15" s="19">
        <f>D15/$B15</f>
        <v>4.924774075989264</v>
      </c>
      <c r="M15" s="12">
        <f>E15/$B15</f>
        <v>7.3871611139838951</v>
      </c>
      <c r="N15" s="24">
        <f>F15/$B15</f>
        <v>9.849548151978528</v>
      </c>
      <c r="O15" s="12">
        <f>H15/$B15</f>
        <v>3.6935805569919475</v>
      </c>
      <c r="P15" s="12">
        <f>I15/$B15</f>
        <v>4.924774075989264</v>
      </c>
      <c r="Q15" s="20">
        <f>J15/$B15</f>
        <v>6.1559675949865795</v>
      </c>
      <c r="R15" s="26">
        <f>VLOOKUP(A15,prc_data!A:C,3,FALSE)/1000000</f>
        <v>2168.564100409913</v>
      </c>
      <c r="S15" s="27">
        <f>(VLOOKUP(A15,prc_data!A:C,3,FALSE)*L15)/1000000</f>
        <v>10679.688263819718</v>
      </c>
      <c r="T15" s="13">
        <f>(VLOOKUP(A15,prc_data!A:C,3,FALSE)*M15)/1000000</f>
        <v>16019.532395729577</v>
      </c>
      <c r="U15" s="28">
        <f>(VLOOKUP(A15,prc_data!A:C,3,FALSE)*N15)/1000000</f>
        <v>21359.376527639437</v>
      </c>
      <c r="V15" s="13">
        <f>(VLOOKUP(A15,prc_data!A:C,3,FALSE)*O15)/1000000</f>
        <v>8009.7661978647884</v>
      </c>
      <c r="W15" s="13">
        <f>(VLOOKUP(A15,prc_data!A:C,3,FALSE)*P15)/1000000</f>
        <v>10679.688263819718</v>
      </c>
      <c r="X15" s="21">
        <f>(VLOOKUP(A15,prc_data!A:C,3,FALSE)*Q15)/1000000</f>
        <v>13349.610329774649</v>
      </c>
    </row>
    <row r="16" spans="1:24" x14ac:dyDescent="0.35">
      <c r="A16" s="1" t="s">
        <v>11</v>
      </c>
      <c r="B16" s="9">
        <f>VLOOKUP(A16,prc_data!A:C,2,FALSE)</f>
        <v>1.68</v>
      </c>
      <c r="C16" s="5">
        <f>VLOOKUP(A16,indata!A:D,2,FALSE)</f>
        <v>10150</v>
      </c>
      <c r="D16" s="17">
        <v>5</v>
      </c>
      <c r="E16" s="6">
        <v>7.5</v>
      </c>
      <c r="F16" s="6">
        <v>10</v>
      </c>
      <c r="G16" s="23">
        <f>($D$3*C16*D16)+($E$3*C16*E16)+($F$3*C16*F16)</f>
        <v>73587.5</v>
      </c>
      <c r="H16" s="6">
        <v>4</v>
      </c>
      <c r="I16" s="6">
        <v>5</v>
      </c>
      <c r="J16" s="6">
        <v>6</v>
      </c>
      <c r="K16" s="18">
        <f>($H$3*C16*H16)+($I$3*C16*I16)+($J$3*C16*J16)</f>
        <v>49735</v>
      </c>
      <c r="L16" s="19">
        <f>D16/$B16</f>
        <v>2.9761904761904763</v>
      </c>
      <c r="M16" s="12">
        <f>E16/$B16</f>
        <v>4.4642857142857144</v>
      </c>
      <c r="N16" s="24">
        <f>F16/$B16</f>
        <v>5.9523809523809526</v>
      </c>
      <c r="O16" s="12">
        <f>H16/$B16</f>
        <v>2.3809523809523809</v>
      </c>
      <c r="P16" s="12">
        <f>I16/$B16</f>
        <v>2.9761904761904763</v>
      </c>
      <c r="Q16" s="20">
        <f>J16/$B16</f>
        <v>3.5714285714285716</v>
      </c>
      <c r="R16" s="26">
        <f>VLOOKUP(A16,prc_data!A:C,3,FALSE)/1000000</f>
        <v>2061.3026077842619</v>
      </c>
      <c r="S16" s="27">
        <f>(VLOOKUP(A16,prc_data!A:C,3,FALSE)*L16)/1000000</f>
        <v>6134.8291898341131</v>
      </c>
      <c r="T16" s="13">
        <f>(VLOOKUP(A16,prc_data!A:C,3,FALSE)*M16)/1000000</f>
        <v>9202.2437847511701</v>
      </c>
      <c r="U16" s="28">
        <f>(VLOOKUP(A16,prc_data!A:C,3,FALSE)*N16)/1000000</f>
        <v>12269.658379668226</v>
      </c>
      <c r="V16" s="13">
        <f>(VLOOKUP(A16,prc_data!A:C,3,FALSE)*O16)/1000000</f>
        <v>4907.8633518672905</v>
      </c>
      <c r="W16" s="13">
        <f>(VLOOKUP(A16,prc_data!A:C,3,FALSE)*P16)/1000000</f>
        <v>6134.8291898341131</v>
      </c>
      <c r="X16" s="21">
        <f>(VLOOKUP(A16,prc_data!A:C,3,FALSE)*Q16)/1000000</f>
        <v>7361.7950278009357</v>
      </c>
    </row>
    <row r="17" spans="1:24" x14ac:dyDescent="0.35">
      <c r="A17" s="1" t="s">
        <v>46</v>
      </c>
      <c r="B17" s="9">
        <f>VLOOKUP(A17,prc_data!A:C,2,FALSE)</f>
        <v>4.7464899999999997E-2</v>
      </c>
      <c r="C17" s="5">
        <f>VLOOKUP(A17,indata!A:D,2,FALSE)</f>
        <v>100000</v>
      </c>
      <c r="D17" s="17">
        <v>0.15</v>
      </c>
      <c r="E17" s="6">
        <v>0.2</v>
      </c>
      <c r="F17" s="6">
        <v>0.25</v>
      </c>
      <c r="G17" s="23">
        <f>($D$3*C17*D17)+($E$3*C17*E17)+($F$3*C17*F17)</f>
        <v>19500</v>
      </c>
      <c r="H17" s="6">
        <v>0.12</v>
      </c>
      <c r="I17" s="6">
        <v>0.15</v>
      </c>
      <c r="J17" s="6">
        <v>0.2</v>
      </c>
      <c r="K17" s="18">
        <f>($H$3*C17*H17)+($I$3*C17*I17)+($J$3*C17*J17)</f>
        <v>15300</v>
      </c>
      <c r="L17" s="19">
        <f>D17/$B17</f>
        <v>3.1602299804697789</v>
      </c>
      <c r="M17" s="12">
        <f>E17/$B17</f>
        <v>4.2136399739597055</v>
      </c>
      <c r="N17" s="24">
        <f>F17/$B17</f>
        <v>5.2670499674496316</v>
      </c>
      <c r="O17" s="12">
        <f>H17/$B17</f>
        <v>2.5281839843758229</v>
      </c>
      <c r="P17" s="12">
        <f>I17/$B17</f>
        <v>3.1602299804697789</v>
      </c>
      <c r="Q17" s="20">
        <f>J17/$B17</f>
        <v>4.2136399739597055</v>
      </c>
      <c r="R17" s="26">
        <f>VLOOKUP(A17,prc_data!A:C,3,FALSE)/1000000</f>
        <v>659.78328440731786</v>
      </c>
      <c r="S17" s="27">
        <f>(VLOOKUP(A17,prc_data!A:C,3,FALSE)*L17)/1000000</f>
        <v>2085.0669159968247</v>
      </c>
      <c r="T17" s="13">
        <f>(VLOOKUP(A17,prc_data!A:C,3,FALSE)*M17)/1000000</f>
        <v>2780.0892213290995</v>
      </c>
      <c r="U17" s="28">
        <f>(VLOOKUP(A17,prc_data!A:C,3,FALSE)*N17)/1000000</f>
        <v>3475.1115266613747</v>
      </c>
      <c r="V17" s="13">
        <f>(VLOOKUP(A17,prc_data!A:C,3,FALSE)*O17)/1000000</f>
        <v>1668.0535327974596</v>
      </c>
      <c r="W17" s="13">
        <f>(VLOOKUP(A17,prc_data!A:C,3,FALSE)*P17)/1000000</f>
        <v>2085.0669159968247</v>
      </c>
      <c r="X17" s="21">
        <f>(VLOOKUP(A17,prc_data!A:C,3,FALSE)*Q17)/1000000</f>
        <v>2780.0892213290995</v>
      </c>
    </row>
    <row r="18" spans="1:24" x14ac:dyDescent="0.35">
      <c r="A18" s="1" t="s">
        <v>26</v>
      </c>
      <c r="B18" s="9">
        <f>VLOOKUP(A18,prc_data!A:C,2,FALSE)</f>
        <v>0.40151100000000001</v>
      </c>
      <c r="C18" s="5">
        <f>VLOOKUP(A18,indata!A:D,2,FALSE)</f>
        <v>23700</v>
      </c>
      <c r="D18" s="17">
        <v>1</v>
      </c>
      <c r="E18" s="6">
        <v>1.5</v>
      </c>
      <c r="F18" s="6">
        <v>2</v>
      </c>
      <c r="G18" s="23">
        <f>($D$3*C18*D18)+($E$3*C18*E18)+($F$3*C18*F18)</f>
        <v>34365</v>
      </c>
      <c r="H18" s="6">
        <v>0.8</v>
      </c>
      <c r="I18" s="6">
        <v>0.9</v>
      </c>
      <c r="J18" s="6">
        <v>1</v>
      </c>
      <c r="K18" s="18">
        <f>($H$3*C18*H18)+($I$3*C18*I18)+($J$3*C18*J18)</f>
        <v>21093</v>
      </c>
      <c r="L18" s="19">
        <f>D18/$B18</f>
        <v>2.4905917895151068</v>
      </c>
      <c r="M18" s="12">
        <f>E18/$B18</f>
        <v>3.7358876842726598</v>
      </c>
      <c r="N18" s="24">
        <f>F18/$B18</f>
        <v>4.9811835790302137</v>
      </c>
      <c r="O18" s="12">
        <f>H18/$B18</f>
        <v>1.9924734316120853</v>
      </c>
      <c r="P18" s="12">
        <f>I18/$B18</f>
        <v>2.241532610563596</v>
      </c>
      <c r="Q18" s="20">
        <f>J18/$B18</f>
        <v>2.4905917895151068</v>
      </c>
      <c r="R18" s="26">
        <f>VLOOKUP(A18,prc_data!A:C,3,FALSE)/1000000</f>
        <v>169.14319100390622</v>
      </c>
      <c r="S18" s="27">
        <f>(VLOOKUP(A18,prc_data!A:C,3,FALSE)*L18)/1000000</f>
        <v>421.26664276671431</v>
      </c>
      <c r="T18" s="13">
        <f>(VLOOKUP(A18,prc_data!A:C,3,FALSE)*M18)/1000000</f>
        <v>631.89996415007136</v>
      </c>
      <c r="U18" s="28">
        <f>(VLOOKUP(A18,prc_data!A:C,3,FALSE)*N18)/1000000</f>
        <v>842.53328553342863</v>
      </c>
      <c r="V18" s="13">
        <f>(VLOOKUP(A18,prc_data!A:C,3,FALSE)*O18)/1000000</f>
        <v>337.01331421337147</v>
      </c>
      <c r="W18" s="13">
        <f>(VLOOKUP(A18,prc_data!A:C,3,FALSE)*P18)/1000000</f>
        <v>379.13997849004289</v>
      </c>
      <c r="X18" s="21">
        <f>(VLOOKUP(A18,prc_data!A:C,3,FALSE)*Q18)/1000000</f>
        <v>421.26664276671431</v>
      </c>
    </row>
    <row r="19" spans="1:24" x14ac:dyDescent="0.35">
      <c r="A19" s="1" t="s">
        <v>28</v>
      </c>
      <c r="B19" s="9">
        <f>VLOOKUP(A19,prc_data!A:C,2,FALSE)</f>
        <v>0.30568499999999998</v>
      </c>
      <c r="C19" s="5">
        <f>VLOOKUP(A19,indata!A:D,2,FALSE)</f>
        <v>20000</v>
      </c>
      <c r="D19" s="17">
        <v>1</v>
      </c>
      <c r="E19" s="6">
        <v>1.5</v>
      </c>
      <c r="F19" s="6">
        <v>2</v>
      </c>
      <c r="G19" s="23">
        <f>($D$3*C19*D19)+($E$3*C19*E19)+($F$3*C19*F19)</f>
        <v>29000</v>
      </c>
      <c r="H19" s="6">
        <v>0.8</v>
      </c>
      <c r="I19" s="6">
        <v>0.9</v>
      </c>
      <c r="J19" s="6">
        <v>1</v>
      </c>
      <c r="K19" s="18">
        <f>($H$3*C19*H19)+($I$3*C19*I19)+($J$3*C19*J19)</f>
        <v>17800</v>
      </c>
      <c r="L19" s="19">
        <f>D19/$B19</f>
        <v>3.271341413546625</v>
      </c>
      <c r="M19" s="12">
        <f>E19/$B19</f>
        <v>4.9070121203199371</v>
      </c>
      <c r="N19" s="24">
        <f>F19/$B19</f>
        <v>6.54268282709325</v>
      </c>
      <c r="O19" s="12">
        <f>H19/$B19</f>
        <v>2.6170731308373001</v>
      </c>
      <c r="P19" s="12">
        <f>I19/$B19</f>
        <v>2.9442072721919623</v>
      </c>
      <c r="Q19" s="20">
        <f>J19/$B19</f>
        <v>3.271341413546625</v>
      </c>
      <c r="R19" s="26">
        <f>VLOOKUP(A19,prc_data!A:C,3,FALSE)/1000000</f>
        <v>194.4777840433182</v>
      </c>
      <c r="S19" s="27">
        <f>(VLOOKUP(A19,prc_data!A:C,3,FALSE)*L19)/1000000</f>
        <v>636.20322895568381</v>
      </c>
      <c r="T19" s="13">
        <f>(VLOOKUP(A19,prc_data!A:C,3,FALSE)*M19)/1000000</f>
        <v>954.30484343352555</v>
      </c>
      <c r="U19" s="28">
        <f>(VLOOKUP(A19,prc_data!A:C,3,FALSE)*N19)/1000000</f>
        <v>1272.4064579113676</v>
      </c>
      <c r="V19" s="13">
        <f>(VLOOKUP(A19,prc_data!A:C,3,FALSE)*O19)/1000000</f>
        <v>508.96258316454703</v>
      </c>
      <c r="W19" s="13">
        <f>(VLOOKUP(A19,prc_data!A:C,3,FALSE)*P19)/1000000</f>
        <v>572.58290606011531</v>
      </c>
      <c r="X19" s="21">
        <f>(VLOOKUP(A19,prc_data!A:C,3,FALSE)*Q19)/1000000</f>
        <v>636.20322895568381</v>
      </c>
    </row>
    <row r="20" spans="1:24" x14ac:dyDescent="0.35">
      <c r="A20" s="1" t="s">
        <v>21</v>
      </c>
      <c r="B20" s="9">
        <f>VLOOKUP(A20,prc_data!A:C,2,FALSE)</f>
        <v>1.0403920000000001E-2</v>
      </c>
      <c r="C20" s="5">
        <f>VLOOKUP(A20,indata!A:D,2,FALSE)</f>
        <v>29900</v>
      </c>
      <c r="D20" s="17">
        <v>0.05</v>
      </c>
      <c r="E20" s="6">
        <v>7.0000000000000007E-2</v>
      </c>
      <c r="F20" s="6">
        <v>0.1</v>
      </c>
      <c r="G20" s="23">
        <f>($D$3*C20*D20)+($E$3*C20*E20)+($F$3*C20*F20)</f>
        <v>2122.9</v>
      </c>
      <c r="H20" s="6">
        <v>0.03</v>
      </c>
      <c r="I20" s="6">
        <v>0.04</v>
      </c>
      <c r="J20" s="6">
        <v>0.05</v>
      </c>
      <c r="K20" s="18">
        <f>($H$3*C20*H20)+($I$3*C20*I20)+($J$3*C20*J20)</f>
        <v>1166.0999999999999</v>
      </c>
      <c r="L20" s="19">
        <f>D20/$B20</f>
        <v>4.8058808602911212</v>
      </c>
      <c r="M20" s="12">
        <f>E20/$B20</f>
        <v>6.7282332044075694</v>
      </c>
      <c r="N20" s="24">
        <f>F20/$B20</f>
        <v>9.6117617205822423</v>
      </c>
      <c r="O20" s="12">
        <f>H20/$B20</f>
        <v>2.8835285161746724</v>
      </c>
      <c r="P20" s="12">
        <f>I20/$B20</f>
        <v>3.8447046882328966</v>
      </c>
      <c r="Q20" s="20">
        <f>J20/$B20</f>
        <v>4.8058808602911212</v>
      </c>
      <c r="R20" s="26">
        <f>VLOOKUP(A20,prc_data!A:C,3,FALSE)/1000000</f>
        <v>580.43276392035034</v>
      </c>
      <c r="S20" s="27">
        <f>(VLOOKUP(A20,prc_data!A:C,3,FALSE)*L20)/1000000</f>
        <v>2789.4907108106868</v>
      </c>
      <c r="T20" s="13">
        <f>(VLOOKUP(A20,prc_data!A:C,3,FALSE)*M20)/1000000</f>
        <v>3905.2869951349608</v>
      </c>
      <c r="U20" s="28">
        <f>(VLOOKUP(A20,prc_data!A:C,3,FALSE)*N20)/1000000</f>
        <v>5578.9814216213736</v>
      </c>
      <c r="V20" s="13">
        <f>(VLOOKUP(A20,prc_data!A:C,3,FALSE)*O20)/1000000</f>
        <v>1673.6944264864117</v>
      </c>
      <c r="W20" s="13">
        <f>(VLOOKUP(A20,prc_data!A:C,3,FALSE)*P20)/1000000</f>
        <v>2231.5925686485489</v>
      </c>
      <c r="X20" s="21">
        <f>(VLOOKUP(A20,prc_data!A:C,3,FALSE)*Q20)/1000000</f>
        <v>2789.4907108106868</v>
      </c>
    </row>
    <row r="21" spans="1:24" x14ac:dyDescent="0.35">
      <c r="A21" s="1" t="s">
        <v>23</v>
      </c>
      <c r="B21" s="9">
        <f>VLOOKUP(A21,prc_data!A:C,2,FALSE)</f>
        <v>1.63</v>
      </c>
      <c r="C21" s="5">
        <f>VLOOKUP(A21,indata!A:D,2,FALSE)</f>
        <v>1000</v>
      </c>
      <c r="D21" s="17">
        <v>5</v>
      </c>
      <c r="E21" s="6">
        <v>7</v>
      </c>
      <c r="F21" s="6">
        <v>9</v>
      </c>
      <c r="G21" s="23">
        <f>($D$3*C21*D21)+($E$3*C21*E21)+($F$3*C21*F21)</f>
        <v>6800</v>
      </c>
      <c r="H21" s="6">
        <v>3</v>
      </c>
      <c r="I21" s="6">
        <v>4</v>
      </c>
      <c r="J21" s="6">
        <v>5</v>
      </c>
      <c r="K21" s="18">
        <f>($H$3*C21*H21)+($I$3*C21*I21)+($J$3*C21*J21)</f>
        <v>3900</v>
      </c>
      <c r="L21" s="19">
        <f>D21/$B21</f>
        <v>3.0674846625766872</v>
      </c>
      <c r="M21" s="12">
        <f>E21/$B21</f>
        <v>4.294478527607362</v>
      </c>
      <c r="N21" s="24">
        <f>F21/$B21</f>
        <v>5.5214723926380369</v>
      </c>
      <c r="O21" s="12">
        <f>H21/$B21</f>
        <v>1.8404907975460123</v>
      </c>
      <c r="P21" s="12">
        <f>I21/$B21</f>
        <v>2.4539877300613497</v>
      </c>
      <c r="Q21" s="20">
        <f>J21/$B21</f>
        <v>3.0674846625766872</v>
      </c>
      <c r="R21" s="26">
        <f>VLOOKUP(A21,prc_data!A:C,3,FALSE)/1000000</f>
        <v>4308.9997199244744</v>
      </c>
      <c r="S21" s="27">
        <f>(VLOOKUP(A21,prc_data!A:C,3,FALSE)*L21)/1000000</f>
        <v>13217.790551915567</v>
      </c>
      <c r="T21" s="13">
        <f>(VLOOKUP(A21,prc_data!A:C,3,FALSE)*M21)/1000000</f>
        <v>18504.906772681792</v>
      </c>
      <c r="U21" s="28">
        <f>(VLOOKUP(A21,prc_data!A:C,3,FALSE)*N21)/1000000</f>
        <v>23792.022993448019</v>
      </c>
      <c r="V21" s="13">
        <f>(VLOOKUP(A21,prc_data!A:C,3,FALSE)*O21)/1000000</f>
        <v>7930.6743311493401</v>
      </c>
      <c r="W21" s="13">
        <f>(VLOOKUP(A21,prc_data!A:C,3,FALSE)*P21)/1000000</f>
        <v>10574.232441532453</v>
      </c>
      <c r="X21" s="21">
        <f>(VLOOKUP(A21,prc_data!A:C,3,FALSE)*Q21)/1000000</f>
        <v>13217.790551915567</v>
      </c>
    </row>
    <row r="22" spans="1:24" x14ac:dyDescent="0.35">
      <c r="A22" s="1" t="s">
        <v>24</v>
      </c>
      <c r="B22" s="9">
        <f>VLOOKUP(A22,prc_data!A:C,2,FALSE)</f>
        <v>1.0049999999999999</v>
      </c>
      <c r="C22" s="5">
        <f>VLOOKUP(A22,indata!A:D,2,FALSE)</f>
        <v>1600</v>
      </c>
      <c r="D22" s="17">
        <v>3</v>
      </c>
      <c r="E22" s="6">
        <v>4</v>
      </c>
      <c r="F22" s="6">
        <v>5</v>
      </c>
      <c r="G22" s="23">
        <f>($D$3*C22*D22)+($E$3*C22*E22)+($F$3*C22*F22)</f>
        <v>6240</v>
      </c>
      <c r="H22" s="6">
        <v>2</v>
      </c>
      <c r="I22" s="6">
        <v>3</v>
      </c>
      <c r="J22" s="6">
        <v>4</v>
      </c>
      <c r="K22" s="18">
        <f>($H$3*C22*H22)+($I$3*C22*I22)+($J$3*C22*J22)</f>
        <v>4640</v>
      </c>
      <c r="L22" s="19">
        <f>D22/$B22</f>
        <v>2.9850746268656718</v>
      </c>
      <c r="M22" s="12">
        <f>E22/$B22</f>
        <v>3.9800995024875627</v>
      </c>
      <c r="N22" s="24">
        <f>F22/$B22</f>
        <v>4.9751243781094532</v>
      </c>
      <c r="O22" s="12">
        <f>H22/$B22</f>
        <v>1.9900497512437814</v>
      </c>
      <c r="P22" s="12">
        <f>I22/$B22</f>
        <v>2.9850746268656718</v>
      </c>
      <c r="Q22" s="20">
        <f>J22/$B22</f>
        <v>3.9800995024875627</v>
      </c>
      <c r="R22" s="26">
        <f>VLOOKUP(A22,prc_data!A:C,3,FALSE)/1000000</f>
        <v>7.8363154253066218</v>
      </c>
      <c r="S22" s="27">
        <f>(VLOOKUP(A22,prc_data!A:C,3,FALSE)*L22)/1000000</f>
        <v>23.391986344198873</v>
      </c>
      <c r="T22" s="13">
        <f>(VLOOKUP(A22,prc_data!A:C,3,FALSE)*M22)/1000000</f>
        <v>31.189315125598498</v>
      </c>
      <c r="U22" s="28">
        <f>(VLOOKUP(A22,prc_data!A:C,3,FALSE)*N22)/1000000</f>
        <v>38.986643906998118</v>
      </c>
      <c r="V22" s="13">
        <f>(VLOOKUP(A22,prc_data!A:C,3,FALSE)*O22)/1000000</f>
        <v>15.594657562799249</v>
      </c>
      <c r="W22" s="13">
        <f>(VLOOKUP(A22,prc_data!A:C,3,FALSE)*P22)/1000000</f>
        <v>23.391986344198873</v>
      </c>
      <c r="X22" s="21">
        <f>(VLOOKUP(A22,prc_data!A:C,3,FALSE)*Q22)/1000000</f>
        <v>31.189315125598498</v>
      </c>
    </row>
    <row r="23" spans="1:24" x14ac:dyDescent="0.35">
      <c r="A23" s="1" t="s">
        <v>25</v>
      </c>
      <c r="B23" s="9">
        <f>VLOOKUP(A23,prc_data!A:C,2,FALSE)</f>
        <v>0.66121399999999997</v>
      </c>
      <c r="C23" s="5">
        <f>VLOOKUP(A23,indata!A:D,2,FALSE)</f>
        <v>2000000</v>
      </c>
      <c r="D23" s="17">
        <v>3</v>
      </c>
      <c r="E23" s="6">
        <v>4</v>
      </c>
      <c r="F23" s="6">
        <v>5</v>
      </c>
      <c r="G23" s="23">
        <f>($D$3*C23*D23)+($E$3*C23*E23)+($F$3*C23*F23)</f>
        <v>7800000</v>
      </c>
      <c r="H23" s="6">
        <v>2</v>
      </c>
      <c r="I23" s="6">
        <v>3</v>
      </c>
      <c r="J23" s="6">
        <v>4</v>
      </c>
      <c r="K23" s="18">
        <f>($H$3*C23*H23)+($I$3*C23*I23)+($J$3*C23*J23)</f>
        <v>5800000</v>
      </c>
      <c r="L23" s="19">
        <f>D23/$B23</f>
        <v>4.5371090146306647</v>
      </c>
      <c r="M23" s="12">
        <f>E23/$B23</f>
        <v>6.0494786861742194</v>
      </c>
      <c r="N23" s="24">
        <f>F23/$B23</f>
        <v>7.561848357717774</v>
      </c>
      <c r="O23" s="12">
        <f>H23/$B23</f>
        <v>3.0247393430871097</v>
      </c>
      <c r="P23" s="12">
        <f>I23/$B23</f>
        <v>4.5371090146306647</v>
      </c>
      <c r="Q23" s="20">
        <f>J23/$B23</f>
        <v>6.0494786861742194</v>
      </c>
      <c r="R23" s="26">
        <f>VLOOKUP(A23,prc_data!A:C,3,FALSE)/1000000</f>
        <v>99.39131212397794</v>
      </c>
      <c r="S23" s="27">
        <f>(VLOOKUP(A23,prc_data!A:C,3,FALSE)*L23)/1000000</f>
        <v>450.94921821367041</v>
      </c>
      <c r="T23" s="13">
        <f>(VLOOKUP(A23,prc_data!A:C,3,FALSE)*M23)/1000000</f>
        <v>601.26562428489387</v>
      </c>
      <c r="U23" s="28">
        <f>(VLOOKUP(A23,prc_data!A:C,3,FALSE)*N23)/1000000</f>
        <v>751.58203035611723</v>
      </c>
      <c r="V23" s="13">
        <f>(VLOOKUP(A23,prc_data!A:C,3,FALSE)*O23)/1000000</f>
        <v>300.63281214244694</v>
      </c>
      <c r="W23" s="13">
        <f>(VLOOKUP(A23,prc_data!A:C,3,FALSE)*P23)/1000000</f>
        <v>450.94921821367041</v>
      </c>
      <c r="X23" s="21">
        <f>(VLOOKUP(A23,prc_data!A:C,3,FALSE)*Q23)/1000000</f>
        <v>601.26562428489387</v>
      </c>
    </row>
    <row r="24" spans="1:24" x14ac:dyDescent="0.35">
      <c r="A24" s="1" t="s">
        <v>41</v>
      </c>
      <c r="B24" s="9">
        <f>VLOOKUP(A24,prc_data!A:C,2,FALSE)</f>
        <v>7.9738599999999993E-3</v>
      </c>
      <c r="C24" s="5">
        <f>VLOOKUP(A24,indata!A:D,2,FALSE)</f>
        <v>1000000</v>
      </c>
      <c r="D24" s="17">
        <v>0.05</v>
      </c>
      <c r="E24" s="6">
        <v>0.08</v>
      </c>
      <c r="F24" s="6">
        <v>0.1</v>
      </c>
      <c r="G24" s="23">
        <f>($D$3*C24*D24)+($E$3*C24*E24)+($F$3*C24*F24)</f>
        <v>74000</v>
      </c>
      <c r="H24" s="6">
        <v>0.03</v>
      </c>
      <c r="I24" s="6">
        <v>0.04</v>
      </c>
      <c r="J24" s="6">
        <v>0.05</v>
      </c>
      <c r="K24" s="18">
        <f>($H$3*C24*H24)+($I$3*C24*I24)+($J$3*C24*J24)</f>
        <v>39000</v>
      </c>
      <c r="L24" s="19">
        <f>D24/$B24</f>
        <v>6.2704888222266266</v>
      </c>
      <c r="M24" s="12">
        <f>E24/$B24</f>
        <v>10.032782115562602</v>
      </c>
      <c r="N24" s="24">
        <f>F24/$B24</f>
        <v>12.540977644453253</v>
      </c>
      <c r="O24" s="12">
        <f>H24/$B24</f>
        <v>3.7622932933359756</v>
      </c>
      <c r="P24" s="12">
        <f>I24/$B24</f>
        <v>5.0163910577813011</v>
      </c>
      <c r="Q24" s="20">
        <f>J24/$B24</f>
        <v>6.2704888222266266</v>
      </c>
      <c r="R24" s="26">
        <f>VLOOKUP(A24,prc_data!A:C,3,FALSE)/1000000</f>
        <v>84.720853733787962</v>
      </c>
      <c r="S24" s="27">
        <f>(VLOOKUP(A24,prc_data!A:C,3,FALSE)*L24)/1000000</f>
        <v>531.2411663472144</v>
      </c>
      <c r="T24" s="13">
        <f>(VLOOKUP(A24,prc_data!A:C,3,FALSE)*M24)/1000000</f>
        <v>849.98586615554314</v>
      </c>
      <c r="U24" s="28">
        <f>(VLOOKUP(A24,prc_data!A:C,3,FALSE)*N24)/1000000</f>
        <v>1062.4823326944288</v>
      </c>
      <c r="V24" s="13">
        <f>(VLOOKUP(A24,prc_data!A:C,3,FALSE)*O24)/1000000</f>
        <v>318.74469980832862</v>
      </c>
      <c r="W24" s="13">
        <f>(VLOOKUP(A24,prc_data!A:C,3,FALSE)*P24)/1000000</f>
        <v>424.99293307777157</v>
      </c>
      <c r="X24" s="21">
        <f>(VLOOKUP(A24,prc_data!A:C,3,FALSE)*Q24)/1000000</f>
        <v>531.2411663472144</v>
      </c>
    </row>
    <row r="25" spans="1:24" x14ac:dyDescent="0.35">
      <c r="A25" s="1" t="s">
        <v>27</v>
      </c>
      <c r="B25" s="9">
        <f>VLOOKUP(A25,prc_data!A:C,2,FALSE)</f>
        <v>41</v>
      </c>
      <c r="C25" s="5">
        <f>VLOOKUP(A25,indata!A:D,2,FALSE)</f>
        <v>100</v>
      </c>
      <c r="D25" s="17">
        <v>300</v>
      </c>
      <c r="E25" s="6">
        <v>400</v>
      </c>
      <c r="F25" s="6">
        <v>500</v>
      </c>
      <c r="G25" s="23">
        <f>($D$3*C25*D25)+($E$3*C25*E25)+($F$3*C25*F25)</f>
        <v>39000</v>
      </c>
      <c r="H25" s="6">
        <v>200</v>
      </c>
      <c r="I25" s="6">
        <v>250</v>
      </c>
      <c r="J25" s="6">
        <v>300</v>
      </c>
      <c r="K25" s="18">
        <f>($H$3*C25*H25)+($I$3*C25*I25)+($J$3*C25*J25)</f>
        <v>24500</v>
      </c>
      <c r="L25" s="19">
        <f>D25/$B25</f>
        <v>7.3170731707317076</v>
      </c>
      <c r="M25" s="12">
        <f>E25/$B25</f>
        <v>9.7560975609756095</v>
      </c>
      <c r="N25" s="24">
        <f>F25/$B25</f>
        <v>12.195121951219512</v>
      </c>
      <c r="O25" s="12">
        <f>H25/$B25</f>
        <v>4.8780487804878048</v>
      </c>
      <c r="P25" s="12">
        <f>I25/$B25</f>
        <v>6.0975609756097562</v>
      </c>
      <c r="Q25" s="20">
        <f>J25/$B25</f>
        <v>7.3170731707317076</v>
      </c>
      <c r="R25" s="26">
        <f>VLOOKUP(A25,prc_data!A:C,3,FALSE)/1000000</f>
        <v>416.0566086942215</v>
      </c>
      <c r="S25" s="27">
        <f>(VLOOKUP(A25,prc_data!A:C,3,FALSE)*L25)/1000000</f>
        <v>3044.3166489821087</v>
      </c>
      <c r="T25" s="13">
        <f>(VLOOKUP(A25,prc_data!A:C,3,FALSE)*M25)/1000000</f>
        <v>4059.088865309478</v>
      </c>
      <c r="U25" s="28">
        <f>(VLOOKUP(A25,prc_data!A:C,3,FALSE)*N25)/1000000</f>
        <v>5073.8610816368473</v>
      </c>
      <c r="V25" s="13">
        <f>(VLOOKUP(A25,prc_data!A:C,3,FALSE)*O25)/1000000</f>
        <v>2029.544432654739</v>
      </c>
      <c r="W25" s="13">
        <f>(VLOOKUP(A25,prc_data!A:C,3,FALSE)*P25)/1000000</f>
        <v>2536.9305408184237</v>
      </c>
      <c r="X25" s="21">
        <f>(VLOOKUP(A25,prc_data!A:C,3,FALSE)*Q25)/1000000</f>
        <v>3044.3166489821087</v>
      </c>
    </row>
    <row r="26" spans="1:24" x14ac:dyDescent="0.35">
      <c r="A26" s="1" t="s">
        <v>29</v>
      </c>
      <c r="B26" s="9">
        <f>VLOOKUP(A26,prc_data!A:C,2,FALSE)</f>
        <v>2.8063049999999999E-2</v>
      </c>
      <c r="C26" s="5">
        <f>VLOOKUP(A26,indata!A:D,2,FALSE)</f>
        <v>134750</v>
      </c>
      <c r="D26" s="17">
        <v>0.1</v>
      </c>
      <c r="E26" s="6">
        <v>0.15</v>
      </c>
      <c r="F26" s="6">
        <v>0.2</v>
      </c>
      <c r="G26" s="23">
        <f>($D$3*C26*D26)+($E$3*C26*E26)+($F$3*C26*F26)</f>
        <v>19538.75</v>
      </c>
      <c r="H26" s="6">
        <v>0.05</v>
      </c>
      <c r="I26" s="6">
        <v>0.08</v>
      </c>
      <c r="J26" s="6">
        <v>0.12</v>
      </c>
      <c r="K26" s="18">
        <f>($H$3*C26*H26)+($I$3*C26*I26)+($J$3*C26*J26)</f>
        <v>10780</v>
      </c>
      <c r="L26" s="19">
        <f>D26/$B26</f>
        <v>3.5634045479732248</v>
      </c>
      <c r="M26" s="12">
        <f>E26/$B26</f>
        <v>5.3451068219598366</v>
      </c>
      <c r="N26" s="24">
        <f>F26/$B26</f>
        <v>7.1268090959464496</v>
      </c>
      <c r="O26" s="12">
        <f>H26/$B26</f>
        <v>1.7817022739866124</v>
      </c>
      <c r="P26" s="12">
        <f>I26/$B26</f>
        <v>2.8507236383785797</v>
      </c>
      <c r="Q26" s="20">
        <f>J26/$B26</f>
        <v>4.2760854575678691</v>
      </c>
      <c r="R26" s="26">
        <f>VLOOKUP(A26,prc_data!A:C,3,FALSE)/1000000</f>
        <v>24.56265520344072</v>
      </c>
      <c r="S26" s="27">
        <f>(VLOOKUP(A26,prc_data!A:C,3,FALSE)*L26)/1000000</f>
        <v>87.526677262238849</v>
      </c>
      <c r="T26" s="13">
        <f>(VLOOKUP(A26,prc_data!A:C,3,FALSE)*M26)/1000000</f>
        <v>131.29001589335826</v>
      </c>
      <c r="U26" s="28">
        <f>(VLOOKUP(A26,prc_data!A:C,3,FALSE)*N26)/1000000</f>
        <v>175.0533545244777</v>
      </c>
      <c r="V26" s="13">
        <f>(VLOOKUP(A26,prc_data!A:C,3,FALSE)*O26)/1000000</f>
        <v>43.763338631119424</v>
      </c>
      <c r="W26" s="13">
        <f>(VLOOKUP(A26,prc_data!A:C,3,FALSE)*P26)/1000000</f>
        <v>70.021341809791068</v>
      </c>
      <c r="X26" s="21">
        <f>(VLOOKUP(A26,prc_data!A:C,3,FALSE)*Q26)/1000000</f>
        <v>105.0320127146866</v>
      </c>
    </row>
    <row r="27" spans="1:24" x14ac:dyDescent="0.35">
      <c r="A27" s="1" t="s">
        <v>30</v>
      </c>
      <c r="B27" s="9">
        <f>VLOOKUP(A27,prc_data!A:C,2,FALSE)</f>
        <v>6.4070000000000004E-3</v>
      </c>
      <c r="C27" s="5">
        <f>VLOOKUP(A27,indata!A:D,2,FALSE)</f>
        <v>822134</v>
      </c>
      <c r="D27" s="17">
        <v>0.01</v>
      </c>
      <c r="E27" s="6">
        <v>0.03</v>
      </c>
      <c r="F27" s="6">
        <v>0.05</v>
      </c>
      <c r="G27" s="23">
        <f>($D$3*C27*D27)+($E$3*C27*E27)+($F$3*C27*F27)</f>
        <v>23019.752</v>
      </c>
      <c r="H27" s="6">
        <v>0.01</v>
      </c>
      <c r="I27" s="6">
        <v>0.02</v>
      </c>
      <c r="J27" s="6">
        <v>0.03</v>
      </c>
      <c r="K27" s="18">
        <f>($H$3*C27*H27)+($I$3*C27*I27)+($J$3*C27*J27)</f>
        <v>15620.545999999998</v>
      </c>
      <c r="L27" s="19">
        <f>D27/$B27</f>
        <v>1.5607928827844544</v>
      </c>
      <c r="M27" s="12">
        <f>E27/$B27</f>
        <v>4.6823786483533629</v>
      </c>
      <c r="N27" s="24">
        <f>F27/$B27</f>
        <v>7.8039644139222721</v>
      </c>
      <c r="O27" s="12">
        <f>H27/$B27</f>
        <v>1.5607928827844544</v>
      </c>
      <c r="P27" s="12">
        <f>I27/$B27</f>
        <v>3.1215857655689088</v>
      </c>
      <c r="Q27" s="20">
        <f>J27/$B27</f>
        <v>4.6823786483533629</v>
      </c>
      <c r="R27" s="26">
        <f>VLOOKUP(A27,prc_data!A:C,3,FALSE)/1000000</f>
        <v>20.958312810878006</v>
      </c>
      <c r="S27" s="27">
        <f>(VLOOKUP(A27,prc_data!A:C,3,FALSE)*L27)/1000000</f>
        <v>32.711585470388641</v>
      </c>
      <c r="T27" s="13">
        <f>(VLOOKUP(A27,prc_data!A:C,3,FALSE)*M27)/1000000</f>
        <v>98.134756411165924</v>
      </c>
      <c r="U27" s="28">
        <f>(VLOOKUP(A27,prc_data!A:C,3,FALSE)*N27)/1000000</f>
        <v>163.55792735194322</v>
      </c>
      <c r="V27" s="13">
        <f>(VLOOKUP(A27,prc_data!A:C,3,FALSE)*O27)/1000000</f>
        <v>32.711585470388641</v>
      </c>
      <c r="W27" s="13">
        <f>(VLOOKUP(A27,prc_data!A:C,3,FALSE)*P27)/1000000</f>
        <v>65.423170940777283</v>
      </c>
      <c r="X27" s="21">
        <f>(VLOOKUP(A27,prc_data!A:C,3,FALSE)*Q27)/1000000</f>
        <v>98.134756411165924</v>
      </c>
    </row>
    <row r="28" spans="1:24" x14ac:dyDescent="0.35">
      <c r="A28" s="1" t="s">
        <v>31</v>
      </c>
      <c r="B28" s="9">
        <f>VLOOKUP(A28,prc_data!A:C,2,FALSE)</f>
        <v>7.6998999999999998E-2</v>
      </c>
      <c r="C28" s="5">
        <f>VLOOKUP(A28,indata!A:D,2,FALSE)</f>
        <v>3200</v>
      </c>
    </row>
    <row r="29" spans="1:24" x14ac:dyDescent="0.35">
      <c r="A29" s="1" t="s">
        <v>32</v>
      </c>
      <c r="B29" s="9">
        <f>VLOOKUP(A29,prc_data!A:C,2,FALSE)</f>
        <v>0.849634</v>
      </c>
      <c r="C29" s="5">
        <f>VLOOKUP(A29,indata!A:D,2,FALSE)</f>
        <v>3470</v>
      </c>
    </row>
    <row r="30" spans="1:24" x14ac:dyDescent="0.35">
      <c r="A30" s="1" t="s">
        <v>33</v>
      </c>
      <c r="B30" s="9">
        <f>VLOOKUP(A30,prc_data!A:C,2,FALSE)</f>
        <v>1.4553999999999999E-4</v>
      </c>
      <c r="C30" s="5">
        <f>VLOOKUP(A30,indata!A:D,2,FALSE)</f>
        <v>20000000</v>
      </c>
    </row>
    <row r="31" spans="1:24" x14ac:dyDescent="0.35">
      <c r="A31" s="1" t="s">
        <v>34</v>
      </c>
      <c r="B31" s="9">
        <f>VLOOKUP(A31,prc_data!A:C,2,FALSE)</f>
        <v>7.2428E-4</v>
      </c>
      <c r="C31" s="5">
        <f>VLOOKUP(A31,indata!A:D,2,FALSE)</f>
        <v>5300000</v>
      </c>
    </row>
    <row r="32" spans="1:24" x14ac:dyDescent="0.35">
      <c r="A32" s="1" t="s">
        <v>42</v>
      </c>
      <c r="B32" s="9">
        <f>VLOOKUP(A32,prc_data!A:C,2,FALSE)</f>
        <v>5.5068999999999995E-4</v>
      </c>
      <c r="C32" s="5">
        <f>VLOOKUP(A32,indata!A:D,2,FALSE)</f>
        <v>1014650</v>
      </c>
    </row>
    <row r="33" spans="1:3" x14ac:dyDescent="0.35">
      <c r="A33" s="1" t="s">
        <v>43</v>
      </c>
      <c r="B33" s="9">
        <f>VLOOKUP(A33,prc_data!A:C,2,FALSE)</f>
        <v>1.4500000000000001E-6</v>
      </c>
      <c r="C33" s="5">
        <f>VLOOKUP(A33,indata!A:D,2,FALSE)</f>
        <v>320000000</v>
      </c>
    </row>
    <row r="34" spans="1:3" x14ac:dyDescent="0.35">
      <c r="A34" s="1" t="s">
        <v>44</v>
      </c>
      <c r="B34" s="9">
        <f>VLOOKUP(A34,prc_data!A:C,2,FALSE)</f>
        <v>1.0550739999999999E-2</v>
      </c>
      <c r="C34" s="5">
        <f>VLOOKUP(A34,indata!A:D,2,FALSE)</f>
        <v>388150</v>
      </c>
    </row>
    <row r="35" spans="1:3" x14ac:dyDescent="0.35">
      <c r="A35" s="1" t="s">
        <v>35</v>
      </c>
      <c r="B35" s="9">
        <f>VLOOKUP(A35,prc_data!A:C,2,FALSE)</f>
        <v>3.5463580000000001E-2</v>
      </c>
      <c r="C35" s="5">
        <f>VLOOKUP(A35,indata!A:D,2,FALSE)</f>
        <v>100000</v>
      </c>
    </row>
    <row r="36" spans="1:3" x14ac:dyDescent="0.35">
      <c r="A36" s="1" t="s">
        <v>36</v>
      </c>
      <c r="B36" s="9">
        <f>VLOOKUP(A36,prc_data!A:C,2,FALSE)</f>
        <v>1.978446E-2</v>
      </c>
      <c r="C36" s="5">
        <f>VLOOKUP(A36,indata!A:D,2,FALSE)</f>
        <v>50000</v>
      </c>
    </row>
    <row r="37" spans="1:3" x14ac:dyDescent="0.35">
      <c r="A37" s="1" t="s">
        <v>37</v>
      </c>
      <c r="B37" s="9">
        <f>VLOOKUP(A37,prc_data!A:C,2,FALSE)</f>
        <v>5.4791199999999997E-3</v>
      </c>
      <c r="C37" s="5">
        <f>VLOOKUP(A37,indata!A:D,2,FALSE)</f>
        <v>124000</v>
      </c>
    </row>
    <row r="38" spans="1:3" x14ac:dyDescent="0.35">
      <c r="A38" s="1" t="s">
        <v>39</v>
      </c>
      <c r="B38" s="9">
        <f>VLOOKUP(A38,prc_data!A:C,2,FALSE)</f>
        <v>1.066165E-2</v>
      </c>
      <c r="C38" s="5">
        <f>VLOOKUP(A38,indata!A:D,2,FALSE)</f>
        <v>500000</v>
      </c>
    </row>
    <row r="39" spans="1:3" x14ac:dyDescent="0.35">
      <c r="A39" s="1" t="s">
        <v>40</v>
      </c>
      <c r="B39" s="9">
        <f>VLOOKUP(A39,prc_data!A:C,2,FALSE)</f>
        <v>127.16</v>
      </c>
      <c r="C39" s="5">
        <f>VLOOKUP(A39,indata!A:D,2,FALSE)</f>
        <v>24</v>
      </c>
    </row>
    <row r="40" spans="1:3" x14ac:dyDescent="0.35">
      <c r="A40" s="1" t="s">
        <v>45</v>
      </c>
      <c r="B40" s="9">
        <f>VLOOKUP(A40,prc_data!A:C,2,FALSE)</f>
        <v>2.52</v>
      </c>
      <c r="C40" s="5">
        <f>VLOOKUP(A40,indata!A:D,2,FALSE)</f>
        <v>1500</v>
      </c>
    </row>
    <row r="41" spans="1:3" x14ac:dyDescent="0.35">
      <c r="A41" s="1" t="s">
        <v>47</v>
      </c>
      <c r="B41" s="9">
        <f>VLOOKUP(A41,prc_data!A:C,2,FALSE)</f>
        <v>1.046101E-2</v>
      </c>
      <c r="C41" s="5">
        <f>VLOOKUP(A41,indata!A:D,2,FALSE)</f>
        <v>500000</v>
      </c>
    </row>
  </sheetData>
  <sortState xmlns:xlrd2="http://schemas.microsoft.com/office/spreadsheetml/2017/richdata2" ref="A6:X17">
    <sortCondition ref="A6:A17"/>
  </sortState>
  <mergeCells count="9">
    <mergeCell ref="S5:U5"/>
    <mergeCell ref="V5:X5"/>
    <mergeCell ref="R4:X4"/>
    <mergeCell ref="D4:K4"/>
    <mergeCell ref="D5:F5"/>
    <mergeCell ref="H5:J5"/>
    <mergeCell ref="L4:Q4"/>
    <mergeCell ref="L5:N5"/>
    <mergeCell ref="O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B9F07-494F-42B0-BAA6-0660E67D6FC3}">
  <dimension ref="A1:D42"/>
  <sheetViews>
    <sheetView workbookViewId="0">
      <selection activeCell="I13" sqref="I13"/>
    </sheetView>
  </sheetViews>
  <sheetFormatPr defaultRowHeight="14.5" x14ac:dyDescent="0.35"/>
  <cols>
    <col min="1" max="1" width="9.08984375" bestFit="1" customWidth="1"/>
    <col min="2" max="2" width="9.81640625" bestFit="1" customWidth="1"/>
    <col min="3" max="3" width="12.6328125" bestFit="1" customWidth="1"/>
    <col min="4" max="4" width="11" bestFit="1" customWidth="1"/>
  </cols>
  <sheetData>
    <row r="1" spans="1:4" x14ac:dyDescent="0.35">
      <c r="A1" t="s">
        <v>18</v>
      </c>
      <c r="B1" t="s">
        <v>52</v>
      </c>
      <c r="C1" t="s">
        <v>53</v>
      </c>
      <c r="D1" t="s">
        <v>54</v>
      </c>
    </row>
    <row r="2" spans="1:4" x14ac:dyDescent="0.35">
      <c r="A2" s="46" t="s">
        <v>36</v>
      </c>
      <c r="B2">
        <v>50000</v>
      </c>
      <c r="C2">
        <v>2.3863458000000001E-2</v>
      </c>
      <c r="D2">
        <v>20231216</v>
      </c>
    </row>
    <row r="3" spans="1:4" x14ac:dyDescent="0.35">
      <c r="A3" s="46" t="s">
        <v>7</v>
      </c>
      <c r="B3">
        <v>20000</v>
      </c>
      <c r="C3">
        <v>0.36</v>
      </c>
      <c r="D3">
        <v>20240107</v>
      </c>
    </row>
    <row r="4" spans="1:4" x14ac:dyDescent="0.35">
      <c r="A4" s="46" t="s">
        <v>8</v>
      </c>
      <c r="B4">
        <v>100000</v>
      </c>
      <c r="C4">
        <v>0.15</v>
      </c>
      <c r="D4">
        <v>20230716</v>
      </c>
    </row>
    <row r="5" spans="1:4" x14ac:dyDescent="0.35">
      <c r="A5" s="46" t="s">
        <v>21</v>
      </c>
      <c r="B5">
        <v>29900</v>
      </c>
      <c r="C5">
        <v>3.3444820000000002E-3</v>
      </c>
      <c r="D5">
        <v>20221229</v>
      </c>
    </row>
    <row r="6" spans="1:4" x14ac:dyDescent="0.35">
      <c r="A6" s="46" t="s">
        <v>22</v>
      </c>
      <c r="B6">
        <v>8480</v>
      </c>
      <c r="C6">
        <v>1.92</v>
      </c>
      <c r="D6">
        <v>20221210</v>
      </c>
    </row>
    <row r="7" spans="1:4" x14ac:dyDescent="0.35">
      <c r="A7" s="46" t="s">
        <v>23</v>
      </c>
      <c r="B7">
        <v>1000</v>
      </c>
      <c r="C7">
        <v>1.2781400000000001</v>
      </c>
      <c r="D7">
        <v>20230716</v>
      </c>
    </row>
    <row r="8" spans="1:4" x14ac:dyDescent="0.35">
      <c r="A8" s="46" t="s">
        <v>24</v>
      </c>
      <c r="B8">
        <v>1600</v>
      </c>
      <c r="C8">
        <v>1.52</v>
      </c>
      <c r="D8">
        <v>20240213</v>
      </c>
    </row>
    <row r="9" spans="1:4" x14ac:dyDescent="0.35">
      <c r="A9" s="46" t="s">
        <v>25</v>
      </c>
      <c r="B9">
        <v>2000000</v>
      </c>
      <c r="C9">
        <v>1.432224E-3</v>
      </c>
      <c r="D9">
        <v>20240202</v>
      </c>
    </row>
    <row r="10" spans="1:4" x14ac:dyDescent="0.35">
      <c r="A10" s="46" t="s">
        <v>55</v>
      </c>
      <c r="B10">
        <v>511120</v>
      </c>
      <c r="C10">
        <v>4.6955699999999996E-3</v>
      </c>
      <c r="D10">
        <v>20231215</v>
      </c>
    </row>
    <row r="11" spans="1:4" x14ac:dyDescent="0.35">
      <c r="A11" s="46" t="s">
        <v>56</v>
      </c>
      <c r="B11">
        <v>1000000</v>
      </c>
      <c r="C11">
        <v>2.2000000000000001E-3</v>
      </c>
      <c r="D11">
        <v>20230512</v>
      </c>
    </row>
    <row r="12" spans="1:4" x14ac:dyDescent="0.35">
      <c r="A12" s="46" t="s">
        <v>26</v>
      </c>
      <c r="B12">
        <v>23700</v>
      </c>
      <c r="C12">
        <v>0.12658227799999999</v>
      </c>
      <c r="D12">
        <v>20231219</v>
      </c>
    </row>
    <row r="13" spans="1:4" x14ac:dyDescent="0.35">
      <c r="A13" s="46" t="s">
        <v>28</v>
      </c>
      <c r="B13">
        <v>20000</v>
      </c>
      <c r="C13">
        <v>0.17749999999999999</v>
      </c>
      <c r="D13">
        <v>20231218</v>
      </c>
    </row>
    <row r="14" spans="1:4" x14ac:dyDescent="0.35">
      <c r="A14" s="46" t="s">
        <v>15</v>
      </c>
      <c r="B14">
        <v>200000</v>
      </c>
      <c r="C14">
        <v>0.09</v>
      </c>
      <c r="D14">
        <v>20240315</v>
      </c>
    </row>
    <row r="15" spans="1:4" x14ac:dyDescent="0.35">
      <c r="A15" s="46" t="s">
        <v>57</v>
      </c>
      <c r="B15">
        <v>800</v>
      </c>
      <c r="C15">
        <v>1.1399999999999999</v>
      </c>
      <c r="D15">
        <v>20231213</v>
      </c>
    </row>
    <row r="16" spans="1:4" x14ac:dyDescent="0.35">
      <c r="A16" s="46" t="s">
        <v>30</v>
      </c>
      <c r="B16">
        <v>822134</v>
      </c>
      <c r="C16">
        <v>6.4999999999999997E-3</v>
      </c>
      <c r="D16">
        <v>20240310</v>
      </c>
    </row>
    <row r="17" spans="1:4" x14ac:dyDescent="0.35">
      <c r="A17" s="46" t="s">
        <v>31</v>
      </c>
      <c r="B17">
        <v>3200</v>
      </c>
      <c r="C17">
        <v>0.87</v>
      </c>
      <c r="D17">
        <v>20210101</v>
      </c>
    </row>
    <row r="18" spans="1:4" x14ac:dyDescent="0.35">
      <c r="A18" s="46" t="s">
        <v>32</v>
      </c>
      <c r="B18">
        <v>3470</v>
      </c>
      <c r="C18">
        <v>0.720461095</v>
      </c>
      <c r="D18">
        <v>20231218</v>
      </c>
    </row>
    <row r="19" spans="1:4" x14ac:dyDescent="0.35">
      <c r="A19" s="46" t="s">
        <v>34</v>
      </c>
      <c r="B19">
        <v>5300000</v>
      </c>
      <c r="C19">
        <v>2.0000000000000001E-4</v>
      </c>
      <c r="D19">
        <v>20210101</v>
      </c>
    </row>
    <row r="20" spans="1:4" x14ac:dyDescent="0.35">
      <c r="A20" s="46" t="s">
        <v>10</v>
      </c>
      <c r="B20">
        <v>100000</v>
      </c>
      <c r="C20">
        <v>3.0820400000000001E-2</v>
      </c>
      <c r="D20">
        <v>20221210</v>
      </c>
    </row>
    <row r="21" spans="1:4" x14ac:dyDescent="0.35">
      <c r="A21" s="46" t="s">
        <v>35</v>
      </c>
      <c r="B21">
        <v>100000</v>
      </c>
      <c r="C21">
        <v>1.0891700000000001E-2</v>
      </c>
      <c r="D21">
        <v>20230603</v>
      </c>
    </row>
    <row r="22" spans="1:4" x14ac:dyDescent="0.35">
      <c r="A22" s="46" t="s">
        <v>9</v>
      </c>
      <c r="B22">
        <v>100000</v>
      </c>
      <c r="C22">
        <v>6.3220600000000002E-2</v>
      </c>
      <c r="D22">
        <v>20230418</v>
      </c>
    </row>
    <row r="23" spans="1:4" x14ac:dyDescent="0.35">
      <c r="A23" s="46" t="s">
        <v>37</v>
      </c>
      <c r="B23">
        <v>124000</v>
      </c>
      <c r="C23">
        <v>0.02</v>
      </c>
      <c r="D23">
        <v>20201223</v>
      </c>
    </row>
    <row r="24" spans="1:4" x14ac:dyDescent="0.35">
      <c r="A24" s="46" t="s">
        <v>38</v>
      </c>
      <c r="B24">
        <v>31720</v>
      </c>
      <c r="C24">
        <v>0.12799616599999999</v>
      </c>
      <c r="D24">
        <v>20231214</v>
      </c>
    </row>
    <row r="25" spans="1:4" x14ac:dyDescent="0.35">
      <c r="A25" s="46" t="s">
        <v>29</v>
      </c>
      <c r="B25">
        <v>134750</v>
      </c>
      <c r="C25">
        <v>1.5193618000000001E-2</v>
      </c>
      <c r="D25">
        <v>20231213</v>
      </c>
    </row>
    <row r="26" spans="1:4" x14ac:dyDescent="0.35">
      <c r="A26" s="46" t="s">
        <v>16</v>
      </c>
      <c r="B26">
        <v>50000</v>
      </c>
      <c r="C26">
        <v>7.0000000000000007E-2</v>
      </c>
      <c r="D26">
        <v>20231217</v>
      </c>
    </row>
    <row r="27" spans="1:4" x14ac:dyDescent="0.35">
      <c r="A27" s="46" t="s">
        <v>39</v>
      </c>
      <c r="B27">
        <v>500000</v>
      </c>
      <c r="C27">
        <v>2.3791200000000002E-3</v>
      </c>
      <c r="D27">
        <v>20230603</v>
      </c>
    </row>
    <row r="28" spans="1:4" x14ac:dyDescent="0.35">
      <c r="A28" s="46" t="s">
        <v>17</v>
      </c>
      <c r="B28">
        <v>50210</v>
      </c>
      <c r="C28">
        <v>0.127479387</v>
      </c>
      <c r="D28">
        <v>20240127</v>
      </c>
    </row>
    <row r="29" spans="1:4" x14ac:dyDescent="0.35">
      <c r="A29" s="46" t="s">
        <v>40</v>
      </c>
      <c r="B29">
        <v>24</v>
      </c>
      <c r="C29">
        <v>87.5</v>
      </c>
      <c r="D29">
        <v>20231011</v>
      </c>
    </row>
    <row r="30" spans="1:4" x14ac:dyDescent="0.35">
      <c r="A30" s="46" t="s">
        <v>58</v>
      </c>
      <c r="B30">
        <v>5090</v>
      </c>
      <c r="C30">
        <v>0.58974459700000004</v>
      </c>
      <c r="D30">
        <v>20231219</v>
      </c>
    </row>
    <row r="31" spans="1:4" x14ac:dyDescent="0.35">
      <c r="A31" s="46" t="s">
        <v>33</v>
      </c>
      <c r="B31">
        <v>20000000</v>
      </c>
      <c r="C31">
        <v>1.4999999999999999E-4</v>
      </c>
      <c r="D31">
        <v>20210715</v>
      </c>
    </row>
    <row r="32" spans="1:4" x14ac:dyDescent="0.35">
      <c r="A32" s="46" t="s">
        <v>12</v>
      </c>
      <c r="B32">
        <v>10000</v>
      </c>
      <c r="C32">
        <v>0.1212</v>
      </c>
      <c r="D32">
        <v>20230913</v>
      </c>
    </row>
    <row r="33" spans="1:4" x14ac:dyDescent="0.35">
      <c r="A33" s="46" t="s">
        <v>41</v>
      </c>
      <c r="B33">
        <v>1000000</v>
      </c>
      <c r="C33">
        <v>1.48113E-3</v>
      </c>
      <c r="D33">
        <v>20230512</v>
      </c>
    </row>
    <row r="34" spans="1:4" x14ac:dyDescent="0.35">
      <c r="A34" s="46" t="s">
        <v>11</v>
      </c>
      <c r="B34">
        <v>10150</v>
      </c>
      <c r="C34">
        <v>0.49261083700000002</v>
      </c>
      <c r="D34">
        <v>20230906</v>
      </c>
    </row>
    <row r="35" spans="1:4" x14ac:dyDescent="0.35">
      <c r="A35" s="46" t="s">
        <v>42</v>
      </c>
      <c r="B35">
        <v>1014650</v>
      </c>
      <c r="C35">
        <v>9.8585699999999992E-4</v>
      </c>
      <c r="D35">
        <v>20231216</v>
      </c>
    </row>
    <row r="36" spans="1:4" x14ac:dyDescent="0.35">
      <c r="A36" s="46" t="s">
        <v>43</v>
      </c>
      <c r="B36">
        <v>320000000</v>
      </c>
      <c r="C36">
        <v>1.53E-6</v>
      </c>
      <c r="D36">
        <v>20230410</v>
      </c>
    </row>
    <row r="37" spans="1:4" x14ac:dyDescent="0.35">
      <c r="A37" s="46" t="s">
        <v>45</v>
      </c>
      <c r="B37">
        <v>1500</v>
      </c>
      <c r="C37">
        <v>3.470653333</v>
      </c>
      <c r="D37">
        <v>20231217</v>
      </c>
    </row>
    <row r="38" spans="1:4" x14ac:dyDescent="0.35">
      <c r="A38" s="46" t="s">
        <v>44</v>
      </c>
      <c r="B38">
        <v>388150</v>
      </c>
      <c r="C38">
        <v>7.1000000000000004E-3</v>
      </c>
      <c r="D38">
        <v>20210101</v>
      </c>
    </row>
    <row r="39" spans="1:4" x14ac:dyDescent="0.35">
      <c r="A39" s="46" t="s">
        <v>27</v>
      </c>
      <c r="B39">
        <v>100</v>
      </c>
      <c r="C39">
        <v>300</v>
      </c>
      <c r="D39">
        <v>20240101</v>
      </c>
    </row>
    <row r="40" spans="1:4" x14ac:dyDescent="0.35">
      <c r="A40" s="46" t="s">
        <v>46</v>
      </c>
      <c r="B40">
        <v>100000</v>
      </c>
      <c r="C40">
        <v>4.3412800000000001E-2</v>
      </c>
      <c r="D40">
        <v>20230915</v>
      </c>
    </row>
    <row r="41" spans="1:4" x14ac:dyDescent="0.35">
      <c r="A41" s="46" t="s">
        <v>59</v>
      </c>
      <c r="B41">
        <v>3991950</v>
      </c>
      <c r="C41">
        <v>5.0100800000000005E-4</v>
      </c>
      <c r="D41">
        <v>20230606</v>
      </c>
    </row>
    <row r="42" spans="1:4" x14ac:dyDescent="0.35">
      <c r="A42" s="46" t="s">
        <v>47</v>
      </c>
      <c r="B42">
        <v>500000</v>
      </c>
      <c r="C42">
        <v>3.7106999999999999E-3</v>
      </c>
      <c r="D42">
        <v>20230716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A2A5-6DC4-4BB7-A225-F2E10CB689CE}">
  <dimension ref="A1:C37"/>
  <sheetViews>
    <sheetView workbookViewId="0">
      <selection activeCell="E14" sqref="E14"/>
    </sheetView>
  </sheetViews>
  <sheetFormatPr defaultRowHeight="14.5" x14ac:dyDescent="0.35"/>
  <cols>
    <col min="1" max="1" width="9.08984375" bestFit="1" customWidth="1"/>
    <col min="2" max="2" width="10.81640625" bestFit="1" customWidth="1"/>
    <col min="3" max="3" width="17.1796875" bestFit="1" customWidth="1"/>
  </cols>
  <sheetData>
    <row r="1" spans="1:3" x14ac:dyDescent="0.35">
      <c r="A1" t="s">
        <v>18</v>
      </c>
      <c r="B1" t="s">
        <v>19</v>
      </c>
      <c r="C1" t="s">
        <v>20</v>
      </c>
    </row>
    <row r="2" spans="1:3" x14ac:dyDescent="0.35">
      <c r="A2" t="s">
        <v>8</v>
      </c>
      <c r="B2">
        <v>0.25401899999999999</v>
      </c>
      <c r="C2">
        <v>2049787473.7132893</v>
      </c>
    </row>
    <row r="3" spans="1:3" x14ac:dyDescent="0.35">
      <c r="A3" t="s">
        <v>17</v>
      </c>
      <c r="B3">
        <v>0.19887099999999999</v>
      </c>
      <c r="C3">
        <v>156785309.24199468</v>
      </c>
    </row>
    <row r="4" spans="1:3" x14ac:dyDescent="0.35">
      <c r="A4" t="s">
        <v>21</v>
      </c>
      <c r="B4">
        <v>1.0403920000000001E-2</v>
      </c>
      <c r="C4">
        <v>580432763.92035031</v>
      </c>
    </row>
    <row r="5" spans="1:3" x14ac:dyDescent="0.35">
      <c r="A5" t="s">
        <v>22</v>
      </c>
      <c r="B5">
        <v>1.92</v>
      </c>
      <c r="C5">
        <v>1175817198.6605594</v>
      </c>
    </row>
    <row r="6" spans="1:3" x14ac:dyDescent="0.35">
      <c r="A6" t="s">
        <v>23</v>
      </c>
      <c r="B6">
        <v>1.63</v>
      </c>
      <c r="C6">
        <v>4308999719.9244747</v>
      </c>
    </row>
    <row r="7" spans="1:3" x14ac:dyDescent="0.35">
      <c r="A7" t="s">
        <v>24</v>
      </c>
      <c r="B7">
        <v>1.0049999999999999</v>
      </c>
      <c r="C7">
        <v>7836315.4253066219</v>
      </c>
    </row>
    <row r="8" spans="1:3" x14ac:dyDescent="0.35">
      <c r="A8" t="s">
        <v>25</v>
      </c>
      <c r="B8">
        <v>0.66121399999999997</v>
      </c>
      <c r="C8">
        <v>99391312.123977944</v>
      </c>
    </row>
    <row r="9" spans="1:3" x14ac:dyDescent="0.35">
      <c r="A9" t="s">
        <v>15</v>
      </c>
      <c r="B9">
        <v>8.0710000000000004E-2</v>
      </c>
      <c r="C9">
        <v>31921885.069084521</v>
      </c>
    </row>
    <row r="10" spans="1:3" x14ac:dyDescent="0.35">
      <c r="A10" t="s">
        <v>7</v>
      </c>
      <c r="B10">
        <v>0.63015399999999999</v>
      </c>
      <c r="C10">
        <v>22209051801.908619</v>
      </c>
    </row>
    <row r="11" spans="1:3" x14ac:dyDescent="0.35">
      <c r="A11" t="s">
        <v>26</v>
      </c>
      <c r="B11">
        <v>0.40151100000000001</v>
      </c>
      <c r="C11">
        <v>169143191.00390622</v>
      </c>
    </row>
    <row r="12" spans="1:3" x14ac:dyDescent="0.35">
      <c r="A12" t="s">
        <v>27</v>
      </c>
      <c r="B12">
        <v>41</v>
      </c>
      <c r="C12">
        <v>416056608.6942215</v>
      </c>
    </row>
    <row r="13" spans="1:3" x14ac:dyDescent="0.35">
      <c r="A13" t="s">
        <v>28</v>
      </c>
      <c r="B13">
        <v>0.30568499999999998</v>
      </c>
      <c r="C13">
        <v>194477784.04331818</v>
      </c>
    </row>
    <row r="14" spans="1:3" x14ac:dyDescent="0.35">
      <c r="A14" t="s">
        <v>29</v>
      </c>
      <c r="B14">
        <v>2.8063049999999999E-2</v>
      </c>
      <c r="C14">
        <v>24562655.203440718</v>
      </c>
    </row>
    <row r="15" spans="1:3" x14ac:dyDescent="0.35">
      <c r="A15" t="s">
        <v>30</v>
      </c>
      <c r="B15">
        <v>6.4070000000000004E-3</v>
      </c>
      <c r="C15">
        <v>20958312.810878005</v>
      </c>
    </row>
    <row r="16" spans="1:3" x14ac:dyDescent="0.35">
      <c r="A16" t="s">
        <v>31</v>
      </c>
      <c r="B16">
        <v>7.6998999999999998E-2</v>
      </c>
      <c r="C16">
        <v>66422359.671851479</v>
      </c>
    </row>
    <row r="17" spans="1:3" x14ac:dyDescent="0.35">
      <c r="A17" t="s">
        <v>32</v>
      </c>
      <c r="B17">
        <v>0.849634</v>
      </c>
      <c r="C17">
        <v>73235561.929140881</v>
      </c>
    </row>
    <row r="18" spans="1:3" x14ac:dyDescent="0.35">
      <c r="A18" t="s">
        <v>33</v>
      </c>
      <c r="B18">
        <v>1.4553999999999999E-4</v>
      </c>
      <c r="C18">
        <v>10411685.886508273</v>
      </c>
    </row>
    <row r="19" spans="1:3" x14ac:dyDescent="0.35">
      <c r="A19" t="s">
        <v>34</v>
      </c>
      <c r="B19">
        <v>7.2428E-4</v>
      </c>
      <c r="C19">
        <v>36159846.847344525</v>
      </c>
    </row>
    <row r="20" spans="1:3" x14ac:dyDescent="0.35">
      <c r="A20" t="s">
        <v>10</v>
      </c>
      <c r="B20">
        <v>6.3839999999999994E-2</v>
      </c>
      <c r="C20">
        <v>2355271549.6616755</v>
      </c>
    </row>
    <row r="21" spans="1:3" x14ac:dyDescent="0.35">
      <c r="A21" t="s">
        <v>35</v>
      </c>
      <c r="B21">
        <v>3.5463580000000001E-2</v>
      </c>
      <c r="C21">
        <v>55866433.110219672</v>
      </c>
    </row>
    <row r="22" spans="1:3" x14ac:dyDescent="0.35">
      <c r="A22" t="s">
        <v>36</v>
      </c>
      <c r="B22">
        <v>1.978446E-2</v>
      </c>
      <c r="C22">
        <v>5355959.9102075277</v>
      </c>
    </row>
    <row r="23" spans="1:3" x14ac:dyDescent="0.35">
      <c r="A23" t="s">
        <v>9</v>
      </c>
      <c r="B23">
        <v>0.108193</v>
      </c>
      <c r="C23">
        <v>3640057387.0316486</v>
      </c>
    </row>
    <row r="24" spans="1:3" x14ac:dyDescent="0.35">
      <c r="A24" t="s">
        <v>37</v>
      </c>
      <c r="B24">
        <v>5.4791199999999997E-3</v>
      </c>
      <c r="C24">
        <v>26112231.779330388</v>
      </c>
    </row>
    <row r="25" spans="1:3" x14ac:dyDescent="0.35">
      <c r="A25" t="s">
        <v>38</v>
      </c>
      <c r="B25">
        <v>0.14032600000000001</v>
      </c>
      <c r="C25">
        <v>3237443704.1236477</v>
      </c>
    </row>
    <row r="26" spans="1:3" x14ac:dyDescent="0.35">
      <c r="A26" t="s">
        <v>16</v>
      </c>
      <c r="B26">
        <v>0.25506099999999998</v>
      </c>
      <c r="C26">
        <v>197481437.73202258</v>
      </c>
    </row>
    <row r="27" spans="1:3" x14ac:dyDescent="0.35">
      <c r="A27" t="s">
        <v>39</v>
      </c>
      <c r="B27">
        <v>1.066165E-2</v>
      </c>
      <c r="C27">
        <v>174920756.46763605</v>
      </c>
    </row>
    <row r="28" spans="1:3" x14ac:dyDescent="0.35">
      <c r="A28" t="s">
        <v>40</v>
      </c>
      <c r="B28">
        <v>127.16</v>
      </c>
      <c r="C28">
        <v>1847382933.8680084</v>
      </c>
    </row>
    <row r="29" spans="1:3" x14ac:dyDescent="0.35">
      <c r="A29" t="s">
        <v>12</v>
      </c>
      <c r="B29">
        <v>0.81222000000000005</v>
      </c>
      <c r="C29">
        <v>2168564100.4099131</v>
      </c>
    </row>
    <row r="30" spans="1:3" x14ac:dyDescent="0.35">
      <c r="A30" t="s">
        <v>41</v>
      </c>
      <c r="B30">
        <v>7.9738599999999993E-3</v>
      </c>
      <c r="C30">
        <v>84720853.733787969</v>
      </c>
    </row>
    <row r="31" spans="1:3" x14ac:dyDescent="0.35">
      <c r="A31" t="s">
        <v>11</v>
      </c>
      <c r="B31">
        <v>1.68</v>
      </c>
      <c r="C31">
        <v>2061302607.7842619</v>
      </c>
    </row>
    <row r="32" spans="1:3" x14ac:dyDescent="0.35">
      <c r="A32" t="s">
        <v>42</v>
      </c>
      <c r="B32">
        <v>5.5068999999999995E-4</v>
      </c>
      <c r="C32">
        <v>1314362.8951087839</v>
      </c>
    </row>
    <row r="33" spans="1:3" x14ac:dyDescent="0.35">
      <c r="A33" t="s">
        <v>43</v>
      </c>
      <c r="B33">
        <v>1.4500000000000001E-6</v>
      </c>
      <c r="C33">
        <v>37361537.036973298</v>
      </c>
    </row>
    <row r="34" spans="1:3" x14ac:dyDescent="0.35">
      <c r="A34" t="s">
        <v>44</v>
      </c>
      <c r="B34">
        <v>1.0550739999999999E-2</v>
      </c>
      <c r="C34">
        <v>107962416.62658118</v>
      </c>
    </row>
    <row r="35" spans="1:3" x14ac:dyDescent="0.35">
      <c r="A35" t="s">
        <v>45</v>
      </c>
      <c r="B35">
        <v>2.52</v>
      </c>
      <c r="C35">
        <v>59886591.24676197</v>
      </c>
    </row>
    <row r="36" spans="1:3" x14ac:dyDescent="0.35">
      <c r="A36" t="s">
        <v>46</v>
      </c>
      <c r="B36">
        <v>4.7464899999999997E-2</v>
      </c>
      <c r="C36">
        <v>659783284.40731788</v>
      </c>
    </row>
    <row r="37" spans="1:3" x14ac:dyDescent="0.35">
      <c r="A37" t="s">
        <v>47</v>
      </c>
      <c r="B37">
        <v>1.046101E-2</v>
      </c>
      <c r="C37">
        <v>145581908.38826194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5 6 3 c 2 a e - 9 b a a - 4 c 8 6 - a d c 9 - 4 2 c c 4 9 a 6 f 9 e 7 "   x m l n s = " h t t p : / / s c h e m a s . m i c r o s o f t . c o m / D a t a M a s h u p " > A A A A A G w E A A B Q S w M E F A A C A A g A O I l 3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O I l 3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i J d 1 j 4 s 3 7 q Z g E A A N 0 D A A A T A B w A R m 9 y b X V s Y X M v U 2 V j d G l v b j E u b S C i G A A o o B Q A A A A A A A A A A A A A A A A A A A A A A A A A A A D l U 0 1 L A z E Q v S / 0 P 4 T 1 s o W 4 2 6 L 2 o O x B W k E v o r T g o U j J Z s c 2 u E m W y a S 6 l P 5 3 U 7 e l V Y o e P Z h L h v f m 6 + U R B 5 K U N W z c 3 v 2 r T t S J 3 E I g l K x G O S s F C Z a z C q g T s X D G 1 q O E g A z d M h 1 Z 6 T U Y S p 6 g S I f W U I h d E i + I a n e Z Z S j e 0 r m i h S + 8 A 5 Q t n 0 q r M 0 A o L I L X m d K 1 R R K G T k s r X a a F M t l u b i r d M u 7 y 6 Q g q p R U B 5 j G P O R v a y m v j 8 j P O b o y 0 p T L z f H D R 6 / U 5 e / S W Y E x N B f k + T O + t g e c u b w W c x A 9 o d e B K d g u i B H R x U D M R R U j c M l s 8 a b V y N t 3 i 1 1 U 1 l q I S 6 H J C f 9 h y u B B m H j p O m h r 2 7 S Y o j H u x q N u N N 6 R L j s z n q 1 X s G l 3 Y K q i j k M U I 3 m n N 2 S r 2 r t x h x u s C c I f O t M B X o J k U 9 b e E d b c T K X N 0 s 0 N z l f k L a 9 u p v x h 7 / g + M r W 2 g 2 Z 2 h w X m 6 q f 8 E w x t i M 6 t R S T j i e u G b z b e A r 3 U / 2 f 0 B U E s B A i 0 A F A A C A A g A O I l 3 W D + 0 p + S k A A A A 9 g A A A B I A A A A A A A A A A A A A A A A A A A A A A E N v b m Z p Z y 9 Q Y W N r Y W d l L n h t b F B L A Q I t A B Q A A g A I A D i J d 1 g P y u m r p A A A A O k A A A A T A A A A A A A A A A A A A A A A A P A A A A B b Q 2 9 u d G V u d F 9 U e X B l c 1 0 u e G 1 s U E s B A i 0 A F A A C A A g A O I l 3 W P i z f u p m A Q A A 3 Q M A A B M A A A A A A A A A A A A A A A A A 4 Q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h I A A A A A A A D c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j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G F k N z U 2 N C 1 k N W I x L T Q 0 M j M t O D g 4 Y y 1 l Z m E 1 Z D c x Z j Z h Z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j X 2 R h d G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z e W 1 i b 2 w m c X V v d D s s J n F 1 b 3 Q 7 d X N k J n F 1 b 3 Q 7 L C Z x d W 9 0 O 3 V z Z F 9 t Y X J r Z X R f Y 2 F w J n F 1 b 3 Q 7 X S I g L z 4 8 R W 5 0 c n k g V H l w Z T 0 i R m l s b E N v b H V t b l R 5 c G V z I i B W Y W x 1 Z T 0 i c 0 J n V U Y i I C 8 + P E V u d H J 5 I F R 5 c G U 9 I k Z p b G x M Y X N 0 V X B k Y X R l Z C I g V m F s d W U 9 I m Q y M D I 0 L T A z L T I z V D I w O j A z O j M 3 L j c y M D U 1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N f Z G F 0 Y S 9 B d X R v U m V t b 3 Z l Z E N v b H V t b n M x L n t z e W 1 i b 2 w s M H 0 m c X V v d D s s J n F 1 b 3 Q 7 U 2 V j d G l v b j E v c H J j X 2 R h d G E v Q X V 0 b 1 J l b W 9 2 Z W R D b 2 x 1 b W 5 z M S 5 7 d X N k L D F 9 J n F 1 b 3 Q 7 L C Z x d W 9 0 O 1 N l Y 3 R p b 2 4 x L 3 B y Y 1 9 k Y X R h L 0 F 1 d G 9 S Z W 1 v d m V k Q 2 9 s d W 1 u c z E u e 3 V z Z F 9 t Y X J r Z X R f Y 2 F w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Y 1 9 k Y X R h L 0 F 1 d G 9 S Z W 1 v d m V k Q 2 9 s d W 1 u c z E u e 3 N 5 b W J v b C w w f S Z x d W 9 0 O y w m c X V v d D t T Z W N 0 a W 9 u M S 9 w c m N f Z G F 0 Y S 9 B d X R v U m V t b 3 Z l Z E N v b H V t b n M x L n t 1 c 2 Q s M X 0 m c X V v d D s s J n F 1 b 3 Q 7 U 2 V j d G l v b j E v c H J j X 2 R h d G E v Q X V 0 b 1 J l b W 9 2 Z W R D b 2 x 1 b W 5 z M S 5 7 d X N k X 2 1 h c m t l d F 9 j Y X A s M n 0 m c X V v d D t d L C Z x d W 9 0 O 1 J l b G F 0 a W 9 u c 2 h p c E l u Z m 8 m c X V v d D s 6 W 1 1 9 I i A v P j x F b n R y e S B U e X B l P S J G a W x s Q 2 9 1 b n Q i I F Z h b H V l P S J s M z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N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N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N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0 Z j Y x N G Q w L T h j M z I t N D R l M i 1 i Y j c x L T g 1 Z m I 5 Y z M y N z g w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N U M j E 6 M D k 6 N D k u N z M y N j c 5 O F o i I C 8 + P E V u d H J 5 I F R 5 c G U 9 I k Z p b G x D b 2 x 1 b W 5 U e X B l c y I g V m F s d W U 9 I n N C Z 0 1 G Q X c 9 P S I g L z 4 8 R W 5 0 c n k g V H l w Z T 0 i R m l s b E N v b H V t b k 5 h b W V z I i B W Y W x 1 Z T 0 i c 1 s m c X V v d D t z e W 1 i b 2 w m c X V v d D s s J n F 1 b 3 Q 7 c G 9 z J n F 1 b 3 Q 7 L C Z x d W 9 0 O 2 V u d H J 5 X 3 B y a W N l J n F 1 b 3 Q 7 L C Z x d W 9 0 O 2 J 1 e V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Y X R h L 0 F 1 d G 9 S Z W 1 v d m V k Q 2 9 s d W 1 u c z E u e 3 N 5 b W J v b C w w f S Z x d W 9 0 O y w m c X V v d D t T Z W N 0 a W 9 u M S 9 p b m R h d G E v Q X V 0 b 1 J l b W 9 2 Z W R D b 2 x 1 b W 5 z M S 5 7 c G 9 z L D F 9 J n F 1 b 3 Q 7 L C Z x d W 9 0 O 1 N l Y 3 R p b 2 4 x L 2 l u Z G F 0 Y S 9 B d X R v U m V t b 3 Z l Z E N v b H V t b n M x L n t l b n R y e V 9 w c m l j Z S w y f S Z x d W 9 0 O y w m c X V v d D t T Z W N 0 a W 9 u M S 9 p b m R h d G E v Q X V 0 b 1 J l b W 9 2 Z W R D b 2 x 1 b W 5 z M S 5 7 Y n V 5 X 2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k Y X R h L 0 F 1 d G 9 S Z W 1 v d m V k Q 2 9 s d W 1 u c z E u e 3 N 5 b W J v b C w w f S Z x d W 9 0 O y w m c X V v d D t T Z W N 0 a W 9 u M S 9 p b m R h d G E v Q X V 0 b 1 J l b W 9 2 Z W R D b 2 x 1 b W 5 z M S 5 7 c G 9 z L D F 9 J n F 1 b 3 Q 7 L C Z x d W 9 0 O 1 N l Y 3 R p b 2 4 x L 2 l u Z G F 0 Y S 9 B d X R v U m V t b 3 Z l Z E N v b H V t b n M x L n t l b n R y e V 9 w c m l j Z S w y f S Z x d W 9 0 O y w m c X V v d D t T Z W N 0 a W 9 u M S 9 p b m R h d G E v Q X V 0 b 1 J l b W 9 2 Z W R D b 2 x 1 b W 5 z M S 5 7 Y n V 5 X 2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b V W k h j o j 5 O n E l P j N Y S 7 F Q A A A A A A g A A A A A A E G Y A A A A B A A A g A A A A r w f z B c z e d m 8 + t / f Y K T s X D r 3 2 6 i t F b S 8 H e 7 I I J O k 0 x 3 A A A A A A D o A A A A A C A A A g A A A A g b T 8 j G c Z c o F N E U 7 R l K U q h K W 1 E x U r z b a E 6 C E Y V 3 0 R o K 9 Q A A A A b 1 6 d J A q 4 w y r k L l Q n 3 B / t W U p E o c h J y h O o / D / 3 P q q H R M + m K v 6 U w P g O S N u W m t J H v d u O D 2 I O A w B u g D r q 5 A X x E S x 5 Y + A 6 I o 7 Y 0 H g A + + / K d m 1 f Z u 9 A A A A A 4 i L m y E 3 0 1 s k c 3 s o / Q + z k S w Y 5 A v d h L m x 1 w h G O 2 d v S B W l x B m T O + D j Y t x G P t v N D A n l W 1 O k 6 h t D w n K T i p v F J T 7 O W D A = = < / D a t a M a s h u p > 
</file>

<file path=customXml/itemProps1.xml><?xml version="1.0" encoding="utf-8"?>
<ds:datastoreItem xmlns:ds="http://schemas.openxmlformats.org/officeDocument/2006/customXml" ds:itemID="{C0804911-3C74-4A0D-B9BF-228C5DDAD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indata</vt:lpstr>
      <vt:lpstr>prc_data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Paul</dc:creator>
  <cp:lastModifiedBy>Suresh Paul</cp:lastModifiedBy>
  <dcterms:created xsi:type="dcterms:W3CDTF">2024-03-22T15:57:34Z</dcterms:created>
  <dcterms:modified xsi:type="dcterms:W3CDTF">2024-03-23T21:22:00Z</dcterms:modified>
</cp:coreProperties>
</file>