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4a38b7d5864bdc/Documents/github/ereboreum/important-docs/"/>
    </mc:Choice>
  </mc:AlternateContent>
  <xr:revisionPtr revIDLastSave="353" documentId="13_ncr:1_{6A85E31C-DF10-4063-9BC0-9635860D9D29}" xr6:coauthVersionLast="47" xr6:coauthVersionMax="47" xr10:uidLastSave="{54739C9A-2BD8-4696-B2AD-9D5157B29D93}"/>
  <bookViews>
    <workbookView xWindow="-120" yWindow="-120" windowWidth="77040" windowHeight="21120" xr2:uid="{C2F664F9-9B46-4F3B-B59B-02F6D7ECD350}"/>
  </bookViews>
  <sheets>
    <sheet name="dashboard" sheetId="1" r:id="rId1"/>
    <sheet name="indata" sheetId="5" r:id="rId2"/>
    <sheet name="prc_data" sheetId="7" r:id="rId3"/>
  </sheets>
  <definedNames>
    <definedName name="ExternalData_1" localSheetId="1" hidden="1">indata!$A$1:$D$42</definedName>
    <definedName name="ExternalData_1" localSheetId="2" hidden="1">prc_data!$A$1:$D$37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6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B7" i="1"/>
  <c r="Q7" i="1" s="1"/>
  <c r="Y7" i="1" s="1"/>
  <c r="B8" i="1"/>
  <c r="L8" i="1" s="1"/>
  <c r="T8" i="1" s="1"/>
  <c r="B9" i="1"/>
  <c r="N9" i="1" s="1"/>
  <c r="V9" i="1" s="1"/>
  <c r="B10" i="1"/>
  <c r="P10" i="1" s="1"/>
  <c r="X10" i="1" s="1"/>
  <c r="B11" i="1"/>
  <c r="L11" i="1" s="1"/>
  <c r="T11" i="1" s="1"/>
  <c r="B12" i="1"/>
  <c r="B13" i="1"/>
  <c r="P13" i="1" s="1"/>
  <c r="X13" i="1" s="1"/>
  <c r="B14" i="1"/>
  <c r="B15" i="1"/>
  <c r="Q15" i="1" s="1"/>
  <c r="Y15" i="1" s="1"/>
  <c r="B16" i="1"/>
  <c r="Q16" i="1" s="1"/>
  <c r="Y16" i="1" s="1"/>
  <c r="B17" i="1"/>
  <c r="Q17" i="1" s="1"/>
  <c r="Y17" i="1" s="1"/>
  <c r="B18" i="1"/>
  <c r="O18" i="1" s="1"/>
  <c r="W18" i="1" s="1"/>
  <c r="B19" i="1"/>
  <c r="B20" i="1"/>
  <c r="O20" i="1" s="1"/>
  <c r="W20" i="1" s="1"/>
  <c r="B21" i="1"/>
  <c r="O21" i="1" s="1"/>
  <c r="W21" i="1" s="1"/>
  <c r="B22" i="1"/>
  <c r="Q22" i="1" s="1"/>
  <c r="Y22" i="1" s="1"/>
  <c r="B23" i="1"/>
  <c r="Q23" i="1" s="1"/>
  <c r="Y23" i="1" s="1"/>
  <c r="B24" i="1"/>
  <c r="M24" i="1" s="1"/>
  <c r="U24" i="1" s="1"/>
  <c r="B25" i="1"/>
  <c r="Q25" i="1" s="1"/>
  <c r="Y25" i="1" s="1"/>
  <c r="B26" i="1"/>
  <c r="Q26" i="1" s="1"/>
  <c r="Y26" i="1" s="1"/>
  <c r="B27" i="1"/>
  <c r="Q27" i="1" s="1"/>
  <c r="Y27" i="1" s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6" i="1"/>
  <c r="O6" i="1" s="1"/>
  <c r="W6" i="1" s="1"/>
  <c r="C21" i="1"/>
  <c r="K21" i="1" s="1"/>
  <c r="C18" i="1"/>
  <c r="K18" i="1" s="1"/>
  <c r="C16" i="1"/>
  <c r="K16" i="1" s="1"/>
  <c r="C7" i="1"/>
  <c r="K7" i="1" s="1"/>
  <c r="C27" i="1"/>
  <c r="K27" i="1" s="1"/>
  <c r="C23" i="1"/>
  <c r="K23" i="1" s="1"/>
  <c r="C22" i="1"/>
  <c r="K22" i="1" s="1"/>
  <c r="C17" i="1"/>
  <c r="K17" i="1" s="1"/>
  <c r="C25" i="1"/>
  <c r="K25" i="1" s="1"/>
  <c r="C26" i="1"/>
  <c r="K26" i="1" s="1"/>
  <c r="C29" i="1"/>
  <c r="C30" i="1"/>
  <c r="C36" i="1"/>
  <c r="C31" i="1"/>
  <c r="C37" i="1"/>
  <c r="C38" i="1"/>
  <c r="C40" i="1"/>
  <c r="C32" i="1"/>
  <c r="C28" i="1"/>
  <c r="C33" i="1"/>
  <c r="C34" i="1"/>
  <c r="C35" i="1"/>
  <c r="C39" i="1"/>
  <c r="C41" i="1"/>
  <c r="C12" i="1"/>
  <c r="G12" i="1" s="1"/>
  <c r="C14" i="1"/>
  <c r="K14" i="1" s="1"/>
  <c r="C24" i="1"/>
  <c r="K24" i="1" s="1"/>
  <c r="C10" i="1"/>
  <c r="K10" i="1" s="1"/>
  <c r="C8" i="1"/>
  <c r="G8" i="1" s="1"/>
  <c r="C9" i="1"/>
  <c r="K9" i="1" s="1"/>
  <c r="C19" i="1"/>
  <c r="C20" i="1"/>
  <c r="K20" i="1" s="1"/>
  <c r="C11" i="1"/>
  <c r="K11" i="1" s="1"/>
  <c r="C13" i="1"/>
  <c r="K13" i="1" s="1"/>
  <c r="C15" i="1"/>
  <c r="K15" i="1" s="1"/>
  <c r="L12" i="1"/>
  <c r="T12" i="1" s="1"/>
  <c r="N14" i="1"/>
  <c r="V14" i="1" s="1"/>
  <c r="M19" i="1"/>
  <c r="U19" i="1" s="1"/>
  <c r="K19" i="1"/>
  <c r="C6" i="1"/>
  <c r="K6" i="1" s="1"/>
  <c r="G11" i="1"/>
  <c r="K12" i="1"/>
  <c r="G9" i="1" l="1"/>
  <c r="G18" i="1"/>
  <c r="G14" i="1"/>
  <c r="G21" i="1"/>
  <c r="G23" i="1"/>
  <c r="G24" i="1"/>
  <c r="K8" i="1"/>
  <c r="G15" i="1"/>
  <c r="P23" i="1"/>
  <c r="X23" i="1" s="1"/>
  <c r="G22" i="1"/>
  <c r="G16" i="1"/>
  <c r="G17" i="1"/>
  <c r="G7" i="1"/>
  <c r="O7" i="1"/>
  <c r="W7" i="1" s="1"/>
  <c r="G25" i="1"/>
  <c r="G27" i="1"/>
  <c r="G26" i="1"/>
  <c r="P18" i="1"/>
  <c r="X18" i="1" s="1"/>
  <c r="L18" i="1"/>
  <c r="T18" i="1" s="1"/>
  <c r="M21" i="1"/>
  <c r="U21" i="1" s="1"/>
  <c r="P21" i="1"/>
  <c r="X21" i="1" s="1"/>
  <c r="P27" i="1"/>
  <c r="X27" i="1" s="1"/>
  <c r="Q21" i="1"/>
  <c r="Y21" i="1" s="1"/>
  <c r="Q18" i="1"/>
  <c r="Y18" i="1" s="1"/>
  <c r="L26" i="1"/>
  <c r="T26" i="1" s="1"/>
  <c r="L25" i="1"/>
  <c r="T25" i="1" s="1"/>
  <c r="M26" i="1"/>
  <c r="U26" i="1" s="1"/>
  <c r="L17" i="1"/>
  <c r="T17" i="1" s="1"/>
  <c r="M25" i="1"/>
  <c r="U25" i="1" s="1"/>
  <c r="N26" i="1"/>
  <c r="V26" i="1" s="1"/>
  <c r="L22" i="1"/>
  <c r="T22" i="1" s="1"/>
  <c r="M17" i="1"/>
  <c r="U17" i="1" s="1"/>
  <c r="N25" i="1"/>
  <c r="V25" i="1" s="1"/>
  <c r="M22" i="1"/>
  <c r="U22" i="1" s="1"/>
  <c r="N17" i="1"/>
  <c r="V17" i="1" s="1"/>
  <c r="O26" i="1"/>
  <c r="W26" i="1" s="1"/>
  <c r="L27" i="1"/>
  <c r="T27" i="1" s="1"/>
  <c r="N22" i="1"/>
  <c r="V22" i="1" s="1"/>
  <c r="O25" i="1"/>
  <c r="W25" i="1" s="1"/>
  <c r="P26" i="1"/>
  <c r="X26" i="1" s="1"/>
  <c r="L7" i="1"/>
  <c r="T7" i="1" s="1"/>
  <c r="M27" i="1"/>
  <c r="U27" i="1" s="1"/>
  <c r="L23" i="1"/>
  <c r="T23" i="1" s="1"/>
  <c r="O17" i="1"/>
  <c r="W17" i="1" s="1"/>
  <c r="P25" i="1"/>
  <c r="X25" i="1" s="1"/>
  <c r="L16" i="1"/>
  <c r="T16" i="1" s="1"/>
  <c r="M7" i="1"/>
  <c r="U7" i="1" s="1"/>
  <c r="N27" i="1"/>
  <c r="V27" i="1" s="1"/>
  <c r="M23" i="1"/>
  <c r="U23" i="1" s="1"/>
  <c r="O22" i="1"/>
  <c r="W22" i="1" s="1"/>
  <c r="P17" i="1"/>
  <c r="X17" i="1" s="1"/>
  <c r="M16" i="1"/>
  <c r="U16" i="1" s="1"/>
  <c r="N7" i="1"/>
  <c r="V7" i="1" s="1"/>
  <c r="N23" i="1"/>
  <c r="V23" i="1" s="1"/>
  <c r="P22" i="1"/>
  <c r="X22" i="1" s="1"/>
  <c r="L21" i="1"/>
  <c r="T21" i="1" s="1"/>
  <c r="N16" i="1"/>
  <c r="V16" i="1" s="1"/>
  <c r="O27" i="1"/>
  <c r="W27" i="1" s="1"/>
  <c r="O23" i="1"/>
  <c r="W23" i="1" s="1"/>
  <c r="N21" i="1"/>
  <c r="V21" i="1" s="1"/>
  <c r="M18" i="1"/>
  <c r="U18" i="1" s="1"/>
  <c r="O16" i="1"/>
  <c r="W16" i="1" s="1"/>
  <c r="P7" i="1"/>
  <c r="X7" i="1" s="1"/>
  <c r="N18" i="1"/>
  <c r="V18" i="1" s="1"/>
  <c r="P16" i="1"/>
  <c r="X16" i="1" s="1"/>
  <c r="G10" i="1"/>
  <c r="Q14" i="1"/>
  <c r="Y14" i="1" s="1"/>
  <c r="G19" i="1"/>
  <c r="N15" i="1"/>
  <c r="V15" i="1" s="1"/>
  <c r="G20" i="1"/>
  <c r="G13" i="1"/>
  <c r="G6" i="1"/>
  <c r="O9" i="1"/>
  <c r="W9" i="1" s="1"/>
  <c r="L15" i="1"/>
  <c r="T15" i="1" s="1"/>
  <c r="O14" i="1"/>
  <c r="W14" i="1" s="1"/>
  <c r="P9" i="1"/>
  <c r="X9" i="1" s="1"/>
  <c r="M15" i="1"/>
  <c r="U15" i="1" s="1"/>
  <c r="P14" i="1"/>
  <c r="X14" i="1" s="1"/>
  <c r="L9" i="1"/>
  <c r="T9" i="1" s="1"/>
  <c r="O15" i="1"/>
  <c r="W15" i="1" s="1"/>
  <c r="L14" i="1"/>
  <c r="T14" i="1" s="1"/>
  <c r="Q9" i="1"/>
  <c r="Y9" i="1" s="1"/>
  <c r="M9" i="1"/>
  <c r="U9" i="1" s="1"/>
  <c r="P15" i="1"/>
  <c r="X15" i="1" s="1"/>
  <c r="M14" i="1"/>
  <c r="U14" i="1" s="1"/>
  <c r="L6" i="1"/>
  <c r="T6" i="1" s="1"/>
  <c r="N11" i="1"/>
  <c r="V11" i="1" s="1"/>
  <c r="P12" i="1"/>
  <c r="X12" i="1" s="1"/>
  <c r="Q11" i="1"/>
  <c r="Y11" i="1" s="1"/>
  <c r="N8" i="1"/>
  <c r="V8" i="1" s="1"/>
  <c r="N12" i="1"/>
  <c r="V12" i="1" s="1"/>
  <c r="Q12" i="1"/>
  <c r="Y12" i="1" s="1"/>
  <c r="P6" i="1"/>
  <c r="X6" i="1" s="1"/>
  <c r="M6" i="1"/>
  <c r="U6" i="1" s="1"/>
  <c r="P24" i="1"/>
  <c r="X24" i="1" s="1"/>
  <c r="M11" i="1"/>
  <c r="U11" i="1" s="1"/>
  <c r="P11" i="1"/>
  <c r="X11" i="1" s="1"/>
  <c r="N6" i="1"/>
  <c r="V6" i="1" s="1"/>
  <c r="P8" i="1"/>
  <c r="X8" i="1" s="1"/>
  <c r="M10" i="1"/>
  <c r="U10" i="1" s="1"/>
  <c r="O24" i="1"/>
  <c r="W24" i="1" s="1"/>
  <c r="Q20" i="1"/>
  <c r="Y20" i="1" s="1"/>
  <c r="M8" i="1"/>
  <c r="U8" i="1" s="1"/>
  <c r="O11" i="1"/>
  <c r="W11" i="1" s="1"/>
  <c r="Q19" i="1"/>
  <c r="Y19" i="1" s="1"/>
  <c r="M20" i="1"/>
  <c r="U20" i="1" s="1"/>
  <c r="L20" i="1"/>
  <c r="T20" i="1" s="1"/>
  <c r="M12" i="1"/>
  <c r="U12" i="1" s="1"/>
  <c r="O13" i="1"/>
  <c r="W13" i="1" s="1"/>
  <c r="Q24" i="1"/>
  <c r="Y24" i="1" s="1"/>
  <c r="M13" i="1"/>
  <c r="U13" i="1" s="1"/>
  <c r="L19" i="1"/>
  <c r="T19" i="1" s="1"/>
  <c r="L24" i="1"/>
  <c r="T24" i="1" s="1"/>
  <c r="O8" i="1"/>
  <c r="W8" i="1" s="1"/>
  <c r="Q13" i="1"/>
  <c r="Y13" i="1" s="1"/>
  <c r="N19" i="1"/>
  <c r="V19" i="1" s="1"/>
  <c r="O12" i="1"/>
  <c r="W12" i="1" s="1"/>
  <c r="Q10" i="1"/>
  <c r="Y10" i="1" s="1"/>
  <c r="N20" i="1"/>
  <c r="V20" i="1" s="1"/>
  <c r="L13" i="1"/>
  <c r="T13" i="1" s="1"/>
  <c r="N24" i="1"/>
  <c r="V24" i="1" s="1"/>
  <c r="Q6" i="1"/>
  <c r="Y6" i="1" s="1"/>
  <c r="Q8" i="1"/>
  <c r="Y8" i="1" s="1"/>
  <c r="O19" i="1"/>
  <c r="W19" i="1" s="1"/>
  <c r="O10" i="1"/>
  <c r="W10" i="1" s="1"/>
  <c r="N13" i="1"/>
  <c r="V13" i="1" s="1"/>
  <c r="P20" i="1"/>
  <c r="X20" i="1" s="1"/>
  <c r="L10" i="1"/>
  <c r="T10" i="1" s="1"/>
  <c r="N10" i="1"/>
  <c r="V10" i="1" s="1"/>
  <c r="P19" i="1"/>
  <c r="X19" i="1" s="1"/>
  <c r="K2" i="1"/>
  <c r="G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9DAB13-F43A-49B5-8995-A7F5BDDD56F4}" keepAlive="1" name="Query - indata" description="Connection to the 'indata' query in the workbook." type="5" refreshedVersion="8" background="1" saveData="1">
    <dbPr connection="Provider=Microsoft.Mashup.OleDb.1;Data Source=$Workbook$;Location=indata;Extended Properties=&quot;&quot;" command="SELECT * FROM [indata]"/>
  </connection>
  <connection id="2" xr16:uid="{9D1A29FF-C76F-44C1-A853-013C80EE3D5C}" keepAlive="1" name="Query - prc_data(1)" description="Connection to the 'prc_data' query in the workbook." type="5" refreshedVersion="8" background="1" saveData="1">
    <dbPr connection="Provider=Microsoft.Mashup.OleDb.1;Data Source=$Workbook$;Location=prc_data;Extended Properties=&quot;&quot;" command="SELECT * FROM [prc_data]"/>
  </connection>
</connections>
</file>

<file path=xl/sharedStrings.xml><?xml version="1.0" encoding="utf-8"?>
<sst xmlns="http://schemas.openxmlformats.org/spreadsheetml/2006/main" count="140" uniqueCount="62">
  <si>
    <t>Token</t>
  </si>
  <si>
    <t>Position</t>
  </si>
  <si>
    <t>Price Projections</t>
  </si>
  <si>
    <t>Best</t>
  </si>
  <si>
    <t>Worst</t>
  </si>
  <si>
    <t xml:space="preserve">Liquidation ratios = </t>
  </si>
  <si>
    <t>Value</t>
  </si>
  <si>
    <t>ADA</t>
  </si>
  <si>
    <t>ALGO</t>
  </si>
  <si>
    <t>HBAR</t>
  </si>
  <si>
    <t>GALA</t>
  </si>
  <si>
    <t>SUI</t>
  </si>
  <si>
    <t>SEI</t>
  </si>
  <si>
    <t xml:space="preserve">Best Portfolio Value = </t>
  </si>
  <si>
    <t xml:space="preserve">Worst Portfolio Value = </t>
  </si>
  <si>
    <t>CSIX</t>
  </si>
  <si>
    <t>LCX</t>
  </si>
  <si>
    <t>NXRA</t>
  </si>
  <si>
    <t>symbol</t>
  </si>
  <si>
    <t>usd</t>
  </si>
  <si>
    <t>usd_market_cap</t>
  </si>
  <si>
    <t>AMP</t>
  </si>
  <si>
    <t>APE</t>
  </si>
  <si>
    <t>ARB</t>
  </si>
  <si>
    <t>ATH</t>
  </si>
  <si>
    <t>AXGT</t>
  </si>
  <si>
    <t>CGPT</t>
  </si>
  <si>
    <t>XCH</t>
  </si>
  <si>
    <t>CQT</t>
  </si>
  <si>
    <t>LAKE</t>
  </si>
  <si>
    <t>DBC</t>
  </si>
  <si>
    <t>DFI</t>
  </si>
  <si>
    <t>DNX</t>
  </si>
  <si>
    <t>RISE</t>
  </si>
  <si>
    <t>FEG</t>
  </si>
  <si>
    <t>GFAL</t>
  </si>
  <si>
    <t>$GENE</t>
  </si>
  <si>
    <t>KAI</t>
  </si>
  <si>
    <t>KAS</t>
  </si>
  <si>
    <t>MYRIA</t>
  </si>
  <si>
    <t>QNT</t>
  </si>
  <si>
    <t>SIDUS</t>
  </si>
  <si>
    <t>TRAVA</t>
  </si>
  <si>
    <t>UFO</t>
  </si>
  <si>
    <t>VRA</t>
  </si>
  <si>
    <t>VITA</t>
  </si>
  <si>
    <t>XDC</t>
  </si>
  <si>
    <t>XYO</t>
  </si>
  <si>
    <t>Multiples Projections</t>
  </si>
  <si>
    <t>Market Cap Projections (in Millions)</t>
  </si>
  <si>
    <t>pos</t>
  </si>
  <si>
    <t>entry_price</t>
  </si>
  <si>
    <t>buy_date</t>
  </si>
  <si>
    <t>BBOX</t>
  </si>
  <si>
    <t>BLOK</t>
  </si>
  <si>
    <t>CRYO</t>
  </si>
  <si>
    <t>RIO</t>
  </si>
  <si>
    <t>XODEX</t>
  </si>
  <si>
    <t>3/26/2024 Price</t>
  </si>
  <si>
    <t>on 3/26/2024</t>
  </si>
  <si>
    <t>market_cap_rank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</si>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</sst>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000_);_(&quot;$&quot;* \(#,##0.000000\);_(&quot;$&quot;* &quot;-&quot;??????_);_(@_)"/>
    <numFmt numFmtId="165" formatCode="0.0"/>
    <numFmt numFmtId="166" formatCode="_(&quot;$&quot;* #,##0.0_);_(&quot;$&quot;* \(#,##0.0\);_(&quot;$&quot;* &quot;-&quot;?_);_(@_)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0" applyNumberFormat="1" applyAlignment="1">
      <alignment horizontal="center" vertical="center"/>
    </xf>
    <xf numFmtId="44" fontId="1" fillId="2" borderId="0" xfId="1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44" fontId="0" fillId="0" borderId="6" xfId="0" applyNumberFormat="1" applyBorder="1" applyAlignment="1">
      <alignment vertical="center"/>
    </xf>
    <xf numFmtId="44" fontId="0" fillId="0" borderId="7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6" fontId="0" fillId="0" borderId="8" xfId="0" applyNumberFormat="1" applyBorder="1" applyAlignment="1">
      <alignment vertical="center"/>
    </xf>
    <xf numFmtId="44" fontId="0" fillId="0" borderId="11" xfId="0" applyNumberFormat="1" applyBorder="1" applyAlignment="1">
      <alignment horizontal="center" vertical="center"/>
    </xf>
    <xf numFmtId="44" fontId="0" fillId="0" borderId="12" xfId="0" applyNumberFormat="1" applyBorder="1" applyAlignment="1">
      <alignment vertical="center"/>
    </xf>
    <xf numFmtId="165" fontId="0" fillId="0" borderId="12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 wrapText="1"/>
    </xf>
    <xf numFmtId="166" fontId="0" fillId="0" borderId="14" xfId="0" applyNumberFormat="1" applyBorder="1" applyAlignment="1">
      <alignment horizontal="center" vertical="center"/>
    </xf>
    <xf numFmtId="166" fontId="0" fillId="0" borderId="16" xfId="0" applyNumberFormat="1" applyBorder="1" applyAlignment="1">
      <alignment vertical="center"/>
    </xf>
    <xf numFmtId="166" fontId="0" fillId="0" borderId="12" xfId="0" applyNumberFormat="1" applyBorder="1" applyAlignment="1">
      <alignment vertical="center"/>
    </xf>
    <xf numFmtId="37" fontId="0" fillId="0" borderId="17" xfId="0" applyNumberFormat="1" applyBorder="1" applyAlignment="1">
      <alignment horizontal="center" vertical="center" wrapText="1"/>
    </xf>
    <xf numFmtId="37" fontId="0" fillId="0" borderId="0" xfId="0" applyNumberFormat="1" applyAlignment="1">
      <alignment horizontal="right" vertical="center"/>
    </xf>
    <xf numFmtId="166" fontId="0" fillId="0" borderId="15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F978A4-988B-4334-9369-A271C4D2A4F4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pos" tableColumnId="2"/>
      <queryTableField id="3" name="entry_price" tableColumnId="3"/>
      <queryTableField id="4" name="buy_dat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6E805F8-CE19-454C-93D8-A742F1D853E1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usd" tableColumnId="2"/>
      <queryTableField id="3" name="usd_market_cap" tableColumnId="3"/>
      <queryTableField id="4" name="market_cap_rank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E0F5F7-C86E-4BE2-BED8-CA74F7401A4E}" name="indata" displayName="indata" ref="A1:D42" tableType="queryTable" totalsRowShown="0">
  <autoFilter ref="A1:D42" xr:uid="{9BE0F5F7-C86E-4BE2-BED8-CA74F7401A4E}"/>
  <tableColumns count="4">
    <tableColumn id="1" xr3:uid="{8001BA7F-1724-4BD7-91E0-1F444D57D4C3}" uniqueName="1" name="symbol" queryTableFieldId="1" dataDxfId="1"/>
    <tableColumn id="2" xr3:uid="{D4F05CAF-FF05-48B3-87A2-53DDCD2AE5DE}" uniqueName="2" name="pos" queryTableFieldId="2"/>
    <tableColumn id="3" xr3:uid="{4D28D5B6-91C6-468F-A782-F2CCF175788E}" uniqueName="3" name="entry_price" queryTableFieldId="3"/>
    <tableColumn id="4" xr3:uid="{48D5EBA9-5210-4DB0-B0E5-1498667DFCE6}" uniqueName="4" name="buy_date" queryTableFieldId="4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7A5B7F-5642-41CE-80AE-168A0B0081A6}" name="prc_data_1" displayName="prc_data_1" ref="A1:D37" tableType="queryTable" totalsRowShown="0">
  <autoFilter ref="A1:D37" xr:uid="{AF7A5B7F-5642-41CE-80AE-168A0B0081A6}"/>
  <tableColumns count="4">
    <tableColumn id="1" xr3:uid="{E827C5E7-4760-45F2-8380-5C6C3E68A3BE}" uniqueName="1" name="symbol" queryTableFieldId="1" dataDxfId="0"/>
    <tableColumn id="2" xr3:uid="{7283C17C-CE77-40DB-9A06-CF7D76247357}" uniqueName="2" name="usd" queryTableFieldId="2"/>
    <tableColumn id="3" xr3:uid="{CF243AC2-7180-472E-ADF1-F48D00BD111B}" uniqueName="3" name="usd_market_cap" queryTableFieldId="3"/>
    <tableColumn id="4" xr3:uid="{A5EAE0E5-29A0-4A13-B40C-A8C94886E6CA}" uniqueName="4" name="market_cap_rank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B493-1B0B-4A56-BA4F-2726F0728CE7}">
  <dimension ref="A1:Y41"/>
  <sheetViews>
    <sheetView tabSelected="1" zoomScale="200" zoomScaleNormal="200" workbookViewId="0">
      <pane ySplit="5" topLeftCell="A6" activePane="bottomLeft" state="frozen"/>
      <selection pane="bottomLeft" activeCell="A6" sqref="A6:Y41"/>
    </sheetView>
  </sheetViews>
  <sheetFormatPr defaultColWidth="9.140625" defaultRowHeight="15" x14ac:dyDescent="0.25"/>
  <cols>
    <col min="1" max="1" width="9.140625" style="1"/>
    <col min="2" max="2" width="14.7109375" style="9" bestFit="1" customWidth="1"/>
    <col min="3" max="3" width="11.5703125" style="5" bestFit="1" customWidth="1"/>
    <col min="4" max="4" width="9.85546875" style="17" customWidth="1"/>
    <col min="5" max="6" width="9.42578125" style="6" bestFit="1" customWidth="1"/>
    <col min="7" max="7" width="20.7109375" style="23" customWidth="1"/>
    <col min="8" max="8" width="10.85546875" style="6" customWidth="1"/>
    <col min="9" max="10" width="9.42578125" style="6" bestFit="1" customWidth="1"/>
    <col min="11" max="11" width="20.7109375" style="18" customWidth="1"/>
    <col min="12" max="12" width="9.140625" style="19"/>
    <col min="13" max="13" width="9.140625" style="12"/>
    <col min="14" max="14" width="9.140625" style="24"/>
    <col min="15" max="16" width="9.140625" style="12"/>
    <col min="17" max="17" width="9.140625" style="20"/>
    <col min="18" max="18" width="14.85546875" style="26" customWidth="1"/>
    <col min="19" max="19" width="14.85546875" style="30" customWidth="1"/>
    <col min="20" max="20" width="12.42578125" style="27" bestFit="1" customWidth="1"/>
    <col min="21" max="21" width="11.5703125" style="13" bestFit="1" customWidth="1"/>
    <col min="22" max="22" width="11.5703125" style="28" bestFit="1" customWidth="1"/>
    <col min="23" max="24" width="10.5703125" style="13" bestFit="1" customWidth="1"/>
    <col min="25" max="25" width="11.5703125" style="21" bestFit="1" customWidth="1"/>
    <col min="26" max="16384" width="9.140625" style="1"/>
  </cols>
  <sheetData>
    <row r="1" spans="1:25" x14ac:dyDescent="0.25">
      <c r="A1" s="6" t="s">
        <v>13</v>
      </c>
      <c r="D1" s="6"/>
      <c r="G1" s="8">
        <f>SUM(G6:G1048576)</f>
        <v>9302906.2019999996</v>
      </c>
      <c r="K1" s="6"/>
      <c r="L1" s="12"/>
      <c r="N1" s="12"/>
      <c r="Q1" s="12"/>
      <c r="R1" s="14"/>
      <c r="T1" s="13"/>
      <c r="V1" s="13"/>
      <c r="Y1" s="13"/>
    </row>
    <row r="2" spans="1:25" x14ac:dyDescent="0.25">
      <c r="A2" s="6" t="s">
        <v>14</v>
      </c>
      <c r="D2" s="7"/>
      <c r="E2" s="7"/>
      <c r="F2" s="7"/>
      <c r="G2" s="7"/>
      <c r="H2" s="7"/>
      <c r="I2" s="7"/>
      <c r="J2" s="7"/>
      <c r="K2" s="8">
        <f>SUM(K6:K1048576)</f>
        <v>6831977.4460000005</v>
      </c>
      <c r="L2" s="12"/>
      <c r="N2" s="12"/>
      <c r="Q2" s="12"/>
      <c r="R2" s="14"/>
      <c r="T2" s="13"/>
      <c r="V2" s="13"/>
      <c r="Y2" s="13"/>
    </row>
    <row r="3" spans="1:25" s="3" customFormat="1" x14ac:dyDescent="0.25">
      <c r="A3" s="2" t="s">
        <v>5</v>
      </c>
      <c r="B3" s="10"/>
      <c r="D3" s="3">
        <v>0.4</v>
      </c>
      <c r="E3" s="3">
        <v>0.3</v>
      </c>
      <c r="F3" s="3">
        <v>0.3</v>
      </c>
      <c r="H3" s="3">
        <v>0.4</v>
      </c>
      <c r="I3" s="3">
        <v>0.3</v>
      </c>
      <c r="J3" s="3">
        <v>0.3</v>
      </c>
      <c r="L3" s="12"/>
      <c r="M3" s="12"/>
      <c r="N3" s="12"/>
      <c r="O3" s="12"/>
      <c r="P3" s="12"/>
      <c r="Q3" s="12"/>
      <c r="R3" s="14"/>
      <c r="S3" s="30"/>
      <c r="T3" s="14"/>
      <c r="U3" s="14"/>
      <c r="V3" s="14"/>
      <c r="W3" s="14"/>
      <c r="X3" s="14"/>
      <c r="Y3" s="14"/>
    </row>
    <row r="4" spans="1:25" x14ac:dyDescent="0.25">
      <c r="D4" s="39" t="s">
        <v>2</v>
      </c>
      <c r="E4" s="40"/>
      <c r="F4" s="40"/>
      <c r="G4" s="40"/>
      <c r="H4" s="40"/>
      <c r="I4" s="40"/>
      <c r="J4" s="40"/>
      <c r="K4" s="41"/>
      <c r="L4" s="43" t="s">
        <v>48</v>
      </c>
      <c r="M4" s="44"/>
      <c r="N4" s="44"/>
      <c r="O4" s="44"/>
      <c r="P4" s="44"/>
      <c r="Q4" s="45"/>
      <c r="R4" s="36" t="s">
        <v>49</v>
      </c>
      <c r="S4" s="37"/>
      <c r="T4" s="37"/>
      <c r="U4" s="37"/>
      <c r="V4" s="37"/>
      <c r="W4" s="37"/>
      <c r="X4" s="37"/>
      <c r="Y4" s="38"/>
    </row>
    <row r="5" spans="1:25" x14ac:dyDescent="0.25">
      <c r="A5" s="4" t="s">
        <v>0</v>
      </c>
      <c r="B5" s="11" t="s">
        <v>58</v>
      </c>
      <c r="C5" s="15" t="s">
        <v>1</v>
      </c>
      <c r="D5" s="39" t="s">
        <v>3</v>
      </c>
      <c r="E5" s="40"/>
      <c r="F5" s="40"/>
      <c r="G5" s="22" t="s">
        <v>6</v>
      </c>
      <c r="H5" s="42" t="s">
        <v>4</v>
      </c>
      <c r="I5" s="40"/>
      <c r="J5" s="40"/>
      <c r="K5" s="16" t="s">
        <v>6</v>
      </c>
      <c r="L5" s="43" t="s">
        <v>3</v>
      </c>
      <c r="M5" s="44"/>
      <c r="N5" s="46"/>
      <c r="O5" s="47" t="s">
        <v>4</v>
      </c>
      <c r="P5" s="44"/>
      <c r="Q5" s="45"/>
      <c r="R5" s="25" t="s">
        <v>59</v>
      </c>
      <c r="S5" s="29" t="s">
        <v>61</v>
      </c>
      <c r="T5" s="31" t="s">
        <v>3</v>
      </c>
      <c r="U5" s="32"/>
      <c r="V5" s="33"/>
      <c r="W5" s="34" t="s">
        <v>4</v>
      </c>
      <c r="X5" s="32"/>
      <c r="Y5" s="35"/>
    </row>
    <row r="6" spans="1:25" x14ac:dyDescent="0.25">
      <c r="A6" s="1" t="s">
        <v>7</v>
      </c>
      <c r="B6" s="9">
        <f>VLOOKUP(A6,prc_data!A:D,2,FALSE)</f>
        <v>0.66966199999999998</v>
      </c>
      <c r="C6" s="5">
        <f>VLOOKUP(A6,indata!A:D,2,FALSE)</f>
        <v>20000</v>
      </c>
      <c r="D6" s="17">
        <v>3</v>
      </c>
      <c r="E6" s="6">
        <v>4</v>
      </c>
      <c r="F6" s="6">
        <v>5</v>
      </c>
      <c r="G6" s="23">
        <f t="shared" ref="G6:G27" si="0">($D$3*C6*D6)+($E$3*C6*E6)+($F$3*C6*F6)</f>
        <v>78000</v>
      </c>
      <c r="H6" s="6">
        <v>2</v>
      </c>
      <c r="I6" s="6">
        <v>2.5</v>
      </c>
      <c r="J6" s="6">
        <v>3</v>
      </c>
      <c r="K6" s="18">
        <f t="shared" ref="K6:K27" si="1">($H$3*C6*H6)+($I$3*C6*I6)+($J$3*C6*J6)</f>
        <v>49000</v>
      </c>
      <c r="L6" s="19">
        <f t="shared" ref="L6:L27" si="2">D6/$B6</f>
        <v>4.4798719353942733</v>
      </c>
      <c r="M6" s="12">
        <f t="shared" ref="M6:M27" si="3">E6/$B6</f>
        <v>5.973162580525698</v>
      </c>
      <c r="N6" s="24">
        <f t="shared" ref="N6:N27" si="4">F6/$B6</f>
        <v>7.4664532256571228</v>
      </c>
      <c r="O6" s="12">
        <f t="shared" ref="O6:O27" si="5">H6/$B6</f>
        <v>2.986581290262849</v>
      </c>
      <c r="P6" s="12">
        <f t="shared" ref="P6:P27" si="6">I6/$B6</f>
        <v>3.7332266128285614</v>
      </c>
      <c r="Q6" s="20">
        <f t="shared" ref="Q6:Q27" si="7">J6/$B6</f>
        <v>4.4798719353942733</v>
      </c>
      <c r="R6" s="26">
        <f>VLOOKUP(A6,prc_data!A:D,3,FALSE)/1000000</f>
        <v>23622.054563358379</v>
      </c>
      <c r="S6" s="30">
        <f>VLOOKUP(A6,prc_data!A:D,4,FALSE)</f>
        <v>9</v>
      </c>
      <c r="T6" s="27">
        <f>(VLOOKUP(A6,prc_data!A:D,3,FALSE)*L6)/1000000</f>
        <v>105823.77929474143</v>
      </c>
      <c r="U6" s="13">
        <f>(VLOOKUP(A6,prc_data!A:D,3,FALSE)*M6)/1000000</f>
        <v>141098.37239298859</v>
      </c>
      <c r="V6" s="28">
        <f>(VLOOKUP(A6,prc_data!A:D,3,FALSE)*N6)/1000000</f>
        <v>176372.96549123572</v>
      </c>
      <c r="W6" s="13">
        <f>(VLOOKUP(A6,prc_data!A:D,3,FALSE)*O6)/1000000</f>
        <v>70549.186196494295</v>
      </c>
      <c r="X6" s="13">
        <f>(VLOOKUP(A6,prc_data!A:D,3,FALSE)*P6)/1000000</f>
        <v>88186.482745617861</v>
      </c>
      <c r="Y6" s="21">
        <f>(VLOOKUP(A6,prc_data!A:D,3,FALSE)*Q6)/1000000</f>
        <v>105823.77929474143</v>
      </c>
    </row>
    <row r="7" spans="1:25" x14ac:dyDescent="0.25">
      <c r="A7" s="1" t="s">
        <v>23</v>
      </c>
      <c r="B7" s="9">
        <f>VLOOKUP(A7,prc_data!A:D,2,FALSE)</f>
        <v>1.72</v>
      </c>
      <c r="C7" s="5">
        <f>VLOOKUP(A7,indata!A:D,2,FALSE)</f>
        <v>1000</v>
      </c>
      <c r="D7" s="17">
        <v>5</v>
      </c>
      <c r="E7" s="6">
        <v>7</v>
      </c>
      <c r="F7" s="6">
        <v>9</v>
      </c>
      <c r="G7" s="23">
        <f t="shared" si="0"/>
        <v>6800</v>
      </c>
      <c r="H7" s="6">
        <v>3</v>
      </c>
      <c r="I7" s="6">
        <v>4</v>
      </c>
      <c r="J7" s="6">
        <v>5</v>
      </c>
      <c r="K7" s="18">
        <f t="shared" si="1"/>
        <v>3900</v>
      </c>
      <c r="L7" s="19">
        <f t="shared" si="2"/>
        <v>2.9069767441860463</v>
      </c>
      <c r="M7" s="12">
        <f t="shared" si="3"/>
        <v>4.0697674418604652</v>
      </c>
      <c r="N7" s="24">
        <f t="shared" si="4"/>
        <v>5.2325581395348841</v>
      </c>
      <c r="O7" s="12">
        <f t="shared" si="5"/>
        <v>1.7441860465116279</v>
      </c>
      <c r="P7" s="12">
        <f t="shared" si="6"/>
        <v>2.3255813953488373</v>
      </c>
      <c r="Q7" s="20">
        <f t="shared" si="7"/>
        <v>2.9069767441860463</v>
      </c>
      <c r="R7" s="26">
        <f>VLOOKUP(A7,prc_data!A:D,3,FALSE)/1000000</f>
        <v>4562.8265868197304</v>
      </c>
      <c r="S7" s="30">
        <f>VLOOKUP(A7,prc_data!A:D,4,FALSE)</f>
        <v>43</v>
      </c>
      <c r="T7" s="27">
        <f>(VLOOKUP(A7,prc_data!A:D,3,FALSE)*L7)/1000000</f>
        <v>13264.030775638752</v>
      </c>
      <c r="U7" s="13">
        <f>(VLOOKUP(A7,prc_data!A:D,3,FALSE)*M7)/1000000</f>
        <v>18569.643085894251</v>
      </c>
      <c r="V7" s="28">
        <f>(VLOOKUP(A7,prc_data!A:D,3,FALSE)*N7)/1000000</f>
        <v>23875.255396149758</v>
      </c>
      <c r="W7" s="13">
        <f>(VLOOKUP(A7,prc_data!A:D,3,FALSE)*O7)/1000000</f>
        <v>7958.4184653832508</v>
      </c>
      <c r="X7" s="13">
        <f>(VLOOKUP(A7,prc_data!A:D,3,FALSE)*P7)/1000000</f>
        <v>10611.224620511002</v>
      </c>
      <c r="Y7" s="21">
        <f>(VLOOKUP(A7,prc_data!A:D,3,FALSE)*Q7)/1000000</f>
        <v>13264.030775638752</v>
      </c>
    </row>
    <row r="8" spans="1:25" x14ac:dyDescent="0.25">
      <c r="A8" s="1" t="s">
        <v>9</v>
      </c>
      <c r="B8" s="9">
        <f>VLOOKUP(A8,prc_data!A:D,2,FALSE)</f>
        <v>0.12090099999999999</v>
      </c>
      <c r="C8" s="5">
        <f>VLOOKUP(A8,indata!A:D,2,FALSE)</f>
        <v>100000</v>
      </c>
      <c r="D8" s="17">
        <v>0.3</v>
      </c>
      <c r="E8" s="6">
        <v>0.4</v>
      </c>
      <c r="F8" s="6">
        <v>0.5</v>
      </c>
      <c r="G8" s="23">
        <f t="shared" si="0"/>
        <v>39000</v>
      </c>
      <c r="H8" s="6">
        <v>0.2</v>
      </c>
      <c r="I8" s="6">
        <v>0.25</v>
      </c>
      <c r="J8" s="6">
        <v>0.3</v>
      </c>
      <c r="K8" s="18">
        <f t="shared" si="1"/>
        <v>24500</v>
      </c>
      <c r="L8" s="19">
        <f t="shared" si="2"/>
        <v>2.4813690540194044</v>
      </c>
      <c r="M8" s="12">
        <f t="shared" si="3"/>
        <v>3.3084920720258726</v>
      </c>
      <c r="N8" s="24">
        <f t="shared" si="4"/>
        <v>4.1356150900323403</v>
      </c>
      <c r="O8" s="12">
        <f t="shared" si="5"/>
        <v>1.6542460360129363</v>
      </c>
      <c r="P8" s="12">
        <f t="shared" si="6"/>
        <v>2.0678075450161701</v>
      </c>
      <c r="Q8" s="20">
        <f t="shared" si="7"/>
        <v>2.4813690540194044</v>
      </c>
      <c r="R8" s="26">
        <f>VLOOKUP(A8,prc_data!A:D,3,FALSE)/1000000</f>
        <v>4072.4026997074297</v>
      </c>
      <c r="S8" s="30">
        <f>VLOOKUP(A8,prc_data!A:D,4,FALSE)</f>
        <v>33</v>
      </c>
      <c r="T8" s="27">
        <f>(VLOOKUP(A8,prc_data!A:D,3,FALSE)*L8)/1000000</f>
        <v>10105.134034559094</v>
      </c>
      <c r="U8" s="13">
        <f>(VLOOKUP(A8,prc_data!A:D,3,FALSE)*M8)/1000000</f>
        <v>13473.512046078793</v>
      </c>
      <c r="V8" s="28">
        <f>(VLOOKUP(A8,prc_data!A:D,3,FALSE)*N8)/1000000</f>
        <v>16841.890057598488</v>
      </c>
      <c r="W8" s="13">
        <f>(VLOOKUP(A8,prc_data!A:D,3,FALSE)*O8)/1000000</f>
        <v>6736.7560230393965</v>
      </c>
      <c r="X8" s="13">
        <f>(VLOOKUP(A8,prc_data!A:D,3,FALSE)*P8)/1000000</f>
        <v>8420.945028799244</v>
      </c>
      <c r="Y8" s="21">
        <f>(VLOOKUP(A8,prc_data!A:D,3,FALSE)*Q8)/1000000</f>
        <v>10105.134034559094</v>
      </c>
    </row>
    <row r="9" spans="1:25" x14ac:dyDescent="0.25">
      <c r="A9" s="1" t="s">
        <v>38</v>
      </c>
      <c r="B9" s="9">
        <f>VLOOKUP(A9,prc_data!A:D,2,FALSE)</f>
        <v>0.137321</v>
      </c>
      <c r="C9" s="5">
        <f>VLOOKUP(A9,indata!A:D,2,FALSE)</f>
        <v>31720</v>
      </c>
      <c r="D9" s="17">
        <v>0.2</v>
      </c>
      <c r="E9" s="6">
        <v>0.3</v>
      </c>
      <c r="F9" s="6">
        <v>0.4</v>
      </c>
      <c r="G9" s="23">
        <f t="shared" si="0"/>
        <v>9198.7999999999993</v>
      </c>
      <c r="H9" s="6">
        <v>0.15</v>
      </c>
      <c r="I9" s="6">
        <v>0.25</v>
      </c>
      <c r="J9" s="6">
        <v>0.35</v>
      </c>
      <c r="K9" s="18">
        <f t="shared" si="1"/>
        <v>7612.7999999999993</v>
      </c>
      <c r="L9" s="19">
        <f t="shared" si="2"/>
        <v>1.456441476540369</v>
      </c>
      <c r="M9" s="12">
        <f t="shared" si="3"/>
        <v>2.1846622148105532</v>
      </c>
      <c r="N9" s="24">
        <f t="shared" si="4"/>
        <v>2.9128829530807381</v>
      </c>
      <c r="O9" s="12">
        <f t="shared" si="5"/>
        <v>1.0923311074052766</v>
      </c>
      <c r="P9" s="12">
        <f t="shared" si="6"/>
        <v>1.8205518456754612</v>
      </c>
      <c r="Q9" s="20">
        <f t="shared" si="7"/>
        <v>2.5487725839456457</v>
      </c>
      <c r="R9" s="26">
        <f>VLOOKUP(A9,prc_data!A:D,3,FALSE)/1000000</f>
        <v>3175.4778902729367</v>
      </c>
      <c r="S9" s="30">
        <f>VLOOKUP(A9,prc_data!A:D,4,FALSE)</f>
        <v>26</v>
      </c>
      <c r="T9" s="27">
        <f>(VLOOKUP(A9,prc_data!A:D,3,FALSE)*L9)/1000000</f>
        <v>4624.8977072304124</v>
      </c>
      <c r="U9" s="13">
        <f>(VLOOKUP(A9,prc_data!A:D,3,FALSE)*M9)/1000000</f>
        <v>6937.3465608456172</v>
      </c>
      <c r="V9" s="28">
        <f>(VLOOKUP(A9,prc_data!A:D,3,FALSE)*N9)/1000000</f>
        <v>9249.7954144608248</v>
      </c>
      <c r="W9" s="13">
        <f>(VLOOKUP(A9,prc_data!A:D,3,FALSE)*O9)/1000000</f>
        <v>3468.6732804228086</v>
      </c>
      <c r="X9" s="13">
        <f>(VLOOKUP(A9,prc_data!A:D,3,FALSE)*P9)/1000000</f>
        <v>5781.1221340380152</v>
      </c>
      <c r="Y9" s="21">
        <f>(VLOOKUP(A9,prc_data!A:D,3,FALSE)*Q9)/1000000</f>
        <v>8093.5709876532201</v>
      </c>
    </row>
    <row r="10" spans="1:25" x14ac:dyDescent="0.25">
      <c r="A10" s="1" t="s">
        <v>10</v>
      </c>
      <c r="B10" s="9">
        <f>VLOOKUP(A10,prc_data!A:D,2,FALSE)</f>
        <v>6.9212999999999997E-2</v>
      </c>
      <c r="C10" s="5">
        <f>VLOOKUP(A10,indata!A:D,2,FALSE)</f>
        <v>100000</v>
      </c>
      <c r="D10" s="17">
        <v>0.5</v>
      </c>
      <c r="E10" s="6">
        <v>0.6</v>
      </c>
      <c r="F10" s="6">
        <v>0.7</v>
      </c>
      <c r="G10" s="23">
        <f t="shared" si="0"/>
        <v>59000</v>
      </c>
      <c r="H10" s="6">
        <v>0.3</v>
      </c>
      <c r="I10" s="6">
        <v>0.4</v>
      </c>
      <c r="J10" s="6">
        <v>0.5</v>
      </c>
      <c r="K10" s="18">
        <f t="shared" si="1"/>
        <v>39000</v>
      </c>
      <c r="L10" s="19">
        <f t="shared" si="2"/>
        <v>7.2240764018320265</v>
      </c>
      <c r="M10" s="12">
        <f t="shared" si="3"/>
        <v>8.6688916821984314</v>
      </c>
      <c r="N10" s="24">
        <f t="shared" si="4"/>
        <v>10.113706962564835</v>
      </c>
      <c r="O10" s="12">
        <f t="shared" si="5"/>
        <v>4.3344458410992157</v>
      </c>
      <c r="P10" s="12">
        <f t="shared" si="6"/>
        <v>5.7792611214656215</v>
      </c>
      <c r="Q10" s="20">
        <f t="shared" si="7"/>
        <v>7.2240764018320265</v>
      </c>
      <c r="R10" s="26">
        <f>VLOOKUP(A10,prc_data!A:D,3,FALSE)/1000000</f>
        <v>2572.8421803680185</v>
      </c>
      <c r="S10" s="30">
        <f>VLOOKUP(A10,prc_data!A:D,4,FALSE)</f>
        <v>93</v>
      </c>
      <c r="T10" s="27">
        <f>(VLOOKUP(A10,prc_data!A:D,3,FALSE)*L10)/1000000</f>
        <v>18586.408480834663</v>
      </c>
      <c r="U10" s="13">
        <f>(VLOOKUP(A10,prc_data!A:D,3,FALSE)*M10)/1000000</f>
        <v>22303.690177001594</v>
      </c>
      <c r="V10" s="28">
        <f>(VLOOKUP(A10,prc_data!A:D,3,FALSE)*N10)/1000000</f>
        <v>26020.971873168521</v>
      </c>
      <c r="W10" s="13">
        <f>(VLOOKUP(A10,prc_data!A:D,3,FALSE)*O10)/1000000</f>
        <v>11151.845088500797</v>
      </c>
      <c r="X10" s="13">
        <f>(VLOOKUP(A10,prc_data!A:D,3,FALSE)*P10)/1000000</f>
        <v>14869.126784667731</v>
      </c>
      <c r="Y10" s="21">
        <f>(VLOOKUP(A10,prc_data!A:D,3,FALSE)*Q10)/1000000</f>
        <v>18586.408480834663</v>
      </c>
    </row>
    <row r="11" spans="1:25" x14ac:dyDescent="0.25">
      <c r="A11" s="1" t="s">
        <v>12</v>
      </c>
      <c r="B11" s="9">
        <f>VLOOKUP(A11,prc_data!A:D,2,FALSE)</f>
        <v>0.84879599999999999</v>
      </c>
      <c r="C11" s="5">
        <f>VLOOKUP(A11,indata!A:D,2,FALSE)</f>
        <v>10000</v>
      </c>
      <c r="D11" s="17">
        <v>4</v>
      </c>
      <c r="E11" s="6">
        <v>6</v>
      </c>
      <c r="F11" s="6">
        <v>8</v>
      </c>
      <c r="G11" s="23">
        <f t="shared" si="0"/>
        <v>58000</v>
      </c>
      <c r="H11" s="6">
        <v>3</v>
      </c>
      <c r="I11" s="6">
        <v>4</v>
      </c>
      <c r="J11" s="6">
        <v>5</v>
      </c>
      <c r="K11" s="18">
        <f t="shared" si="1"/>
        <v>39000</v>
      </c>
      <c r="L11" s="19">
        <f t="shared" si="2"/>
        <v>4.7125575521091054</v>
      </c>
      <c r="M11" s="12">
        <f t="shared" si="3"/>
        <v>7.0688363281636581</v>
      </c>
      <c r="N11" s="24">
        <f t="shared" si="4"/>
        <v>9.4251151042182109</v>
      </c>
      <c r="O11" s="12">
        <f t="shared" si="5"/>
        <v>3.5344181640818291</v>
      </c>
      <c r="P11" s="12">
        <f t="shared" si="6"/>
        <v>4.7125575521091054</v>
      </c>
      <c r="Q11" s="20">
        <f t="shared" si="7"/>
        <v>5.8906969401363813</v>
      </c>
      <c r="R11" s="26">
        <f>VLOOKUP(A11,prc_data!A:D,3,FALSE)/1000000</f>
        <v>2264.7951358787845</v>
      </c>
      <c r="S11" s="30">
        <f>VLOOKUP(A11,prc_data!A:D,4,FALSE)</f>
        <v>46</v>
      </c>
      <c r="T11" s="27">
        <f>(VLOOKUP(A11,prc_data!A:D,3,FALSE)*L11)/1000000</f>
        <v>10672.977421565534</v>
      </c>
      <c r="U11" s="13">
        <f>(VLOOKUP(A11,prc_data!A:D,3,FALSE)*M11)/1000000</f>
        <v>16009.466132348301</v>
      </c>
      <c r="V11" s="28">
        <f>(VLOOKUP(A11,prc_data!A:D,3,FALSE)*N11)/1000000</f>
        <v>21345.954843131069</v>
      </c>
      <c r="W11" s="13">
        <f>(VLOOKUP(A11,prc_data!A:D,3,FALSE)*O11)/1000000</f>
        <v>8004.7330661741507</v>
      </c>
      <c r="X11" s="13">
        <f>(VLOOKUP(A11,prc_data!A:D,3,FALSE)*P11)/1000000</f>
        <v>10672.977421565534</v>
      </c>
      <c r="Y11" s="21">
        <f>(VLOOKUP(A11,prc_data!A:D,3,FALSE)*Q11)/1000000</f>
        <v>13341.221776956916</v>
      </c>
    </row>
    <row r="12" spans="1:25" x14ac:dyDescent="0.25">
      <c r="A12" s="1" t="s">
        <v>8</v>
      </c>
      <c r="B12" s="9">
        <f>VLOOKUP(A12,prc_data!A:D,2,FALSE)</f>
        <v>0.284443</v>
      </c>
      <c r="C12" s="5">
        <f>VLOOKUP(A12,indata!A:D,2,FALSE)</f>
        <v>100000</v>
      </c>
      <c r="D12" s="17">
        <v>1.25</v>
      </c>
      <c r="E12" s="6">
        <v>1.5</v>
      </c>
      <c r="F12" s="6">
        <v>2</v>
      </c>
      <c r="G12" s="23">
        <f t="shared" si="0"/>
        <v>155000</v>
      </c>
      <c r="H12" s="6">
        <v>1</v>
      </c>
      <c r="I12" s="6">
        <v>1.25</v>
      </c>
      <c r="J12" s="6">
        <v>1.5</v>
      </c>
      <c r="K12" s="18">
        <f t="shared" si="1"/>
        <v>122500</v>
      </c>
      <c r="L12" s="19">
        <f t="shared" si="2"/>
        <v>4.3945535660923278</v>
      </c>
      <c r="M12" s="12">
        <f t="shared" si="3"/>
        <v>5.2734642793107938</v>
      </c>
      <c r="N12" s="24">
        <f t="shared" si="4"/>
        <v>7.0312857057477247</v>
      </c>
      <c r="O12" s="12">
        <f t="shared" si="5"/>
        <v>3.5156428528738624</v>
      </c>
      <c r="P12" s="12">
        <f t="shared" si="6"/>
        <v>4.3945535660923278</v>
      </c>
      <c r="Q12" s="20">
        <f t="shared" si="7"/>
        <v>5.2734642793107938</v>
      </c>
      <c r="R12" s="26">
        <f>VLOOKUP(A12,prc_data!A:D,3,FALSE)/1000000</f>
        <v>2300.4634055022043</v>
      </c>
      <c r="S12" s="30">
        <f>VLOOKUP(A12,prc_data!A:D,4,FALSE)</f>
        <v>56</v>
      </c>
      <c r="T12" s="27">
        <f>(VLOOKUP(A12,prc_data!A:D,3,FALSE)*L12)/1000000</f>
        <v>10109.509662314613</v>
      </c>
      <c r="U12" s="13">
        <f>(VLOOKUP(A12,prc_data!A:D,3,FALSE)*M12)/1000000</f>
        <v>12131.411594777537</v>
      </c>
      <c r="V12" s="28">
        <f>(VLOOKUP(A12,prc_data!A:D,3,FALSE)*N12)/1000000</f>
        <v>16175.215459703382</v>
      </c>
      <c r="W12" s="13">
        <f>(VLOOKUP(A12,prc_data!A:D,3,FALSE)*O12)/1000000</f>
        <v>8087.6077298516911</v>
      </c>
      <c r="X12" s="13">
        <f>(VLOOKUP(A12,prc_data!A:D,3,FALSE)*P12)/1000000</f>
        <v>10109.509662314613</v>
      </c>
      <c r="Y12" s="21">
        <f>(VLOOKUP(A12,prc_data!A:D,3,FALSE)*Q12)/1000000</f>
        <v>12131.411594777537</v>
      </c>
    </row>
    <row r="13" spans="1:25" x14ac:dyDescent="0.25">
      <c r="A13" s="1" t="s">
        <v>11</v>
      </c>
      <c r="B13" s="9">
        <f>VLOOKUP(A13,prc_data!A:D,2,FALSE)</f>
        <v>1.89</v>
      </c>
      <c r="C13" s="5">
        <f>VLOOKUP(A13,indata!A:D,2,FALSE)</f>
        <v>10150</v>
      </c>
      <c r="D13" s="17">
        <v>5</v>
      </c>
      <c r="E13" s="6">
        <v>7.5</v>
      </c>
      <c r="F13" s="6">
        <v>10</v>
      </c>
      <c r="G13" s="23">
        <f t="shared" si="0"/>
        <v>73587.5</v>
      </c>
      <c r="H13" s="6">
        <v>4</v>
      </c>
      <c r="I13" s="6">
        <v>5</v>
      </c>
      <c r="J13" s="6">
        <v>6</v>
      </c>
      <c r="K13" s="18">
        <f t="shared" si="1"/>
        <v>49735</v>
      </c>
      <c r="L13" s="19">
        <f t="shared" si="2"/>
        <v>2.6455026455026456</v>
      </c>
      <c r="M13" s="12">
        <f t="shared" si="3"/>
        <v>3.9682539682539684</v>
      </c>
      <c r="N13" s="24">
        <f t="shared" si="4"/>
        <v>5.2910052910052912</v>
      </c>
      <c r="O13" s="12">
        <f t="shared" si="5"/>
        <v>2.1164021164021167</v>
      </c>
      <c r="P13" s="12">
        <f t="shared" si="6"/>
        <v>2.6455026455026456</v>
      </c>
      <c r="Q13" s="20">
        <f t="shared" si="7"/>
        <v>3.1746031746031749</v>
      </c>
      <c r="R13" s="26">
        <f>VLOOKUP(A13,prc_data!A:D,3,FALSE)/1000000</f>
        <v>2318.6835859405096</v>
      </c>
      <c r="S13" s="30">
        <f>VLOOKUP(A13,prc_data!A:D,4,FALSE)</f>
        <v>51</v>
      </c>
      <c r="T13" s="27">
        <f>(VLOOKUP(A13,prc_data!A:D,3,FALSE)*L13)/1000000</f>
        <v>6134.0835606891796</v>
      </c>
      <c r="U13" s="13">
        <f>(VLOOKUP(A13,prc_data!A:D,3,FALSE)*M13)/1000000</f>
        <v>9201.1253410337704</v>
      </c>
      <c r="V13" s="28">
        <f>(VLOOKUP(A13,prc_data!A:D,3,FALSE)*N13)/1000000</f>
        <v>12268.167121378359</v>
      </c>
      <c r="W13" s="13">
        <f>(VLOOKUP(A13,prc_data!A:D,3,FALSE)*O13)/1000000</f>
        <v>4907.2668485513441</v>
      </c>
      <c r="X13" s="13">
        <f>(VLOOKUP(A13,prc_data!A:D,3,FALSE)*P13)/1000000</f>
        <v>6134.0835606891796</v>
      </c>
      <c r="Y13" s="21">
        <f>(VLOOKUP(A13,prc_data!A:D,3,FALSE)*Q13)/1000000</f>
        <v>7360.9002728270161</v>
      </c>
    </row>
    <row r="14" spans="1:25" x14ac:dyDescent="0.25">
      <c r="A14" s="1" t="s">
        <v>22</v>
      </c>
      <c r="B14" s="9">
        <f>VLOOKUP(A14,prc_data!A:D,2,FALSE)</f>
        <v>2.1</v>
      </c>
      <c r="C14" s="5">
        <f>VLOOKUP(A14,indata!A:D,2,FALSE)</f>
        <v>8480</v>
      </c>
      <c r="D14" s="17">
        <v>7</v>
      </c>
      <c r="E14" s="6">
        <v>8</v>
      </c>
      <c r="F14" s="6">
        <v>10</v>
      </c>
      <c r="G14" s="23">
        <f t="shared" si="0"/>
        <v>69536</v>
      </c>
      <c r="H14" s="6">
        <v>5</v>
      </c>
      <c r="I14" s="6">
        <v>6</v>
      </c>
      <c r="J14" s="6">
        <v>7</v>
      </c>
      <c r="K14" s="18">
        <f t="shared" si="1"/>
        <v>50032</v>
      </c>
      <c r="L14" s="19">
        <f t="shared" si="2"/>
        <v>3.333333333333333</v>
      </c>
      <c r="M14" s="12">
        <f t="shared" si="3"/>
        <v>3.8095238095238093</v>
      </c>
      <c r="N14" s="24">
        <f t="shared" si="4"/>
        <v>4.7619047619047619</v>
      </c>
      <c r="O14" s="12">
        <f t="shared" si="5"/>
        <v>2.3809523809523809</v>
      </c>
      <c r="P14" s="12">
        <f t="shared" si="6"/>
        <v>2.8571428571428572</v>
      </c>
      <c r="Q14" s="20">
        <f t="shared" si="7"/>
        <v>3.333333333333333</v>
      </c>
      <c r="R14" s="26">
        <f>VLOOKUP(A14,prc_data!A:D,3,FALSE)/1000000</f>
        <v>1286.1670097998299</v>
      </c>
      <c r="S14" s="30">
        <f>VLOOKUP(A14,prc_data!A:D,4,FALSE)</f>
        <v>77</v>
      </c>
      <c r="T14" s="27">
        <f>(VLOOKUP(A14,prc_data!A:D,3,FALSE)*L14)/1000000</f>
        <v>4287.2233659994326</v>
      </c>
      <c r="U14" s="13">
        <f>(VLOOKUP(A14,prc_data!A:D,3,FALSE)*M14)/1000000</f>
        <v>4899.6838468564947</v>
      </c>
      <c r="V14" s="28">
        <f>(VLOOKUP(A14,prc_data!A:D,3,FALSE)*N14)/1000000</f>
        <v>6124.6048085706188</v>
      </c>
      <c r="W14" s="13">
        <f>(VLOOKUP(A14,prc_data!A:D,3,FALSE)*O14)/1000000</f>
        <v>3062.3024042853094</v>
      </c>
      <c r="X14" s="13">
        <f>(VLOOKUP(A14,prc_data!A:D,3,FALSE)*P14)/1000000</f>
        <v>3674.762885142371</v>
      </c>
      <c r="Y14" s="21">
        <f>(VLOOKUP(A14,prc_data!A:D,3,FALSE)*Q14)/1000000</f>
        <v>4287.2233659994326</v>
      </c>
    </row>
    <row r="15" spans="1:25" x14ac:dyDescent="0.25">
      <c r="A15" s="1" t="s">
        <v>46</v>
      </c>
      <c r="B15" s="9">
        <f>VLOOKUP(A15,prc_data!A:D,2,FALSE)</f>
        <v>5.0646999999999998E-2</v>
      </c>
      <c r="C15" s="5">
        <f>VLOOKUP(A15,indata!A:D,2,FALSE)</f>
        <v>100000</v>
      </c>
      <c r="D15" s="17">
        <v>0.15</v>
      </c>
      <c r="E15" s="6">
        <v>0.2</v>
      </c>
      <c r="F15" s="6">
        <v>0.25</v>
      </c>
      <c r="G15" s="23">
        <f t="shared" si="0"/>
        <v>19500</v>
      </c>
      <c r="H15" s="6">
        <v>0.12</v>
      </c>
      <c r="I15" s="6">
        <v>0.15</v>
      </c>
      <c r="J15" s="6">
        <v>0.2</v>
      </c>
      <c r="K15" s="18">
        <f t="shared" si="1"/>
        <v>15300</v>
      </c>
      <c r="L15" s="19">
        <f t="shared" si="2"/>
        <v>2.9616759136770194</v>
      </c>
      <c r="M15" s="12">
        <f t="shared" si="3"/>
        <v>3.9489012182360264</v>
      </c>
      <c r="N15" s="24">
        <f t="shared" si="4"/>
        <v>4.9361265227950328</v>
      </c>
      <c r="O15" s="12">
        <f t="shared" si="5"/>
        <v>2.3693407309416155</v>
      </c>
      <c r="P15" s="12">
        <f t="shared" si="6"/>
        <v>2.9616759136770194</v>
      </c>
      <c r="Q15" s="20">
        <f t="shared" si="7"/>
        <v>3.9489012182360264</v>
      </c>
      <c r="R15" s="26">
        <f>VLOOKUP(A15,prc_data!A:D,3,FALSE)/1000000</f>
        <v>701.71890871738015</v>
      </c>
      <c r="S15" s="30">
        <f>VLOOKUP(A15,prc_data!A:D,4,FALSE)</f>
        <v>130</v>
      </c>
      <c r="T15" s="27">
        <f>(VLOOKUP(A15,prc_data!A:D,3,FALSE)*L15)/1000000</f>
        <v>2078.2639901199877</v>
      </c>
      <c r="U15" s="13">
        <f>(VLOOKUP(A15,prc_data!A:D,3,FALSE)*M15)/1000000</f>
        <v>2771.0186534933177</v>
      </c>
      <c r="V15" s="28">
        <f>(VLOOKUP(A15,prc_data!A:D,3,FALSE)*N15)/1000000</f>
        <v>3463.7733168666468</v>
      </c>
      <c r="W15" s="13">
        <f>(VLOOKUP(A15,prc_data!A:D,3,FALSE)*O15)/1000000</f>
        <v>1662.6111920959902</v>
      </c>
      <c r="X15" s="13">
        <f>(VLOOKUP(A15,prc_data!A:D,3,FALSE)*P15)/1000000</f>
        <v>2078.2639901199877</v>
      </c>
      <c r="Y15" s="21">
        <f>(VLOOKUP(A15,prc_data!A:D,3,FALSE)*Q15)/1000000</f>
        <v>2771.0186534933177</v>
      </c>
    </row>
    <row r="16" spans="1:25" x14ac:dyDescent="0.25">
      <c r="A16" s="1" t="s">
        <v>21</v>
      </c>
      <c r="B16" s="9">
        <f>VLOOKUP(A16,prc_data!A:D,2,FALSE)</f>
        <v>1.0725220000000001E-2</v>
      </c>
      <c r="C16" s="5">
        <f>VLOOKUP(A16,indata!A:D,2,FALSE)</f>
        <v>29900</v>
      </c>
      <c r="D16" s="17">
        <v>0.05</v>
      </c>
      <c r="E16" s="6">
        <v>7.0000000000000007E-2</v>
      </c>
      <c r="F16" s="6">
        <v>0.1</v>
      </c>
      <c r="G16" s="23">
        <f t="shared" si="0"/>
        <v>2122.9</v>
      </c>
      <c r="H16" s="6">
        <v>0.03</v>
      </c>
      <c r="I16" s="6">
        <v>0.04</v>
      </c>
      <c r="J16" s="6">
        <v>0.05</v>
      </c>
      <c r="K16" s="18">
        <f t="shared" si="1"/>
        <v>1166.0999999999999</v>
      </c>
      <c r="L16" s="19">
        <f t="shared" si="2"/>
        <v>4.661909033101419</v>
      </c>
      <c r="M16" s="12">
        <f t="shared" si="3"/>
        <v>6.5266726463419866</v>
      </c>
      <c r="N16" s="24">
        <f t="shared" si="4"/>
        <v>9.323818066202838</v>
      </c>
      <c r="O16" s="12">
        <f t="shared" si="5"/>
        <v>2.797145419860851</v>
      </c>
      <c r="P16" s="12">
        <f t="shared" si="6"/>
        <v>3.7295272264811348</v>
      </c>
      <c r="Q16" s="20">
        <f t="shared" si="7"/>
        <v>4.661909033101419</v>
      </c>
      <c r="R16" s="26">
        <f>VLOOKUP(A16,prc_data!A:D,3,FALSE)/1000000</f>
        <v>602.66341327278883</v>
      </c>
      <c r="S16" s="30">
        <f>VLOOKUP(A16,prc_data!A:D,4,FALSE)</f>
        <v>256</v>
      </c>
      <c r="T16" s="27">
        <f>(VLOOKUP(A16,prc_data!A:D,3,FALSE)*L16)/1000000</f>
        <v>2809.5620102561484</v>
      </c>
      <c r="U16" s="13">
        <f>(VLOOKUP(A16,prc_data!A:D,3,FALSE)*M16)/1000000</f>
        <v>3933.3868143586074</v>
      </c>
      <c r="V16" s="28">
        <f>(VLOOKUP(A16,prc_data!A:D,3,FALSE)*N16)/1000000</f>
        <v>5619.1240205122967</v>
      </c>
      <c r="W16" s="13">
        <f>(VLOOKUP(A16,prc_data!A:D,3,FALSE)*O16)/1000000</f>
        <v>1685.7372061536887</v>
      </c>
      <c r="X16" s="13">
        <f>(VLOOKUP(A16,prc_data!A:D,3,FALSE)*P16)/1000000</f>
        <v>2247.6496082049184</v>
      </c>
      <c r="Y16" s="21">
        <f>(VLOOKUP(A16,prc_data!A:D,3,FALSE)*Q16)/1000000</f>
        <v>2809.5620102561484</v>
      </c>
    </row>
    <row r="17" spans="1:25" x14ac:dyDescent="0.25">
      <c r="A17" s="1" t="s">
        <v>27</v>
      </c>
      <c r="B17" s="9">
        <f>VLOOKUP(A17,prc_data!A:D,2,FALSE)</f>
        <v>43.88</v>
      </c>
      <c r="C17" s="5">
        <f>VLOOKUP(A17,indata!A:D,2,FALSE)</f>
        <v>100</v>
      </c>
      <c r="D17" s="17">
        <v>300</v>
      </c>
      <c r="E17" s="6">
        <v>400</v>
      </c>
      <c r="F17" s="6">
        <v>500</v>
      </c>
      <c r="G17" s="23">
        <f t="shared" si="0"/>
        <v>39000</v>
      </c>
      <c r="H17" s="6">
        <v>200</v>
      </c>
      <c r="I17" s="6">
        <v>250</v>
      </c>
      <c r="J17" s="6">
        <v>300</v>
      </c>
      <c r="K17" s="18">
        <f t="shared" si="1"/>
        <v>24500</v>
      </c>
      <c r="L17" s="19">
        <f t="shared" si="2"/>
        <v>6.8368277119416589</v>
      </c>
      <c r="M17" s="12">
        <f t="shared" si="3"/>
        <v>9.115770282588878</v>
      </c>
      <c r="N17" s="24">
        <f t="shared" si="4"/>
        <v>11.394712853236097</v>
      </c>
      <c r="O17" s="12">
        <f t="shared" si="5"/>
        <v>4.557885141294439</v>
      </c>
      <c r="P17" s="12">
        <f t="shared" si="6"/>
        <v>5.6973564266180485</v>
      </c>
      <c r="Q17" s="20">
        <f t="shared" si="7"/>
        <v>6.8368277119416589</v>
      </c>
      <c r="R17" s="26">
        <f>VLOOKUP(A17,prc_data!A:D,3,FALSE)/1000000</f>
        <v>446.7076259739701</v>
      </c>
      <c r="S17" s="30">
        <f>VLOOKUP(A17,prc_data!A:D,4,FALSE)</f>
        <v>197</v>
      </c>
      <c r="T17" s="27">
        <f>(VLOOKUP(A17,prc_data!A:D,3,FALSE)*L17)/1000000</f>
        <v>3054.0630763945082</v>
      </c>
      <c r="U17" s="13">
        <f>(VLOOKUP(A17,prc_data!A:D,3,FALSE)*M17)/1000000</f>
        <v>4072.0841018593446</v>
      </c>
      <c r="V17" s="28">
        <f>(VLOOKUP(A17,prc_data!A:D,3,FALSE)*N17)/1000000</f>
        <v>5090.105127324181</v>
      </c>
      <c r="W17" s="13">
        <f>(VLOOKUP(A17,prc_data!A:D,3,FALSE)*O17)/1000000</f>
        <v>2036.0420509296723</v>
      </c>
      <c r="X17" s="13">
        <f>(VLOOKUP(A17,prc_data!A:D,3,FALSE)*P17)/1000000</f>
        <v>2545.0525636620905</v>
      </c>
      <c r="Y17" s="21">
        <f>(VLOOKUP(A17,prc_data!A:D,3,FALSE)*Q17)/1000000</f>
        <v>3054.0630763945082</v>
      </c>
    </row>
    <row r="18" spans="1:25" x14ac:dyDescent="0.25">
      <c r="A18" s="1" t="s">
        <v>28</v>
      </c>
      <c r="B18" s="9">
        <f>VLOOKUP(A18,prc_data!A:D,2,FALSE)</f>
        <v>0.34020099999999998</v>
      </c>
      <c r="C18" s="5">
        <f>VLOOKUP(A18,indata!A:D,2,FALSE)</f>
        <v>20000</v>
      </c>
      <c r="D18" s="17">
        <v>1</v>
      </c>
      <c r="E18" s="6">
        <v>1.5</v>
      </c>
      <c r="F18" s="6">
        <v>2</v>
      </c>
      <c r="G18" s="23">
        <f t="shared" si="0"/>
        <v>29000</v>
      </c>
      <c r="H18" s="6">
        <v>0.8</v>
      </c>
      <c r="I18" s="6">
        <v>0.9</v>
      </c>
      <c r="J18" s="6">
        <v>1</v>
      </c>
      <c r="K18" s="18">
        <f t="shared" si="1"/>
        <v>17800</v>
      </c>
      <c r="L18" s="19">
        <f t="shared" si="2"/>
        <v>2.9394387435663036</v>
      </c>
      <c r="M18" s="12">
        <f t="shared" si="3"/>
        <v>4.4091581153494559</v>
      </c>
      <c r="N18" s="24">
        <f t="shared" si="4"/>
        <v>5.8788774871326073</v>
      </c>
      <c r="O18" s="12">
        <f t="shared" si="5"/>
        <v>2.3515509948530431</v>
      </c>
      <c r="P18" s="12">
        <f t="shared" si="6"/>
        <v>2.6454948692096734</v>
      </c>
      <c r="Q18" s="20">
        <f t="shared" si="7"/>
        <v>2.9394387435663036</v>
      </c>
      <c r="R18" s="26">
        <f>VLOOKUP(A18,prc_data!A:D,3,FALSE)/1000000</f>
        <v>216.17696482276008</v>
      </c>
      <c r="S18" s="30">
        <f>VLOOKUP(A18,prc_data!A:D,4,FALSE)</f>
        <v>340</v>
      </c>
      <c r="T18" s="27">
        <f>(VLOOKUP(A18,prc_data!A:D,3,FALSE)*L18)/1000000</f>
        <v>635.43894586659087</v>
      </c>
      <c r="U18" s="13">
        <f>(VLOOKUP(A18,prc_data!A:D,3,FALSE)*M18)/1000000</f>
        <v>953.15841879988648</v>
      </c>
      <c r="V18" s="28">
        <f>(VLOOKUP(A18,prc_data!A:D,3,FALSE)*N18)/1000000</f>
        <v>1270.8778917331817</v>
      </c>
      <c r="W18" s="13">
        <f>(VLOOKUP(A18,prc_data!A:D,3,FALSE)*O18)/1000000</f>
        <v>508.35115669327274</v>
      </c>
      <c r="X18" s="13">
        <f>(VLOOKUP(A18,prc_data!A:D,3,FALSE)*P18)/1000000</f>
        <v>571.89505127993175</v>
      </c>
      <c r="Y18" s="21">
        <f>(VLOOKUP(A18,prc_data!A:D,3,FALSE)*Q18)/1000000</f>
        <v>635.43894586659087</v>
      </c>
    </row>
    <row r="19" spans="1:25" x14ac:dyDescent="0.25">
      <c r="A19" s="1" t="s">
        <v>16</v>
      </c>
      <c r="B19" s="9">
        <f>VLOOKUP(A19,prc_data!A:D,2,FALSE)</f>
        <v>0.29950900000000003</v>
      </c>
      <c r="C19" s="5">
        <f>VLOOKUP(A19,indata!A:D,2,FALSE)</f>
        <v>50000</v>
      </c>
      <c r="D19" s="17">
        <v>2.5</v>
      </c>
      <c r="E19" s="6">
        <v>5</v>
      </c>
      <c r="F19" s="6">
        <v>7.5</v>
      </c>
      <c r="G19" s="23">
        <f t="shared" si="0"/>
        <v>237500</v>
      </c>
      <c r="H19" s="6">
        <v>2</v>
      </c>
      <c r="I19" s="6">
        <v>4</v>
      </c>
      <c r="J19" s="6">
        <v>6</v>
      </c>
      <c r="K19" s="18">
        <f t="shared" si="1"/>
        <v>190000</v>
      </c>
      <c r="L19" s="19">
        <f t="shared" si="2"/>
        <v>8.346994581131117</v>
      </c>
      <c r="M19" s="12">
        <f t="shared" si="3"/>
        <v>16.693989162262234</v>
      </c>
      <c r="N19" s="24">
        <f t="shared" si="4"/>
        <v>25.040983743393351</v>
      </c>
      <c r="O19" s="12">
        <f t="shared" si="5"/>
        <v>6.677595664904894</v>
      </c>
      <c r="P19" s="12">
        <f t="shared" si="6"/>
        <v>13.355191329809788</v>
      </c>
      <c r="Q19" s="20">
        <f t="shared" si="7"/>
        <v>20.03278699471468</v>
      </c>
      <c r="R19" s="26">
        <f>VLOOKUP(A19,prc_data!A:D,3,FALSE)/1000000</f>
        <v>232.31181467034179</v>
      </c>
      <c r="S19" s="30">
        <f>VLOOKUP(A19,prc_data!A:D,4,FALSE)</f>
        <v>255</v>
      </c>
      <c r="T19" s="27">
        <f>(VLOOKUP(A19,prc_data!A:D,3,FALSE)*L19)/1000000</f>
        <v>1939.1054581860792</v>
      </c>
      <c r="U19" s="13">
        <f>(VLOOKUP(A19,prc_data!A:D,3,FALSE)*M19)/1000000</f>
        <v>3878.2109163721584</v>
      </c>
      <c r="V19" s="28">
        <f>(VLOOKUP(A19,prc_data!A:D,3,FALSE)*N19)/1000000</f>
        <v>5817.3163745582378</v>
      </c>
      <c r="W19" s="13">
        <f>(VLOOKUP(A19,prc_data!A:D,3,FALSE)*O19)/1000000</f>
        <v>1551.2843665488633</v>
      </c>
      <c r="X19" s="13">
        <f>(VLOOKUP(A19,prc_data!A:D,3,FALSE)*P19)/1000000</f>
        <v>3102.5687330977266</v>
      </c>
      <c r="Y19" s="21">
        <f>(VLOOKUP(A19,prc_data!A:D,3,FALSE)*Q19)/1000000</f>
        <v>4653.8530996465906</v>
      </c>
    </row>
    <row r="20" spans="1:25" x14ac:dyDescent="0.25">
      <c r="A20" s="1" t="s">
        <v>17</v>
      </c>
      <c r="B20" s="9">
        <f>VLOOKUP(A20,prc_data!A:D,2,FALSE)</f>
        <v>0.23096800000000001</v>
      </c>
      <c r="C20" s="5">
        <f>VLOOKUP(A20,indata!A:D,2,FALSE)</f>
        <v>50210</v>
      </c>
      <c r="D20" s="17">
        <v>2.5</v>
      </c>
      <c r="E20" s="6">
        <v>5</v>
      </c>
      <c r="F20" s="6">
        <v>7.5</v>
      </c>
      <c r="G20" s="23">
        <f t="shared" si="0"/>
        <v>238497.5</v>
      </c>
      <c r="H20" s="6">
        <v>2</v>
      </c>
      <c r="I20" s="6">
        <v>4</v>
      </c>
      <c r="J20" s="6">
        <v>6</v>
      </c>
      <c r="K20" s="18">
        <f t="shared" si="1"/>
        <v>190798</v>
      </c>
      <c r="L20" s="19">
        <f t="shared" si="2"/>
        <v>10.824010252502511</v>
      </c>
      <c r="M20" s="12">
        <f t="shared" si="3"/>
        <v>21.648020505005022</v>
      </c>
      <c r="N20" s="24">
        <f t="shared" si="4"/>
        <v>32.472030757507532</v>
      </c>
      <c r="O20" s="12">
        <f t="shared" si="5"/>
        <v>8.6592082020020094</v>
      </c>
      <c r="P20" s="12">
        <f t="shared" si="6"/>
        <v>17.318416404004019</v>
      </c>
      <c r="Q20" s="20">
        <f t="shared" si="7"/>
        <v>25.977624606006025</v>
      </c>
      <c r="R20" s="26">
        <f>VLOOKUP(A20,prc_data!A:D,3,FALSE)/1000000</f>
        <v>183.18969619302641</v>
      </c>
      <c r="S20" s="30">
        <f>VLOOKUP(A20,prc_data!A:D,4,FALSE)</f>
        <v>409</v>
      </c>
      <c r="T20" s="27">
        <f>(VLOOKUP(A20,prc_data!A:D,3,FALSE)*L20)/1000000</f>
        <v>1982.8471497461378</v>
      </c>
      <c r="U20" s="13">
        <f>(VLOOKUP(A20,prc_data!A:D,3,FALSE)*M20)/1000000</f>
        <v>3965.6942994922756</v>
      </c>
      <c r="V20" s="28">
        <f>(VLOOKUP(A20,prc_data!A:D,3,FALSE)*N20)/1000000</f>
        <v>5948.5414492384134</v>
      </c>
      <c r="W20" s="13">
        <f>(VLOOKUP(A20,prc_data!A:D,3,FALSE)*O20)/1000000</f>
        <v>1586.2777197969106</v>
      </c>
      <c r="X20" s="13">
        <f>(VLOOKUP(A20,prc_data!A:D,3,FALSE)*P20)/1000000</f>
        <v>3172.5554395938211</v>
      </c>
      <c r="Y20" s="21">
        <f>(VLOOKUP(A20,prc_data!A:D,3,FALSE)*Q20)/1000000</f>
        <v>4758.8331593907305</v>
      </c>
    </row>
    <row r="21" spans="1:25" x14ac:dyDescent="0.25">
      <c r="A21" s="1" t="s">
        <v>26</v>
      </c>
      <c r="B21" s="9">
        <f>VLOOKUP(A21,prc_data!A:D,2,FALSE)</f>
        <v>0.38791300000000001</v>
      </c>
      <c r="C21" s="5">
        <f>VLOOKUP(A21,indata!A:D,2,FALSE)</f>
        <v>23700</v>
      </c>
      <c r="D21" s="17">
        <v>1</v>
      </c>
      <c r="E21" s="6">
        <v>1.5</v>
      </c>
      <c r="F21" s="6">
        <v>2</v>
      </c>
      <c r="G21" s="23">
        <f t="shared" si="0"/>
        <v>34365</v>
      </c>
      <c r="H21" s="6">
        <v>0.8</v>
      </c>
      <c r="I21" s="6">
        <v>0.9</v>
      </c>
      <c r="J21" s="6">
        <v>1</v>
      </c>
      <c r="K21" s="18">
        <f t="shared" si="1"/>
        <v>21093</v>
      </c>
      <c r="L21" s="19">
        <f t="shared" si="2"/>
        <v>2.5778976213738649</v>
      </c>
      <c r="M21" s="12">
        <f t="shared" si="3"/>
        <v>3.8668464320607971</v>
      </c>
      <c r="N21" s="24">
        <f t="shared" si="4"/>
        <v>5.1557952427477298</v>
      </c>
      <c r="O21" s="12">
        <f t="shared" si="5"/>
        <v>2.0623180970990918</v>
      </c>
      <c r="P21" s="12">
        <f t="shared" si="6"/>
        <v>2.3201078592364781</v>
      </c>
      <c r="Q21" s="20">
        <f t="shared" si="7"/>
        <v>2.5778976213738649</v>
      </c>
      <c r="R21" s="26">
        <f>VLOOKUP(A21,prc_data!A:D,3,FALSE)/1000000</f>
        <v>162.36086258631954</v>
      </c>
      <c r="S21" s="30">
        <f>VLOOKUP(A21,prc_data!A:D,4,FALSE)</f>
        <v>451</v>
      </c>
      <c r="T21" s="27">
        <f>(VLOOKUP(A21,prc_data!A:D,3,FALSE)*L21)/1000000</f>
        <v>418.54968146548208</v>
      </c>
      <c r="U21" s="13">
        <f>(VLOOKUP(A21,prc_data!A:D,3,FALSE)*M21)/1000000</f>
        <v>627.82452219822312</v>
      </c>
      <c r="V21" s="28">
        <f>(VLOOKUP(A21,prc_data!A:D,3,FALSE)*N21)/1000000</f>
        <v>837.09936293096416</v>
      </c>
      <c r="W21" s="13">
        <f>(VLOOKUP(A21,prc_data!A:D,3,FALSE)*O21)/1000000</f>
        <v>334.83974517238562</v>
      </c>
      <c r="X21" s="13">
        <f>(VLOOKUP(A21,prc_data!A:D,3,FALSE)*P21)/1000000</f>
        <v>376.69471331893379</v>
      </c>
      <c r="Y21" s="21">
        <f>(VLOOKUP(A21,prc_data!A:D,3,FALSE)*Q21)/1000000</f>
        <v>418.54968146548208</v>
      </c>
    </row>
    <row r="22" spans="1:25" x14ac:dyDescent="0.25">
      <c r="A22" s="1" t="s">
        <v>41</v>
      </c>
      <c r="B22" s="9">
        <f>VLOOKUP(A22,prc_data!A:D,2,FALSE)</f>
        <v>1.062628E-2</v>
      </c>
      <c r="C22" s="5">
        <f>VLOOKUP(A22,indata!A:D,2,FALSE)</f>
        <v>1000000</v>
      </c>
      <c r="D22" s="17">
        <v>0.05</v>
      </c>
      <c r="E22" s="6">
        <v>0.08</v>
      </c>
      <c r="F22" s="6">
        <v>0.1</v>
      </c>
      <c r="G22" s="23">
        <f t="shared" si="0"/>
        <v>74000</v>
      </c>
      <c r="H22" s="6">
        <v>0.03</v>
      </c>
      <c r="I22" s="6">
        <v>0.04</v>
      </c>
      <c r="J22" s="6">
        <v>0.05</v>
      </c>
      <c r="K22" s="18">
        <f t="shared" si="1"/>
        <v>39000</v>
      </c>
      <c r="L22" s="19">
        <f t="shared" si="2"/>
        <v>4.7053155008149607</v>
      </c>
      <c r="M22" s="12">
        <f t="shared" si="3"/>
        <v>7.5285048013039368</v>
      </c>
      <c r="N22" s="24">
        <f t="shared" si="4"/>
        <v>9.4106310016299215</v>
      </c>
      <c r="O22" s="12">
        <f t="shared" si="5"/>
        <v>2.8231893004889761</v>
      </c>
      <c r="P22" s="12">
        <f t="shared" si="6"/>
        <v>3.7642524006519684</v>
      </c>
      <c r="Q22" s="20">
        <f t="shared" si="7"/>
        <v>4.7053155008149607</v>
      </c>
      <c r="R22" s="26">
        <f>VLOOKUP(A22,prc_data!A:D,3,FALSE)/1000000</f>
        <v>113.39493989506947</v>
      </c>
      <c r="S22" s="30">
        <f>VLOOKUP(A22,prc_data!A:D,4,FALSE)</f>
        <v>524</v>
      </c>
      <c r="T22" s="27">
        <f>(VLOOKUP(A22,prc_data!A:D,3,FALSE)*L22)/1000000</f>
        <v>533.55896840225114</v>
      </c>
      <c r="U22" s="13">
        <f>(VLOOKUP(A22,prc_data!A:D,3,FALSE)*M22)/1000000</f>
        <v>853.69434944360182</v>
      </c>
      <c r="V22" s="28">
        <f>(VLOOKUP(A22,prc_data!A:D,3,FALSE)*N22)/1000000</f>
        <v>1067.1179368045023</v>
      </c>
      <c r="W22" s="13">
        <f>(VLOOKUP(A22,prc_data!A:D,3,FALSE)*O22)/1000000</f>
        <v>320.13538104135068</v>
      </c>
      <c r="X22" s="13">
        <f>(VLOOKUP(A22,prc_data!A:D,3,FALSE)*P22)/1000000</f>
        <v>426.84717472180091</v>
      </c>
      <c r="Y22" s="21">
        <f>(VLOOKUP(A22,prc_data!A:D,3,FALSE)*Q22)/1000000</f>
        <v>533.55896840225114</v>
      </c>
    </row>
    <row r="23" spans="1:25" x14ac:dyDescent="0.25">
      <c r="A23" s="1" t="s">
        <v>25</v>
      </c>
      <c r="B23" s="9">
        <f>VLOOKUP(A23,prc_data!A:D,2,FALSE)</f>
        <v>0.50358400000000003</v>
      </c>
      <c r="C23" s="5">
        <f>VLOOKUP(A23,indata!A:D,2,FALSE)</f>
        <v>2000000</v>
      </c>
      <c r="D23" s="17">
        <v>3</v>
      </c>
      <c r="E23" s="6">
        <v>4</v>
      </c>
      <c r="F23" s="6">
        <v>5</v>
      </c>
      <c r="G23" s="23">
        <f t="shared" si="0"/>
        <v>7800000</v>
      </c>
      <c r="H23" s="6">
        <v>2</v>
      </c>
      <c r="I23" s="6">
        <v>3</v>
      </c>
      <c r="J23" s="6">
        <v>4</v>
      </c>
      <c r="K23" s="18">
        <f t="shared" si="1"/>
        <v>5800000</v>
      </c>
      <c r="L23" s="19">
        <f t="shared" si="2"/>
        <v>5.9572980873101606</v>
      </c>
      <c r="M23" s="12">
        <f t="shared" si="3"/>
        <v>7.9430641164135469</v>
      </c>
      <c r="N23" s="24">
        <f t="shared" si="4"/>
        <v>9.9288301455169332</v>
      </c>
      <c r="O23" s="12">
        <f t="shared" si="5"/>
        <v>3.9715320582067735</v>
      </c>
      <c r="P23" s="12">
        <f t="shared" si="6"/>
        <v>5.9572980873101606</v>
      </c>
      <c r="Q23" s="20">
        <f t="shared" si="7"/>
        <v>7.9430641164135469</v>
      </c>
      <c r="R23" s="26">
        <f>VLOOKUP(A23,prc_data!A:D,3,FALSE)/1000000</f>
        <v>77.101186328619221</v>
      </c>
      <c r="S23" s="30">
        <f>VLOOKUP(A23,prc_data!A:D,4,FALSE)</f>
        <v>3000</v>
      </c>
      <c r="T23" s="27">
        <f>(VLOOKUP(A23,prc_data!A:D,3,FALSE)*L23)/1000000</f>
        <v>459.31474984482765</v>
      </c>
      <c r="U23" s="13">
        <f>(VLOOKUP(A23,prc_data!A:D,3,FALSE)*M23)/1000000</f>
        <v>612.41966645977004</v>
      </c>
      <c r="V23" s="28">
        <f>(VLOOKUP(A23,prc_data!A:D,3,FALSE)*N23)/1000000</f>
        <v>765.52458307471261</v>
      </c>
      <c r="W23" s="13">
        <f>(VLOOKUP(A23,prc_data!A:D,3,FALSE)*O23)/1000000</f>
        <v>306.20983322988502</v>
      </c>
      <c r="X23" s="13">
        <f>(VLOOKUP(A23,prc_data!A:D,3,FALSE)*P23)/1000000</f>
        <v>459.31474984482765</v>
      </c>
      <c r="Y23" s="21">
        <f>(VLOOKUP(A23,prc_data!A:D,3,FALSE)*Q23)/1000000</f>
        <v>612.41966645977004</v>
      </c>
    </row>
    <row r="24" spans="1:25" x14ac:dyDescent="0.25">
      <c r="A24" s="1" t="s">
        <v>15</v>
      </c>
      <c r="B24" s="9">
        <f>VLOOKUP(A24,prc_data!A:D,2,FALSE)</f>
        <v>7.6482999999999995E-2</v>
      </c>
      <c r="C24" s="5">
        <f>VLOOKUP(A24,indata!A:D,2,FALSE)</f>
        <v>200000</v>
      </c>
      <c r="D24" s="17">
        <v>0.8</v>
      </c>
      <c r="E24" s="6">
        <v>1.2</v>
      </c>
      <c r="F24" s="6">
        <v>1.6</v>
      </c>
      <c r="G24" s="23">
        <f t="shared" si="0"/>
        <v>232000</v>
      </c>
      <c r="H24" s="6">
        <v>0.4</v>
      </c>
      <c r="I24" s="6">
        <v>0.6</v>
      </c>
      <c r="J24" s="6">
        <v>0.8</v>
      </c>
      <c r="K24" s="18">
        <f t="shared" si="1"/>
        <v>116000</v>
      </c>
      <c r="L24" s="19">
        <f t="shared" si="2"/>
        <v>10.459840748924599</v>
      </c>
      <c r="M24" s="12">
        <f t="shared" si="3"/>
        <v>15.689761123386896</v>
      </c>
      <c r="N24" s="24">
        <f t="shared" si="4"/>
        <v>20.919681497849197</v>
      </c>
      <c r="O24" s="12">
        <f t="shared" si="5"/>
        <v>5.2299203744622993</v>
      </c>
      <c r="P24" s="12">
        <f t="shared" si="6"/>
        <v>7.8448805616934481</v>
      </c>
      <c r="Q24" s="20">
        <f t="shared" si="7"/>
        <v>10.459840748924599</v>
      </c>
      <c r="R24" s="26">
        <f>VLOOKUP(A24,prc_data!A:D,3,FALSE)/1000000</f>
        <v>30.168061000552576</v>
      </c>
      <c r="S24" s="30">
        <f>VLOOKUP(A24,prc_data!A:D,4,FALSE)</f>
        <v>874</v>
      </c>
      <c r="T24" s="27">
        <f>(VLOOKUP(A24,prc_data!A:D,3,FALSE)*L24)/1000000</f>
        <v>315.55311376962283</v>
      </c>
      <c r="U24" s="13">
        <f>(VLOOKUP(A24,prc_data!A:D,3,FALSE)*M24)/1000000</f>
        <v>473.32967065443421</v>
      </c>
      <c r="V24" s="28">
        <f>(VLOOKUP(A24,prc_data!A:D,3,FALSE)*N24)/1000000</f>
        <v>631.10622753924565</v>
      </c>
      <c r="W24" s="13">
        <f>(VLOOKUP(A24,prc_data!A:D,3,FALSE)*O24)/1000000</f>
        <v>157.77655688481141</v>
      </c>
      <c r="X24" s="13">
        <f>(VLOOKUP(A24,prc_data!A:D,3,FALSE)*P24)/1000000</f>
        <v>236.66483532721711</v>
      </c>
      <c r="Y24" s="21">
        <f>(VLOOKUP(A24,prc_data!A:D,3,FALSE)*Q24)/1000000</f>
        <v>315.55311376962283</v>
      </c>
    </row>
    <row r="25" spans="1:25" x14ac:dyDescent="0.25">
      <c r="A25" s="1" t="s">
        <v>29</v>
      </c>
      <c r="B25" s="9">
        <f>VLOOKUP(A25,prc_data!A:D,2,FALSE)</f>
        <v>2.6925399999999999E-2</v>
      </c>
      <c r="C25" s="5">
        <f>VLOOKUP(A25,indata!A:D,2,FALSE)</f>
        <v>134750</v>
      </c>
      <c r="D25" s="17">
        <v>0.1</v>
      </c>
      <c r="E25" s="6">
        <v>0.15</v>
      </c>
      <c r="F25" s="6">
        <v>0.2</v>
      </c>
      <c r="G25" s="23">
        <f t="shared" si="0"/>
        <v>19538.75</v>
      </c>
      <c r="H25" s="6">
        <v>0.05</v>
      </c>
      <c r="I25" s="6">
        <v>0.08</v>
      </c>
      <c r="J25" s="6">
        <v>0.12</v>
      </c>
      <c r="K25" s="18">
        <f t="shared" si="1"/>
        <v>10780</v>
      </c>
      <c r="L25" s="19">
        <f t="shared" si="2"/>
        <v>3.7139652521411013</v>
      </c>
      <c r="M25" s="12">
        <f t="shared" si="3"/>
        <v>5.5709478782116513</v>
      </c>
      <c r="N25" s="24">
        <f t="shared" si="4"/>
        <v>7.4279305042822026</v>
      </c>
      <c r="O25" s="12">
        <f t="shared" si="5"/>
        <v>1.8569826260705506</v>
      </c>
      <c r="P25" s="12">
        <f t="shared" si="6"/>
        <v>2.9711722017128808</v>
      </c>
      <c r="Q25" s="20">
        <f t="shared" si="7"/>
        <v>4.4567583025693214</v>
      </c>
      <c r="R25" s="26">
        <f>VLOOKUP(A25,prc_data!A:D,3,FALSE)/1000000</f>
        <v>23.646844953464992</v>
      </c>
      <c r="S25" s="30">
        <f>VLOOKUP(A25,prc_data!A:D,4,FALSE)</f>
        <v>842</v>
      </c>
      <c r="T25" s="27">
        <f>(VLOOKUP(A25,prc_data!A:D,3,FALSE)*L25)/1000000</f>
        <v>87.823560479937143</v>
      </c>
      <c r="U25" s="13">
        <f>(VLOOKUP(A25,prc_data!A:D,3,FALSE)*M25)/1000000</f>
        <v>131.73534071990568</v>
      </c>
      <c r="V25" s="28">
        <f>(VLOOKUP(A25,prc_data!A:D,3,FALSE)*N25)/1000000</f>
        <v>175.64712095987429</v>
      </c>
      <c r="W25" s="13">
        <f>(VLOOKUP(A25,prc_data!A:D,3,FALSE)*O25)/1000000</f>
        <v>43.911780239968571</v>
      </c>
      <c r="X25" s="13">
        <f>(VLOOKUP(A25,prc_data!A:D,3,FALSE)*P25)/1000000</f>
        <v>70.258848383949712</v>
      </c>
      <c r="Y25" s="21">
        <f>(VLOOKUP(A25,prc_data!A:D,3,FALSE)*Q25)/1000000</f>
        <v>105.38827257592456</v>
      </c>
    </row>
    <row r="26" spans="1:25" x14ac:dyDescent="0.25">
      <c r="A26" s="1" t="s">
        <v>30</v>
      </c>
      <c r="B26" s="9">
        <f>VLOOKUP(A26,prc_data!A:D,2,FALSE)</f>
        <v>6.5041200000000004E-3</v>
      </c>
      <c r="C26" s="5">
        <f>VLOOKUP(A26,indata!A:D,2,FALSE)</f>
        <v>822134</v>
      </c>
      <c r="D26" s="17">
        <v>0.01</v>
      </c>
      <c r="E26" s="6">
        <v>0.03</v>
      </c>
      <c r="F26" s="6">
        <v>0.05</v>
      </c>
      <c r="G26" s="23">
        <f t="shared" si="0"/>
        <v>23019.752</v>
      </c>
      <c r="H26" s="6">
        <v>0.01</v>
      </c>
      <c r="I26" s="6">
        <v>0.02</v>
      </c>
      <c r="J26" s="6">
        <v>0.03</v>
      </c>
      <c r="K26" s="18">
        <f t="shared" si="1"/>
        <v>15620.545999999998</v>
      </c>
      <c r="L26" s="19">
        <f t="shared" si="2"/>
        <v>1.5374870082347805</v>
      </c>
      <c r="M26" s="12">
        <f t="shared" si="3"/>
        <v>4.6124610247043405</v>
      </c>
      <c r="N26" s="24">
        <f t="shared" si="4"/>
        <v>7.6874350411739023</v>
      </c>
      <c r="O26" s="12">
        <f t="shared" si="5"/>
        <v>1.5374870082347805</v>
      </c>
      <c r="P26" s="12">
        <f t="shared" si="6"/>
        <v>3.0749740164695609</v>
      </c>
      <c r="Q26" s="20">
        <f t="shared" si="7"/>
        <v>4.6124610247043405</v>
      </c>
      <c r="R26" s="26">
        <f>VLOOKUP(A26,prc_data!A:D,3,FALSE)/1000000</f>
        <v>20.844701154133229</v>
      </c>
      <c r="S26" s="30">
        <f>VLOOKUP(A26,prc_data!A:D,4,FALSE)</f>
        <v>1494</v>
      </c>
      <c r="T26" s="27">
        <f>(VLOOKUP(A26,prc_data!A:D,3,FALSE)*L26)/1000000</f>
        <v>32.048457215016377</v>
      </c>
      <c r="U26" s="13">
        <f>(VLOOKUP(A26,prc_data!A:D,3,FALSE)*M26)/1000000</f>
        <v>96.14537164504911</v>
      </c>
      <c r="V26" s="28">
        <f>(VLOOKUP(A26,prc_data!A:D,3,FALSE)*N26)/1000000</f>
        <v>160.24228607508189</v>
      </c>
      <c r="W26" s="13">
        <f>(VLOOKUP(A26,prc_data!A:D,3,FALSE)*O26)/1000000</f>
        <v>32.048457215016377</v>
      </c>
      <c r="X26" s="13">
        <f>(VLOOKUP(A26,prc_data!A:D,3,FALSE)*P26)/1000000</f>
        <v>64.096914430032754</v>
      </c>
      <c r="Y26" s="21">
        <f>(VLOOKUP(A26,prc_data!A:D,3,FALSE)*Q26)/1000000</f>
        <v>96.14537164504911</v>
      </c>
    </row>
    <row r="27" spans="1:25" x14ac:dyDescent="0.25">
      <c r="A27" s="1" t="s">
        <v>24</v>
      </c>
      <c r="B27" s="9">
        <f>VLOOKUP(A27,prc_data!A:D,2,FALSE)</f>
        <v>1.1200000000000001</v>
      </c>
      <c r="C27" s="5">
        <f>VLOOKUP(A27,indata!A:D,2,FALSE)</f>
        <v>1600</v>
      </c>
      <c r="D27" s="17">
        <v>3</v>
      </c>
      <c r="E27" s="6">
        <v>4</v>
      </c>
      <c r="F27" s="6">
        <v>5</v>
      </c>
      <c r="G27" s="23">
        <f t="shared" si="0"/>
        <v>6240</v>
      </c>
      <c r="H27" s="6">
        <v>2</v>
      </c>
      <c r="I27" s="6">
        <v>3</v>
      </c>
      <c r="J27" s="6">
        <v>4</v>
      </c>
      <c r="K27" s="18">
        <f t="shared" si="1"/>
        <v>4640</v>
      </c>
      <c r="L27" s="19">
        <f t="shared" si="2"/>
        <v>2.6785714285714284</v>
      </c>
      <c r="M27" s="12">
        <f t="shared" si="3"/>
        <v>3.5714285714285712</v>
      </c>
      <c r="N27" s="24">
        <f t="shared" si="4"/>
        <v>4.4642857142857135</v>
      </c>
      <c r="O27" s="12">
        <f t="shared" si="5"/>
        <v>1.7857142857142856</v>
      </c>
      <c r="P27" s="12">
        <f t="shared" si="6"/>
        <v>2.6785714285714284</v>
      </c>
      <c r="Q27" s="20">
        <f t="shared" si="7"/>
        <v>3.5714285714285712</v>
      </c>
      <c r="R27" s="26">
        <f>VLOOKUP(A27,prc_data!A:D,3,FALSE)/1000000</f>
        <v>8.7670702787110546</v>
      </c>
      <c r="S27" s="30">
        <f>VLOOKUP(A27,prc_data!A:D,4,FALSE)</f>
        <v>1647</v>
      </c>
      <c r="T27" s="27">
        <f>(VLOOKUP(A27,prc_data!A:D,3,FALSE)*L27)/1000000</f>
        <v>23.483223960833179</v>
      </c>
      <c r="U27" s="13">
        <f>(VLOOKUP(A27,prc_data!A:D,3,FALSE)*M27)/1000000</f>
        <v>31.310965281110906</v>
      </c>
      <c r="V27" s="28">
        <f>(VLOOKUP(A27,prc_data!A:D,3,FALSE)*N27)/1000000</f>
        <v>39.138706601388627</v>
      </c>
      <c r="W27" s="13">
        <f>(VLOOKUP(A27,prc_data!A:D,3,FALSE)*O27)/1000000</f>
        <v>15.655482640555453</v>
      </c>
      <c r="X27" s="13">
        <f>(VLOOKUP(A27,prc_data!A:D,3,FALSE)*P27)/1000000</f>
        <v>23.483223960833179</v>
      </c>
      <c r="Y27" s="21">
        <f>(VLOOKUP(A27,prc_data!A:D,3,FALSE)*Q27)/1000000</f>
        <v>31.310965281110906</v>
      </c>
    </row>
    <row r="28" spans="1:25" x14ac:dyDescent="0.25">
      <c r="A28" s="1" t="s">
        <v>36</v>
      </c>
      <c r="B28" s="9">
        <f>VLOOKUP(A28,prc_data!A:D,2,FALSE)</f>
        <v>1.6184150000000001E-2</v>
      </c>
      <c r="C28" s="5">
        <f>VLOOKUP(A28,indata!A:D,2,FALSE)</f>
        <v>50000</v>
      </c>
      <c r="R28" s="26">
        <f>VLOOKUP(A28,prc_data!A:D,3,FALSE)/1000000</f>
        <v>4.3834291407311268</v>
      </c>
      <c r="S28" s="30">
        <f>VLOOKUP(A28,prc_data!A:D,4,FALSE)</f>
        <v>1552</v>
      </c>
      <c r="T28" s="27">
        <f>(VLOOKUP(A28,prc_data!A:D,3,FALSE)*L28)/1000000</f>
        <v>0</v>
      </c>
      <c r="U28" s="13">
        <f>(VLOOKUP(A28,prc_data!A:D,3,FALSE)*M28)/1000000</f>
        <v>0</v>
      </c>
      <c r="V28" s="28">
        <f>(VLOOKUP(A28,prc_data!A:D,3,FALSE)*N28)/1000000</f>
        <v>0</v>
      </c>
      <c r="W28" s="13">
        <f>(VLOOKUP(A28,prc_data!A:D,3,FALSE)*O28)/1000000</f>
        <v>0</v>
      </c>
      <c r="X28" s="13">
        <f>(VLOOKUP(A28,prc_data!A:D,3,FALSE)*P28)/1000000</f>
        <v>0</v>
      </c>
      <c r="Y28" s="21">
        <f>(VLOOKUP(A28,prc_data!A:D,3,FALSE)*Q28)/1000000</f>
        <v>0</v>
      </c>
    </row>
    <row r="29" spans="1:25" x14ac:dyDescent="0.25">
      <c r="A29" s="1" t="s">
        <v>31</v>
      </c>
      <c r="B29" s="9">
        <f>VLOOKUP(A29,prc_data!A:D,2,FALSE)</f>
        <v>8.0181000000000002E-2</v>
      </c>
      <c r="C29" s="5">
        <f>VLOOKUP(A29,indata!A:D,2,FALSE)</f>
        <v>3200</v>
      </c>
      <c r="R29" s="26">
        <f>VLOOKUP(A29,prc_data!A:D,3,FALSE)/1000000</f>
        <v>69.501185068610368</v>
      </c>
      <c r="S29" s="30">
        <f>VLOOKUP(A29,prc_data!A:D,4,FALSE)</f>
        <v>497</v>
      </c>
      <c r="T29" s="27">
        <f>(VLOOKUP(A29,prc_data!A:D,3,FALSE)*L29)/1000000</f>
        <v>0</v>
      </c>
      <c r="U29" s="13">
        <f>(VLOOKUP(A29,prc_data!A:D,3,FALSE)*M29)/1000000</f>
        <v>0</v>
      </c>
      <c r="V29" s="28">
        <f>(VLOOKUP(A29,prc_data!A:D,3,FALSE)*N29)/1000000</f>
        <v>0</v>
      </c>
      <c r="W29" s="13">
        <f>(VLOOKUP(A29,prc_data!A:D,3,FALSE)*O29)/1000000</f>
        <v>0</v>
      </c>
      <c r="X29" s="13">
        <f>(VLOOKUP(A29,prc_data!A:D,3,FALSE)*P29)/1000000</f>
        <v>0</v>
      </c>
      <c r="Y29" s="21">
        <f>(VLOOKUP(A29,prc_data!A:D,3,FALSE)*Q29)/1000000</f>
        <v>0</v>
      </c>
    </row>
    <row r="30" spans="1:25" x14ac:dyDescent="0.25">
      <c r="A30" s="1" t="s">
        <v>32</v>
      </c>
      <c r="B30" s="9">
        <f>VLOOKUP(A30,prc_data!A:D,2,FALSE)</f>
        <v>0.833646</v>
      </c>
      <c r="C30" s="5">
        <f>VLOOKUP(A30,indata!A:D,2,FALSE)</f>
        <v>3470</v>
      </c>
      <c r="R30" s="26">
        <f>VLOOKUP(A30,prc_data!A:D,3,FALSE)/1000000</f>
        <v>72.158253370819708</v>
      </c>
      <c r="S30" s="30">
        <f>VLOOKUP(A30,prc_data!A:D,4,FALSE)</f>
        <v>608</v>
      </c>
      <c r="T30" s="27">
        <f>(VLOOKUP(A30,prc_data!A:D,3,FALSE)*L30)/1000000</f>
        <v>0</v>
      </c>
      <c r="U30" s="13">
        <f>(VLOOKUP(A30,prc_data!A:D,3,FALSE)*M30)/1000000</f>
        <v>0</v>
      </c>
      <c r="V30" s="28">
        <f>(VLOOKUP(A30,prc_data!A:D,3,FALSE)*N30)/1000000</f>
        <v>0</v>
      </c>
      <c r="W30" s="13">
        <f>(VLOOKUP(A30,prc_data!A:D,3,FALSE)*O30)/1000000</f>
        <v>0</v>
      </c>
      <c r="X30" s="13">
        <f>(VLOOKUP(A30,prc_data!A:D,3,FALSE)*P30)/1000000</f>
        <v>0</v>
      </c>
      <c r="Y30" s="21">
        <f>(VLOOKUP(A30,prc_data!A:D,3,FALSE)*Q30)/1000000</f>
        <v>0</v>
      </c>
    </row>
    <row r="31" spans="1:25" x14ac:dyDescent="0.25">
      <c r="A31" s="1" t="s">
        <v>34</v>
      </c>
      <c r="B31" s="9">
        <f>VLOOKUP(A31,prc_data!A:D,2,FALSE)</f>
        <v>7.5283999999999995E-4</v>
      </c>
      <c r="C31" s="5">
        <f>VLOOKUP(A31,indata!A:D,2,FALSE)</f>
        <v>5300000</v>
      </c>
      <c r="R31" s="26">
        <f>VLOOKUP(A31,prc_data!A:D,3,FALSE)/1000000</f>
        <v>37.648737858767682</v>
      </c>
      <c r="S31" s="30">
        <f>VLOOKUP(A31,prc_data!A:D,4,FALSE)</f>
        <v>597</v>
      </c>
      <c r="T31" s="27">
        <f>(VLOOKUP(A31,prc_data!A:D,3,FALSE)*L31)/1000000</f>
        <v>0</v>
      </c>
      <c r="U31" s="13">
        <f>(VLOOKUP(A31,prc_data!A:D,3,FALSE)*M31)/1000000</f>
        <v>0</v>
      </c>
      <c r="V31" s="28">
        <f>(VLOOKUP(A31,prc_data!A:D,3,FALSE)*N31)/1000000</f>
        <v>0</v>
      </c>
      <c r="W31" s="13">
        <f>(VLOOKUP(A31,prc_data!A:D,3,FALSE)*O31)/1000000</f>
        <v>0</v>
      </c>
      <c r="X31" s="13">
        <f>(VLOOKUP(A31,prc_data!A:D,3,FALSE)*P31)/1000000</f>
        <v>0</v>
      </c>
      <c r="Y31" s="21">
        <f>(VLOOKUP(A31,prc_data!A:D,3,FALSE)*Q31)/1000000</f>
        <v>0</v>
      </c>
    </row>
    <row r="32" spans="1:25" x14ac:dyDescent="0.25">
      <c r="A32" s="1" t="s">
        <v>35</v>
      </c>
      <c r="B32" s="9">
        <f>VLOOKUP(A32,prc_data!A:D,2,FALSE)</f>
        <v>3.6443610000000001E-2</v>
      </c>
      <c r="C32" s="5">
        <f>VLOOKUP(A32,indata!A:D,2,FALSE)</f>
        <v>100000</v>
      </c>
      <c r="R32" s="26">
        <f>VLOOKUP(A32,prc_data!A:D,3,FALSE)/1000000</f>
        <v>57.514053607289391</v>
      </c>
      <c r="S32" s="30">
        <f>VLOOKUP(A32,prc_data!A:D,4,FALSE)</f>
        <v>635</v>
      </c>
      <c r="T32" s="27">
        <f>(VLOOKUP(A32,prc_data!A:D,3,FALSE)*L32)/1000000</f>
        <v>0</v>
      </c>
      <c r="U32" s="13">
        <f>(VLOOKUP(A32,prc_data!A:D,3,FALSE)*M32)/1000000</f>
        <v>0</v>
      </c>
      <c r="V32" s="28">
        <f>(VLOOKUP(A32,prc_data!A:D,3,FALSE)*N32)/1000000</f>
        <v>0</v>
      </c>
      <c r="W32" s="13">
        <f>(VLOOKUP(A32,prc_data!A:D,3,FALSE)*O32)/1000000</f>
        <v>0</v>
      </c>
      <c r="X32" s="13">
        <f>(VLOOKUP(A32,prc_data!A:D,3,FALSE)*P32)/1000000</f>
        <v>0</v>
      </c>
      <c r="Y32" s="21">
        <f>(VLOOKUP(A32,prc_data!A:D,3,FALSE)*Q32)/1000000</f>
        <v>0</v>
      </c>
    </row>
    <row r="33" spans="1:25" x14ac:dyDescent="0.25">
      <c r="A33" s="1" t="s">
        <v>37</v>
      </c>
      <c r="B33" s="9">
        <f>VLOOKUP(A33,prc_data!A:D,2,FALSE)</f>
        <v>5.2711099999999999E-3</v>
      </c>
      <c r="C33" s="5">
        <f>VLOOKUP(A33,indata!A:D,2,FALSE)</f>
        <v>124000</v>
      </c>
      <c r="R33" s="26">
        <f>VLOOKUP(A33,prc_data!A:D,3,FALSE)/1000000</f>
        <v>25.169562243673067</v>
      </c>
      <c r="S33" s="30">
        <f>VLOOKUP(A33,prc_data!A:D,4,FALSE)</f>
        <v>854</v>
      </c>
      <c r="T33" s="27">
        <f>(VLOOKUP(A33,prc_data!A:D,3,FALSE)*L33)/1000000</f>
        <v>0</v>
      </c>
      <c r="U33" s="13">
        <f>(VLOOKUP(A33,prc_data!A:D,3,FALSE)*M33)/1000000</f>
        <v>0</v>
      </c>
      <c r="V33" s="28">
        <f>(VLOOKUP(A33,prc_data!A:D,3,FALSE)*N33)/1000000</f>
        <v>0</v>
      </c>
      <c r="W33" s="13">
        <f>(VLOOKUP(A33,prc_data!A:D,3,FALSE)*O33)/1000000</f>
        <v>0</v>
      </c>
      <c r="X33" s="13">
        <f>(VLOOKUP(A33,prc_data!A:D,3,FALSE)*P33)/1000000</f>
        <v>0</v>
      </c>
      <c r="Y33" s="21">
        <f>(VLOOKUP(A33,prc_data!A:D,3,FALSE)*Q33)/1000000</f>
        <v>0</v>
      </c>
    </row>
    <row r="34" spans="1:25" x14ac:dyDescent="0.25">
      <c r="A34" s="1" t="s">
        <v>39</v>
      </c>
      <c r="B34" s="9">
        <f>VLOOKUP(A34,prc_data!A:D,2,FALSE)</f>
        <v>1.0673810000000001E-2</v>
      </c>
      <c r="C34" s="5">
        <f>VLOOKUP(A34,indata!A:D,2,FALSE)</f>
        <v>500000</v>
      </c>
      <c r="R34" s="26">
        <f>VLOOKUP(A34,prc_data!A:D,3,FALSE)/1000000</f>
        <v>174.76214428518216</v>
      </c>
      <c r="S34" s="30">
        <f>VLOOKUP(A34,prc_data!A:D,4,FALSE)</f>
        <v>302</v>
      </c>
      <c r="T34" s="27">
        <f>(VLOOKUP(A34,prc_data!A:D,3,FALSE)*L34)/1000000</f>
        <v>0</v>
      </c>
      <c r="U34" s="13">
        <f>(VLOOKUP(A34,prc_data!A:D,3,FALSE)*M34)/1000000</f>
        <v>0</v>
      </c>
      <c r="V34" s="28">
        <f>(VLOOKUP(A34,prc_data!A:D,3,FALSE)*N34)/1000000</f>
        <v>0</v>
      </c>
      <c r="W34" s="13">
        <f>(VLOOKUP(A34,prc_data!A:D,3,FALSE)*O34)/1000000</f>
        <v>0</v>
      </c>
      <c r="X34" s="13">
        <f>(VLOOKUP(A34,prc_data!A:D,3,FALSE)*P34)/1000000</f>
        <v>0</v>
      </c>
      <c r="Y34" s="21">
        <f>(VLOOKUP(A34,prc_data!A:D,3,FALSE)*Q34)/1000000</f>
        <v>0</v>
      </c>
    </row>
    <row r="35" spans="1:25" x14ac:dyDescent="0.25">
      <c r="A35" s="1" t="s">
        <v>40</v>
      </c>
      <c r="B35" s="9">
        <f>VLOOKUP(A35,prc_data!A:D,2,FALSE)</f>
        <v>140.37</v>
      </c>
      <c r="C35" s="5">
        <f>VLOOKUP(A35,indata!A:D,2,FALSE)</f>
        <v>24</v>
      </c>
      <c r="R35" s="26">
        <f>VLOOKUP(A35,prc_data!A:D,3,FALSE)/1000000</f>
        <v>2035.500647211833</v>
      </c>
      <c r="S35" s="30">
        <f>VLOOKUP(A35,prc_data!A:D,4,FALSE)</f>
        <v>54</v>
      </c>
      <c r="T35" s="27">
        <f>(VLOOKUP(A35,prc_data!A:D,3,FALSE)*L35)/1000000</f>
        <v>0</v>
      </c>
      <c r="U35" s="13">
        <f>(VLOOKUP(A35,prc_data!A:D,3,FALSE)*M35)/1000000</f>
        <v>0</v>
      </c>
      <c r="V35" s="28">
        <f>(VLOOKUP(A35,prc_data!A:D,3,FALSE)*N35)/1000000</f>
        <v>0</v>
      </c>
      <c r="W35" s="13">
        <f>(VLOOKUP(A35,prc_data!A:D,3,FALSE)*O35)/1000000</f>
        <v>0</v>
      </c>
      <c r="X35" s="13">
        <f>(VLOOKUP(A35,prc_data!A:D,3,FALSE)*P35)/1000000</f>
        <v>0</v>
      </c>
      <c r="Y35" s="21">
        <f>(VLOOKUP(A35,prc_data!A:D,3,FALSE)*Q35)/1000000</f>
        <v>0</v>
      </c>
    </row>
    <row r="36" spans="1:25" x14ac:dyDescent="0.25">
      <c r="A36" s="1" t="s">
        <v>33</v>
      </c>
      <c r="B36" s="9">
        <f>VLOOKUP(A36,prc_data!A:D,2,FALSE)</f>
        <v>1.4719000000000001E-4</v>
      </c>
      <c r="C36" s="5">
        <f>VLOOKUP(A36,indata!A:D,2,FALSE)</f>
        <v>20000000</v>
      </c>
      <c r="R36" s="26">
        <f>VLOOKUP(A36,prc_data!A:D,3,FALSE)/1000000</f>
        <v>10.520766627207069</v>
      </c>
      <c r="S36" s="30">
        <f>VLOOKUP(A36,prc_data!A:D,4,FALSE)</f>
        <v>1307</v>
      </c>
      <c r="T36" s="27">
        <f>(VLOOKUP(A36,prc_data!A:D,3,FALSE)*L36)/1000000</f>
        <v>0</v>
      </c>
      <c r="U36" s="13">
        <f>(VLOOKUP(A36,prc_data!A:D,3,FALSE)*M36)/1000000</f>
        <v>0</v>
      </c>
      <c r="V36" s="28">
        <f>(VLOOKUP(A36,prc_data!A:D,3,FALSE)*N36)/1000000</f>
        <v>0</v>
      </c>
      <c r="W36" s="13">
        <f>(VLOOKUP(A36,prc_data!A:D,3,FALSE)*O36)/1000000</f>
        <v>0</v>
      </c>
      <c r="X36" s="13">
        <f>(VLOOKUP(A36,prc_data!A:D,3,FALSE)*P36)/1000000</f>
        <v>0</v>
      </c>
      <c r="Y36" s="21">
        <f>(VLOOKUP(A36,prc_data!A:D,3,FALSE)*Q36)/1000000</f>
        <v>0</v>
      </c>
    </row>
    <row r="37" spans="1:25" x14ac:dyDescent="0.25">
      <c r="A37" s="1" t="s">
        <v>42</v>
      </c>
      <c r="B37" s="9">
        <f>VLOOKUP(A37,prc_data!A:D,2,FALSE)</f>
        <v>5.8967999999999998E-4</v>
      </c>
      <c r="C37" s="5">
        <f>VLOOKUP(A37,indata!A:D,2,FALSE)</f>
        <v>1014650</v>
      </c>
      <c r="R37" s="26">
        <f>VLOOKUP(A37,prc_data!A:D,3,FALSE)/1000000</f>
        <v>1.4489649635833568</v>
      </c>
      <c r="S37" s="30">
        <f>VLOOKUP(A37,prc_data!A:D,4,FALSE)</f>
        <v>2273</v>
      </c>
      <c r="T37" s="27">
        <f>(VLOOKUP(A37,prc_data!A:D,3,FALSE)*L37)/1000000</f>
        <v>0</v>
      </c>
      <c r="U37" s="13">
        <f>(VLOOKUP(A37,prc_data!A:D,3,FALSE)*M37)/1000000</f>
        <v>0</v>
      </c>
      <c r="V37" s="28">
        <f>(VLOOKUP(A37,prc_data!A:D,3,FALSE)*N37)/1000000</f>
        <v>0</v>
      </c>
      <c r="W37" s="13">
        <f>(VLOOKUP(A37,prc_data!A:D,3,FALSE)*O37)/1000000</f>
        <v>0</v>
      </c>
      <c r="X37" s="13">
        <f>(VLOOKUP(A37,prc_data!A:D,3,FALSE)*P37)/1000000</f>
        <v>0</v>
      </c>
      <c r="Y37" s="21">
        <f>(VLOOKUP(A37,prc_data!A:D,3,FALSE)*Q37)/1000000</f>
        <v>0</v>
      </c>
    </row>
    <row r="38" spans="1:25" x14ac:dyDescent="0.25">
      <c r="A38" s="1" t="s">
        <v>43</v>
      </c>
      <c r="B38" s="9">
        <f>VLOOKUP(A38,prc_data!A:D,2,FALSE)</f>
        <v>1.4500000000000001E-6</v>
      </c>
      <c r="C38" s="5">
        <f>VLOOKUP(A38,indata!A:D,2,FALSE)</f>
        <v>320000000</v>
      </c>
      <c r="R38" s="26">
        <f>VLOOKUP(A38,prc_data!A:D,3,FALSE)/1000000</f>
        <v>37.144629997134082</v>
      </c>
      <c r="S38" s="30">
        <f>VLOOKUP(A38,prc_data!A:D,4,FALSE)</f>
        <v>793</v>
      </c>
      <c r="T38" s="27">
        <f>(VLOOKUP(A38,prc_data!A:D,3,FALSE)*L38)/1000000</f>
        <v>0</v>
      </c>
      <c r="U38" s="13">
        <f>(VLOOKUP(A38,prc_data!A:D,3,FALSE)*M38)/1000000</f>
        <v>0</v>
      </c>
      <c r="V38" s="28">
        <f>(VLOOKUP(A38,prc_data!A:D,3,FALSE)*N38)/1000000</f>
        <v>0</v>
      </c>
      <c r="W38" s="13">
        <f>(VLOOKUP(A38,prc_data!A:D,3,FALSE)*O38)/1000000</f>
        <v>0</v>
      </c>
      <c r="X38" s="13">
        <f>(VLOOKUP(A38,prc_data!A:D,3,FALSE)*P38)/1000000</f>
        <v>0</v>
      </c>
      <c r="Y38" s="21">
        <f>(VLOOKUP(A38,prc_data!A:D,3,FALSE)*Q38)/1000000</f>
        <v>0</v>
      </c>
    </row>
    <row r="39" spans="1:25" x14ac:dyDescent="0.25">
      <c r="A39" s="1" t="s">
        <v>45</v>
      </c>
      <c r="B39" s="9">
        <f>VLOOKUP(A39,prc_data!A:D,2,FALSE)</f>
        <v>2.68</v>
      </c>
      <c r="C39" s="5">
        <f>VLOOKUP(A39,indata!A:D,2,FALSE)</f>
        <v>1500</v>
      </c>
      <c r="R39" s="26">
        <f>VLOOKUP(A39,prc_data!A:D,3,FALSE)/1000000</f>
        <v>64.265973091625924</v>
      </c>
      <c r="S39" s="30">
        <f>VLOOKUP(A39,prc_data!A:D,4,FALSE)</f>
        <v>480</v>
      </c>
      <c r="T39" s="27">
        <f>(VLOOKUP(A39,prc_data!A:D,3,FALSE)*L39)/1000000</f>
        <v>0</v>
      </c>
      <c r="U39" s="13">
        <f>(VLOOKUP(A39,prc_data!A:D,3,FALSE)*M39)/1000000</f>
        <v>0</v>
      </c>
      <c r="V39" s="28">
        <f>(VLOOKUP(A39,prc_data!A:D,3,FALSE)*N39)/1000000</f>
        <v>0</v>
      </c>
      <c r="W39" s="13">
        <f>(VLOOKUP(A39,prc_data!A:D,3,FALSE)*O39)/1000000</f>
        <v>0</v>
      </c>
      <c r="X39" s="13">
        <f>(VLOOKUP(A39,prc_data!A:D,3,FALSE)*P39)/1000000</f>
        <v>0</v>
      </c>
      <c r="Y39" s="21">
        <f>(VLOOKUP(A39,prc_data!A:D,3,FALSE)*Q39)/1000000</f>
        <v>0</v>
      </c>
    </row>
    <row r="40" spans="1:25" x14ac:dyDescent="0.25">
      <c r="A40" s="1" t="s">
        <v>44</v>
      </c>
      <c r="B40" s="9">
        <f>VLOOKUP(A40,prc_data!A:D,2,FALSE)</f>
        <v>1.03188E-2</v>
      </c>
      <c r="C40" s="5">
        <f>VLOOKUP(A40,indata!A:D,2,FALSE)</f>
        <v>388150</v>
      </c>
      <c r="R40" s="26">
        <f>VLOOKUP(A40,prc_data!A:D,3,FALSE)/1000000</f>
        <v>105.24481402674752</v>
      </c>
      <c r="S40" s="30">
        <f>VLOOKUP(A40,prc_data!A:D,4,FALSE)</f>
        <v>496</v>
      </c>
      <c r="T40" s="27">
        <f>(VLOOKUP(A40,prc_data!A:D,3,FALSE)*L40)/1000000</f>
        <v>0</v>
      </c>
      <c r="U40" s="13">
        <f>(VLOOKUP(A40,prc_data!A:D,3,FALSE)*M40)/1000000</f>
        <v>0</v>
      </c>
      <c r="V40" s="28">
        <f>(VLOOKUP(A40,prc_data!A:D,3,FALSE)*N40)/1000000</f>
        <v>0</v>
      </c>
      <c r="W40" s="13">
        <f>(VLOOKUP(A40,prc_data!A:D,3,FALSE)*O40)/1000000</f>
        <v>0</v>
      </c>
      <c r="X40" s="13">
        <f>(VLOOKUP(A40,prc_data!A:D,3,FALSE)*P40)/1000000</f>
        <v>0</v>
      </c>
      <c r="Y40" s="21">
        <f>(VLOOKUP(A40,prc_data!A:D,3,FALSE)*Q40)/1000000</f>
        <v>0</v>
      </c>
    </row>
    <row r="41" spans="1:25" x14ac:dyDescent="0.25">
      <c r="A41" s="1" t="s">
        <v>47</v>
      </c>
      <c r="B41" s="9">
        <f>VLOOKUP(A41,prc_data!A:D,2,FALSE)</f>
        <v>1.0788219999999999E-2</v>
      </c>
      <c r="C41" s="5">
        <f>VLOOKUP(A41,indata!A:D,2,FALSE)</f>
        <v>500000</v>
      </c>
      <c r="R41" s="26">
        <f>VLOOKUP(A41,prc_data!A:D,3,FALSE)/1000000</f>
        <v>150.14996129729755</v>
      </c>
      <c r="S41" s="30">
        <f>VLOOKUP(A41,prc_data!A:D,4,FALSE)</f>
        <v>461</v>
      </c>
      <c r="T41" s="27">
        <f>(VLOOKUP(A41,prc_data!A:D,3,FALSE)*L41)/1000000</f>
        <v>0</v>
      </c>
      <c r="U41" s="13">
        <f>(VLOOKUP(A41,prc_data!A:D,3,FALSE)*M41)/1000000</f>
        <v>0</v>
      </c>
      <c r="V41" s="28">
        <f>(VLOOKUP(A41,prc_data!A:D,3,FALSE)*N41)/1000000</f>
        <v>0</v>
      </c>
      <c r="W41" s="13">
        <f>(VLOOKUP(A41,prc_data!A:D,3,FALSE)*O41)/1000000</f>
        <v>0</v>
      </c>
      <c r="X41" s="13">
        <f>(VLOOKUP(A41,prc_data!A:D,3,FALSE)*P41)/1000000</f>
        <v>0</v>
      </c>
      <c r="Y41" s="21">
        <f>(VLOOKUP(A41,prc_data!A:D,3,FALSE)*Q41)/1000000</f>
        <v>0</v>
      </c>
    </row>
  </sheetData>
  <sortState xmlns:xlrd2="http://schemas.microsoft.com/office/spreadsheetml/2017/richdata2" ref="A6:Y41">
    <sortCondition descending="1" ref="R6:R41"/>
    <sortCondition ref="A6:A41"/>
  </sortState>
  <mergeCells count="9">
    <mergeCell ref="T5:V5"/>
    <mergeCell ref="W5:Y5"/>
    <mergeCell ref="R4:Y4"/>
    <mergeCell ref="D4:K4"/>
    <mergeCell ref="D5:F5"/>
    <mergeCell ref="H5:J5"/>
    <mergeCell ref="L4:Q4"/>
    <mergeCell ref="L5:N5"/>
    <mergeCell ref="O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9F07-494F-42B0-BAA6-0660E67D6FC3}">
  <dimension ref="A1:D42"/>
  <sheetViews>
    <sheetView workbookViewId="0">
      <selection activeCell="I13" sqref="I13"/>
    </sheetView>
  </sheetViews>
  <sheetFormatPr defaultRowHeight="15" x14ac:dyDescent="0.25"/>
  <cols>
    <col min="1" max="1" width="9.140625" bestFit="1" customWidth="1"/>
    <col min="2" max="2" width="9.85546875" bestFit="1" customWidth="1"/>
    <col min="3" max="3" width="12.5703125" bestFit="1" customWidth="1"/>
    <col min="4" max="4" width="11" bestFit="1" customWidth="1"/>
  </cols>
  <sheetData>
    <row r="1" spans="1:4" x14ac:dyDescent="0.25">
      <c r="A1" t="s">
        <v>18</v>
      </c>
      <c r="B1" t="s">
        <v>50</v>
      </c>
      <c r="C1" t="s">
        <v>51</v>
      </c>
      <c r="D1" t="s">
        <v>52</v>
      </c>
    </row>
    <row r="2" spans="1:4" x14ac:dyDescent="0.25">
      <c r="A2" t="s">
        <v>36</v>
      </c>
      <c r="B2">
        <v>50000</v>
      </c>
      <c r="C2">
        <v>2.3863458000000001E-2</v>
      </c>
      <c r="D2">
        <v>20231216</v>
      </c>
    </row>
    <row r="3" spans="1:4" x14ac:dyDescent="0.25">
      <c r="A3" t="s">
        <v>7</v>
      </c>
      <c r="B3">
        <v>20000</v>
      </c>
      <c r="C3">
        <v>0.36</v>
      </c>
      <c r="D3">
        <v>20240107</v>
      </c>
    </row>
    <row r="4" spans="1:4" x14ac:dyDescent="0.25">
      <c r="A4" t="s">
        <v>8</v>
      </c>
      <c r="B4">
        <v>100000</v>
      </c>
      <c r="C4">
        <v>0.15</v>
      </c>
      <c r="D4">
        <v>20230716</v>
      </c>
    </row>
    <row r="5" spans="1:4" x14ac:dyDescent="0.25">
      <c r="A5" t="s">
        <v>21</v>
      </c>
      <c r="B5">
        <v>29900</v>
      </c>
      <c r="C5">
        <v>3.3444820000000002E-3</v>
      </c>
      <c r="D5">
        <v>20221229</v>
      </c>
    </row>
    <row r="6" spans="1:4" x14ac:dyDescent="0.25">
      <c r="A6" t="s">
        <v>22</v>
      </c>
      <c r="B6">
        <v>8480</v>
      </c>
      <c r="C6">
        <v>1.92</v>
      </c>
      <c r="D6">
        <v>20221210</v>
      </c>
    </row>
    <row r="7" spans="1:4" x14ac:dyDescent="0.25">
      <c r="A7" t="s">
        <v>23</v>
      </c>
      <c r="B7">
        <v>1000</v>
      </c>
      <c r="C7">
        <v>1.2781400000000001</v>
      </c>
      <c r="D7">
        <v>20230716</v>
      </c>
    </row>
    <row r="8" spans="1:4" x14ac:dyDescent="0.25">
      <c r="A8" t="s">
        <v>24</v>
      </c>
      <c r="B8">
        <v>1600</v>
      </c>
      <c r="C8">
        <v>1.52</v>
      </c>
      <c r="D8">
        <v>20240213</v>
      </c>
    </row>
    <row r="9" spans="1:4" x14ac:dyDescent="0.25">
      <c r="A9" t="s">
        <v>25</v>
      </c>
      <c r="B9">
        <v>2000000</v>
      </c>
      <c r="C9">
        <v>1.432224E-3</v>
      </c>
      <c r="D9">
        <v>20240202</v>
      </c>
    </row>
    <row r="10" spans="1:4" x14ac:dyDescent="0.25">
      <c r="A10" t="s">
        <v>53</v>
      </c>
      <c r="B10">
        <v>511120</v>
      </c>
      <c r="C10">
        <v>4.6955699999999996E-3</v>
      </c>
      <c r="D10">
        <v>20231215</v>
      </c>
    </row>
    <row r="11" spans="1:4" x14ac:dyDescent="0.25">
      <c r="A11" t="s">
        <v>54</v>
      </c>
      <c r="B11">
        <v>1000000</v>
      </c>
      <c r="C11">
        <v>2.2000000000000001E-3</v>
      </c>
      <c r="D11">
        <v>20230512</v>
      </c>
    </row>
    <row r="12" spans="1:4" x14ac:dyDescent="0.25">
      <c r="A12" t="s">
        <v>26</v>
      </c>
      <c r="B12">
        <v>23700</v>
      </c>
      <c r="C12">
        <v>0.12658227799999999</v>
      </c>
      <c r="D12">
        <v>20231219</v>
      </c>
    </row>
    <row r="13" spans="1:4" x14ac:dyDescent="0.25">
      <c r="A13" t="s">
        <v>28</v>
      </c>
      <c r="B13">
        <v>20000</v>
      </c>
      <c r="C13">
        <v>0.17749999999999999</v>
      </c>
      <c r="D13">
        <v>20231218</v>
      </c>
    </row>
    <row r="14" spans="1:4" x14ac:dyDescent="0.25">
      <c r="A14" t="s">
        <v>15</v>
      </c>
      <c r="B14">
        <v>200000</v>
      </c>
      <c r="C14">
        <v>0.09</v>
      </c>
      <c r="D14">
        <v>20240315</v>
      </c>
    </row>
    <row r="15" spans="1:4" x14ac:dyDescent="0.25">
      <c r="A15" t="s">
        <v>55</v>
      </c>
      <c r="B15">
        <v>800</v>
      </c>
      <c r="C15">
        <v>1.1399999999999999</v>
      </c>
      <c r="D15">
        <v>20231213</v>
      </c>
    </row>
    <row r="16" spans="1:4" x14ac:dyDescent="0.25">
      <c r="A16" t="s">
        <v>30</v>
      </c>
      <c r="B16">
        <v>822134</v>
      </c>
      <c r="C16">
        <v>6.4999999999999997E-3</v>
      </c>
      <c r="D16">
        <v>20240310</v>
      </c>
    </row>
    <row r="17" spans="1:4" x14ac:dyDescent="0.25">
      <c r="A17" t="s">
        <v>31</v>
      </c>
      <c r="B17">
        <v>3200</v>
      </c>
      <c r="C17">
        <v>0.87</v>
      </c>
      <c r="D17">
        <v>20210101</v>
      </c>
    </row>
    <row r="18" spans="1:4" x14ac:dyDescent="0.25">
      <c r="A18" t="s">
        <v>32</v>
      </c>
      <c r="B18">
        <v>3470</v>
      </c>
      <c r="C18">
        <v>0.720461095</v>
      </c>
      <c r="D18">
        <v>20231218</v>
      </c>
    </row>
    <row r="19" spans="1:4" x14ac:dyDescent="0.25">
      <c r="A19" t="s">
        <v>34</v>
      </c>
      <c r="B19">
        <v>5300000</v>
      </c>
      <c r="C19">
        <v>2.0000000000000001E-4</v>
      </c>
      <c r="D19">
        <v>20210101</v>
      </c>
    </row>
    <row r="20" spans="1:4" x14ac:dyDescent="0.25">
      <c r="A20" t="s">
        <v>10</v>
      </c>
      <c r="B20">
        <v>100000</v>
      </c>
      <c r="C20">
        <v>3.0820400000000001E-2</v>
      </c>
      <c r="D20">
        <v>20221210</v>
      </c>
    </row>
    <row r="21" spans="1:4" x14ac:dyDescent="0.25">
      <c r="A21" t="s">
        <v>35</v>
      </c>
      <c r="B21">
        <v>100000</v>
      </c>
      <c r="C21">
        <v>1.0891700000000001E-2</v>
      </c>
      <c r="D21">
        <v>20230603</v>
      </c>
    </row>
    <row r="22" spans="1:4" x14ac:dyDescent="0.25">
      <c r="A22" t="s">
        <v>9</v>
      </c>
      <c r="B22">
        <v>100000</v>
      </c>
      <c r="C22">
        <v>6.3220600000000002E-2</v>
      </c>
      <c r="D22">
        <v>20230418</v>
      </c>
    </row>
    <row r="23" spans="1:4" x14ac:dyDescent="0.25">
      <c r="A23" t="s">
        <v>37</v>
      </c>
      <c r="B23">
        <v>124000</v>
      </c>
      <c r="C23">
        <v>0.02</v>
      </c>
      <c r="D23">
        <v>20201223</v>
      </c>
    </row>
    <row r="24" spans="1:4" x14ac:dyDescent="0.25">
      <c r="A24" t="s">
        <v>38</v>
      </c>
      <c r="B24">
        <v>31720</v>
      </c>
      <c r="C24">
        <v>0.12799616599999999</v>
      </c>
      <c r="D24">
        <v>20231214</v>
      </c>
    </row>
    <row r="25" spans="1:4" x14ac:dyDescent="0.25">
      <c r="A25" t="s">
        <v>29</v>
      </c>
      <c r="B25">
        <v>134750</v>
      </c>
      <c r="C25">
        <v>1.5193618000000001E-2</v>
      </c>
      <c r="D25">
        <v>20231213</v>
      </c>
    </row>
    <row r="26" spans="1:4" x14ac:dyDescent="0.25">
      <c r="A26" t="s">
        <v>16</v>
      </c>
      <c r="B26">
        <v>50000</v>
      </c>
      <c r="C26">
        <v>7.0000000000000007E-2</v>
      </c>
      <c r="D26">
        <v>20231217</v>
      </c>
    </row>
    <row r="27" spans="1:4" x14ac:dyDescent="0.25">
      <c r="A27" t="s">
        <v>39</v>
      </c>
      <c r="B27">
        <v>500000</v>
      </c>
      <c r="C27">
        <v>2.3791200000000002E-3</v>
      </c>
      <c r="D27">
        <v>20230603</v>
      </c>
    </row>
    <row r="28" spans="1:4" x14ac:dyDescent="0.25">
      <c r="A28" t="s">
        <v>17</v>
      </c>
      <c r="B28">
        <v>50210</v>
      </c>
      <c r="C28">
        <v>0.127479387</v>
      </c>
      <c r="D28">
        <v>20240127</v>
      </c>
    </row>
    <row r="29" spans="1:4" x14ac:dyDescent="0.25">
      <c r="A29" t="s">
        <v>40</v>
      </c>
      <c r="B29">
        <v>24</v>
      </c>
      <c r="C29">
        <v>87.5</v>
      </c>
      <c r="D29">
        <v>20231011</v>
      </c>
    </row>
    <row r="30" spans="1:4" x14ac:dyDescent="0.25">
      <c r="A30" t="s">
        <v>56</v>
      </c>
      <c r="B30">
        <v>5090</v>
      </c>
      <c r="C30">
        <v>0.58974459700000004</v>
      </c>
      <c r="D30">
        <v>20231219</v>
      </c>
    </row>
    <row r="31" spans="1:4" x14ac:dyDescent="0.25">
      <c r="A31" t="s">
        <v>33</v>
      </c>
      <c r="B31">
        <v>20000000</v>
      </c>
      <c r="C31">
        <v>1.4999999999999999E-4</v>
      </c>
      <c r="D31">
        <v>20210715</v>
      </c>
    </row>
    <row r="32" spans="1:4" x14ac:dyDescent="0.25">
      <c r="A32" t="s">
        <v>12</v>
      </c>
      <c r="B32">
        <v>10000</v>
      </c>
      <c r="C32">
        <v>0.1212</v>
      </c>
      <c r="D32">
        <v>20230913</v>
      </c>
    </row>
    <row r="33" spans="1:4" x14ac:dyDescent="0.25">
      <c r="A33" t="s">
        <v>41</v>
      </c>
      <c r="B33">
        <v>1000000</v>
      </c>
      <c r="C33">
        <v>1.48113E-3</v>
      </c>
      <c r="D33">
        <v>20230512</v>
      </c>
    </row>
    <row r="34" spans="1:4" x14ac:dyDescent="0.25">
      <c r="A34" t="s">
        <v>11</v>
      </c>
      <c r="B34">
        <v>10150</v>
      </c>
      <c r="C34">
        <v>0.49261083700000002</v>
      </c>
      <c r="D34">
        <v>20230906</v>
      </c>
    </row>
    <row r="35" spans="1:4" x14ac:dyDescent="0.25">
      <c r="A35" t="s">
        <v>42</v>
      </c>
      <c r="B35">
        <v>1014650</v>
      </c>
      <c r="C35">
        <v>9.8585699999999992E-4</v>
      </c>
      <c r="D35">
        <v>20231216</v>
      </c>
    </row>
    <row r="36" spans="1:4" x14ac:dyDescent="0.25">
      <c r="A36" t="s">
        <v>43</v>
      </c>
      <c r="B36">
        <v>320000000</v>
      </c>
      <c r="C36">
        <v>1.53E-6</v>
      </c>
      <c r="D36">
        <v>20230410</v>
      </c>
    </row>
    <row r="37" spans="1:4" x14ac:dyDescent="0.25">
      <c r="A37" t="s">
        <v>45</v>
      </c>
      <c r="B37">
        <v>1500</v>
      </c>
      <c r="C37">
        <v>3.470653333</v>
      </c>
      <c r="D37">
        <v>20231217</v>
      </c>
    </row>
    <row r="38" spans="1:4" x14ac:dyDescent="0.25">
      <c r="A38" t="s">
        <v>44</v>
      </c>
      <c r="B38">
        <v>388150</v>
      </c>
      <c r="C38">
        <v>7.1000000000000004E-3</v>
      </c>
      <c r="D38">
        <v>20210101</v>
      </c>
    </row>
    <row r="39" spans="1:4" x14ac:dyDescent="0.25">
      <c r="A39" t="s">
        <v>27</v>
      </c>
      <c r="B39">
        <v>100</v>
      </c>
      <c r="C39">
        <v>300</v>
      </c>
      <c r="D39">
        <v>20240101</v>
      </c>
    </row>
    <row r="40" spans="1:4" x14ac:dyDescent="0.25">
      <c r="A40" t="s">
        <v>46</v>
      </c>
      <c r="B40">
        <v>100000</v>
      </c>
      <c r="C40">
        <v>4.3412800000000001E-2</v>
      </c>
      <c r="D40">
        <v>20230915</v>
      </c>
    </row>
    <row r="41" spans="1:4" x14ac:dyDescent="0.25">
      <c r="A41" t="s">
        <v>57</v>
      </c>
      <c r="B41">
        <v>3991950</v>
      </c>
      <c r="C41">
        <v>5.0100800000000005E-4</v>
      </c>
      <c r="D41">
        <v>20230606</v>
      </c>
    </row>
    <row r="42" spans="1:4" x14ac:dyDescent="0.25">
      <c r="A42" t="s">
        <v>47</v>
      </c>
      <c r="B42">
        <v>500000</v>
      </c>
      <c r="C42">
        <v>3.7106999999999999E-3</v>
      </c>
      <c r="D42">
        <v>20230716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C0F7-E536-47DB-B1CD-C0F8BD00E4A7}">
  <dimension ref="A1:D37"/>
  <sheetViews>
    <sheetView zoomScale="160" zoomScaleNormal="160" workbookViewId="0">
      <pane ySplit="1" topLeftCell="A2" activePane="bottomLeft" state="frozen"/>
      <selection pane="bottomLeft" sqref="A1:D37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7.85546875" bestFit="1" customWidth="1"/>
    <col min="4" max="4" width="18.5703125" bestFit="1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60</v>
      </c>
    </row>
    <row r="2" spans="1:4" x14ac:dyDescent="0.25">
      <c r="A2" t="s">
        <v>8</v>
      </c>
      <c r="B2">
        <v>0.284443</v>
      </c>
      <c r="C2">
        <v>2300463405.5022044</v>
      </c>
      <c r="D2">
        <v>56</v>
      </c>
    </row>
    <row r="3" spans="1:4" x14ac:dyDescent="0.25">
      <c r="A3" t="s">
        <v>17</v>
      </c>
      <c r="B3">
        <v>0.23096800000000001</v>
      </c>
      <c r="C3">
        <v>183189696.19302639</v>
      </c>
      <c r="D3">
        <v>409</v>
      </c>
    </row>
    <row r="4" spans="1:4" x14ac:dyDescent="0.25">
      <c r="A4" t="s">
        <v>21</v>
      </c>
      <c r="B4">
        <v>1.0725220000000001E-2</v>
      </c>
      <c r="C4">
        <v>602663413.27278888</v>
      </c>
      <c r="D4">
        <v>256</v>
      </c>
    </row>
    <row r="5" spans="1:4" x14ac:dyDescent="0.25">
      <c r="A5" t="s">
        <v>22</v>
      </c>
      <c r="B5">
        <v>2.1</v>
      </c>
      <c r="C5">
        <v>1286167009.79983</v>
      </c>
      <c r="D5">
        <v>77</v>
      </c>
    </row>
    <row r="6" spans="1:4" x14ac:dyDescent="0.25">
      <c r="A6" t="s">
        <v>23</v>
      </c>
      <c r="B6">
        <v>1.72</v>
      </c>
      <c r="C6">
        <v>4562826586.8197308</v>
      </c>
      <c r="D6">
        <v>43</v>
      </c>
    </row>
    <row r="7" spans="1:4" x14ac:dyDescent="0.25">
      <c r="A7" t="s">
        <v>24</v>
      </c>
      <c r="B7">
        <v>1.1200000000000001</v>
      </c>
      <c r="C7">
        <v>8767070.2787110545</v>
      </c>
      <c r="D7">
        <v>1647</v>
      </c>
    </row>
    <row r="8" spans="1:4" x14ac:dyDescent="0.25">
      <c r="A8" t="s">
        <v>25</v>
      </c>
      <c r="B8">
        <v>0.50358400000000003</v>
      </c>
      <c r="C8">
        <v>77101186.328619227</v>
      </c>
      <c r="D8">
        <v>3000</v>
      </c>
    </row>
    <row r="9" spans="1:4" x14ac:dyDescent="0.25">
      <c r="A9" t="s">
        <v>15</v>
      </c>
      <c r="B9">
        <v>7.6482999999999995E-2</v>
      </c>
      <c r="C9">
        <v>30168061.000552576</v>
      </c>
      <c r="D9">
        <v>874</v>
      </c>
    </row>
    <row r="10" spans="1:4" x14ac:dyDescent="0.25">
      <c r="A10" t="s">
        <v>7</v>
      </c>
      <c r="B10">
        <v>0.66966199999999998</v>
      </c>
      <c r="C10">
        <v>23622054563.358379</v>
      </c>
      <c r="D10">
        <v>9</v>
      </c>
    </row>
    <row r="11" spans="1:4" x14ac:dyDescent="0.25">
      <c r="A11" t="s">
        <v>26</v>
      </c>
      <c r="B11">
        <v>0.38791300000000001</v>
      </c>
      <c r="C11">
        <v>162360862.58631954</v>
      </c>
      <c r="D11">
        <v>451</v>
      </c>
    </row>
    <row r="12" spans="1:4" x14ac:dyDescent="0.25">
      <c r="A12" t="s">
        <v>27</v>
      </c>
      <c r="B12">
        <v>43.88</v>
      </c>
      <c r="C12">
        <v>446707625.97397012</v>
      </c>
      <c r="D12">
        <v>197</v>
      </c>
    </row>
    <row r="13" spans="1:4" x14ac:dyDescent="0.25">
      <c r="A13" t="s">
        <v>28</v>
      </c>
      <c r="B13">
        <v>0.34020099999999998</v>
      </c>
      <c r="C13">
        <v>216176964.82276008</v>
      </c>
      <c r="D13">
        <v>340</v>
      </c>
    </row>
    <row r="14" spans="1:4" x14ac:dyDescent="0.25">
      <c r="A14" t="s">
        <v>29</v>
      </c>
      <c r="B14">
        <v>2.6925399999999999E-2</v>
      </c>
      <c r="C14">
        <v>23646844.953464992</v>
      </c>
      <c r="D14">
        <v>842</v>
      </c>
    </row>
    <row r="15" spans="1:4" x14ac:dyDescent="0.25">
      <c r="A15" t="s">
        <v>30</v>
      </c>
      <c r="B15">
        <v>6.5041200000000004E-3</v>
      </c>
      <c r="C15">
        <v>20844701.15413323</v>
      </c>
      <c r="D15">
        <v>1494</v>
      </c>
    </row>
    <row r="16" spans="1:4" x14ac:dyDescent="0.25">
      <c r="A16" t="s">
        <v>31</v>
      </c>
      <c r="B16">
        <v>8.0181000000000002E-2</v>
      </c>
      <c r="C16">
        <v>69501185.06861037</v>
      </c>
      <c r="D16">
        <v>497</v>
      </c>
    </row>
    <row r="17" spans="1:4" x14ac:dyDescent="0.25">
      <c r="A17" t="s">
        <v>32</v>
      </c>
      <c r="B17">
        <v>0.833646</v>
      </c>
      <c r="C17">
        <v>72158253.370819703</v>
      </c>
      <c r="D17">
        <v>608</v>
      </c>
    </row>
    <row r="18" spans="1:4" x14ac:dyDescent="0.25">
      <c r="A18" t="s">
        <v>33</v>
      </c>
      <c r="B18">
        <v>1.4719000000000001E-4</v>
      </c>
      <c r="C18">
        <v>10520766.627207069</v>
      </c>
      <c r="D18">
        <v>1307</v>
      </c>
    </row>
    <row r="19" spans="1:4" x14ac:dyDescent="0.25">
      <c r="A19" t="s">
        <v>34</v>
      </c>
      <c r="B19">
        <v>7.5283999999999995E-4</v>
      </c>
      <c r="C19">
        <v>37648737.858767681</v>
      </c>
      <c r="D19">
        <v>597</v>
      </c>
    </row>
    <row r="20" spans="1:4" x14ac:dyDescent="0.25">
      <c r="A20" t="s">
        <v>10</v>
      </c>
      <c r="B20">
        <v>6.9212999999999997E-2</v>
      </c>
      <c r="C20">
        <v>2572842180.3680186</v>
      </c>
      <c r="D20">
        <v>93</v>
      </c>
    </row>
    <row r="21" spans="1:4" x14ac:dyDescent="0.25">
      <c r="A21" t="s">
        <v>35</v>
      </c>
      <c r="B21">
        <v>3.6443610000000001E-2</v>
      </c>
      <c r="C21">
        <v>57514053.607289389</v>
      </c>
      <c r="D21">
        <v>635</v>
      </c>
    </row>
    <row r="22" spans="1:4" x14ac:dyDescent="0.25">
      <c r="A22" t="s">
        <v>36</v>
      </c>
      <c r="B22">
        <v>1.6184150000000001E-2</v>
      </c>
      <c r="C22">
        <v>4383429.140731127</v>
      </c>
      <c r="D22">
        <v>1552</v>
      </c>
    </row>
    <row r="23" spans="1:4" x14ac:dyDescent="0.25">
      <c r="A23" t="s">
        <v>9</v>
      </c>
      <c r="B23">
        <v>0.12090099999999999</v>
      </c>
      <c r="C23">
        <v>4072402699.7074299</v>
      </c>
      <c r="D23">
        <v>33</v>
      </c>
    </row>
    <row r="24" spans="1:4" x14ac:dyDescent="0.25">
      <c r="A24" t="s">
        <v>37</v>
      </c>
      <c r="B24">
        <v>5.2711099999999999E-3</v>
      </c>
      <c r="C24">
        <v>25169562.243673068</v>
      </c>
      <c r="D24">
        <v>854</v>
      </c>
    </row>
    <row r="25" spans="1:4" x14ac:dyDescent="0.25">
      <c r="A25" t="s">
        <v>38</v>
      </c>
      <c r="B25">
        <v>0.137321</v>
      </c>
      <c r="C25">
        <v>3175477890.2729368</v>
      </c>
      <c r="D25">
        <v>26</v>
      </c>
    </row>
    <row r="26" spans="1:4" x14ac:dyDescent="0.25">
      <c r="A26" t="s">
        <v>16</v>
      </c>
      <c r="B26">
        <v>0.29950900000000003</v>
      </c>
      <c r="C26">
        <v>232311814.67034179</v>
      </c>
      <c r="D26">
        <v>255</v>
      </c>
    </row>
    <row r="27" spans="1:4" x14ac:dyDescent="0.25">
      <c r="A27" t="s">
        <v>39</v>
      </c>
      <c r="B27">
        <v>1.0673810000000001E-2</v>
      </c>
      <c r="C27">
        <v>174762144.28518215</v>
      </c>
      <c r="D27">
        <v>302</v>
      </c>
    </row>
    <row r="28" spans="1:4" x14ac:dyDescent="0.25">
      <c r="A28" t="s">
        <v>40</v>
      </c>
      <c r="B28">
        <v>140.37</v>
      </c>
      <c r="C28">
        <v>2035500647.211833</v>
      </c>
      <c r="D28">
        <v>54</v>
      </c>
    </row>
    <row r="29" spans="1:4" x14ac:dyDescent="0.25">
      <c r="A29" t="s">
        <v>12</v>
      </c>
      <c r="B29">
        <v>0.84879599999999999</v>
      </c>
      <c r="C29">
        <v>2264795135.8787847</v>
      </c>
      <c r="D29">
        <v>46</v>
      </c>
    </row>
    <row r="30" spans="1:4" x14ac:dyDescent="0.25">
      <c r="A30" t="s">
        <v>41</v>
      </c>
      <c r="B30">
        <v>1.062628E-2</v>
      </c>
      <c r="C30">
        <v>113394939.89506947</v>
      </c>
      <c r="D30">
        <v>524</v>
      </c>
    </row>
    <row r="31" spans="1:4" x14ac:dyDescent="0.25">
      <c r="A31" t="s">
        <v>11</v>
      </c>
      <c r="B31">
        <v>1.89</v>
      </c>
      <c r="C31">
        <v>2318683585.9405098</v>
      </c>
      <c r="D31">
        <v>51</v>
      </c>
    </row>
    <row r="32" spans="1:4" x14ac:dyDescent="0.25">
      <c r="A32" t="s">
        <v>42</v>
      </c>
      <c r="B32">
        <v>5.8967999999999998E-4</v>
      </c>
      <c r="C32">
        <v>1448964.9635833567</v>
      </c>
      <c r="D32">
        <v>2273</v>
      </c>
    </row>
    <row r="33" spans="1:4" x14ac:dyDescent="0.25">
      <c r="A33" t="s">
        <v>43</v>
      </c>
      <c r="B33">
        <v>1.4500000000000001E-6</v>
      </c>
      <c r="C33">
        <v>37144629.997134082</v>
      </c>
      <c r="D33">
        <v>793</v>
      </c>
    </row>
    <row r="34" spans="1:4" x14ac:dyDescent="0.25">
      <c r="A34" t="s">
        <v>44</v>
      </c>
      <c r="B34">
        <v>1.03188E-2</v>
      </c>
      <c r="C34">
        <v>105244814.02674752</v>
      </c>
      <c r="D34">
        <v>496</v>
      </c>
    </row>
    <row r="35" spans="1:4" x14ac:dyDescent="0.25">
      <c r="A35" t="s">
        <v>45</v>
      </c>
      <c r="B35">
        <v>2.68</v>
      </c>
      <c r="C35">
        <v>64265973.091625921</v>
      </c>
      <c r="D35">
        <v>480</v>
      </c>
    </row>
    <row r="36" spans="1:4" x14ac:dyDescent="0.25">
      <c r="A36" t="s">
        <v>46</v>
      </c>
      <c r="B36">
        <v>5.0646999999999998E-2</v>
      </c>
      <c r="C36">
        <v>701718908.71738017</v>
      </c>
      <c r="D36">
        <v>130</v>
      </c>
    </row>
    <row r="37" spans="1:4" x14ac:dyDescent="0.25">
      <c r="A37" t="s">
        <v>47</v>
      </c>
      <c r="B37">
        <v>1.0788219999999999E-2</v>
      </c>
      <c r="C37">
        <v>150149961.29729754</v>
      </c>
      <c r="D37">
        <v>461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6 3 c 2 a e - 9 b a a - 4 c 8 6 - a d c 9 - 4 2 c c 4 9 a 6 f 9 e 7 "   x m l n s = " h t t p : / / s c h e m a s . m i c r o s o f t . c o m / D a t a M a s h u p " > A A A A A G 8 E A A B Q S w M E F A A C A A g A 7 q h 6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7 q h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o e l j 8 Z X i 2 a Q E A A P 4 D A A A T A B w A R m 9 y b X V s Y X M v U 2 V j d G l v b j E u b S C i G A A o o B Q A A A A A A A A A A A A A A A A A A A A A A A A A A A D t U U 1 L A z E Q v R f 6 H 0 K 8 t B B 3 L W g P y h 6 k C n o R p Q U P R Z Z s d m x D N 8 k y m V S X 4 n 8 3 7 b a 0 w h 6 8 e T G X D O / N x 5 t 5 H h R p Z 9 m 0 / U c 3 / V 6 / 5 5 c S o W T a l p I k y 1 g F 1 O + x + K Y u o I K I T P w 6 u X M q G L A 0 e I U i m T h L M f Y D v i S q / X W a o v x I F p q W o Q g e U L V 8 o p x J A a F w C M G k 2 t Q O S V o 6 L 5 3 y q Z H a p u 3 U R P k 1 H 4 r 5 H V T a a A L M u O C C T V w V j P X Z p W D 3 V r l S 2 0 U 2 v r q 4 G A n 2 E h z B l J o K s m O Y P D k L b 0 P R y j / j z + h M 5 E r 2 A L I E 9 D z u M p N F T N w z e 3 z Q b i r Y f I / f V t V U y U q i z w j D a c v J U t p F 7 D h r a j i 2 m 6 G 0 / t 2 h a R V v S T / o m C 8 2 G + 4 b U 7 g q b k c x i x F 8 0 p d g G 1 6 7 S L N H S + P L Z F u / A + M N s c l r 1 A o O B T a Y A n D H F q H J 4 / X g Z 9 3 X s N / T t l P v q d 0 1 q v w v D D / M / b e c B 1 9 2 u B r R 3 E h c A e V K 1 h 0 J R z K P G l a / d / 8 b U E s B A i 0 A F A A C A A g A 7 q h 6 W D + 0 p + S k A A A A 9 g A A A B I A A A A A A A A A A A A A A A A A A A A A A E N v b m Z p Z y 9 Q Y W N r Y W d l L n h t b F B L A Q I t A B Q A A g A I A O 6 o e l g P y u m r p A A A A O k A A A A T A A A A A A A A A A A A A A A A A P A A A A B b Q 2 9 u d G V u d F 9 U e X B l c 1 0 u e G 1 s U E s B A i 0 A F A A C A A g A 7 q h 6 W P x l e L Z p A Q A A / g M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M A A A A A A A D B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R m N j E 0 Z D A t O G M z M i 0 0 N G U y L W J i N z E t O D V m Y j l j M z I 3 O D B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1 Q y M T o w O T o 0 O S 4 3 M z I 2 N z k 4 W i I g L z 4 8 R W 5 0 c n k g V H l w Z T 0 i R m l s b E N v b H V t b l R 5 c G V z I i B W Y W x 1 Z T 0 i c 0 J n T U Z B d z 0 9 I i A v P j x F b n R y e S B U e X B l P S J G a W x s Q 2 9 s d W 1 u T m F t Z X M i I F Z h b H V l P S J z W y Z x d W 9 0 O 3 N 5 b W J v b C Z x d W 9 0 O y w m c X V v d D t w b 3 M m c X V v d D s s J n F 1 b 3 Q 7 Z W 5 0 c n l f c H J p Y 2 U m c X V v d D s s J n F 1 b 3 Q 7 Y n V 5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h d G E v Q X V 0 b 1 J l b W 9 2 Z W R D b 2 x 1 b W 5 z M S 5 7 c 3 l t Y m 9 s L D B 9 J n F 1 b 3 Q 7 L C Z x d W 9 0 O 1 N l Y 3 R p b 2 4 x L 2 l u Z G F 0 Y S 9 B d X R v U m V t b 3 Z l Z E N v b H V t b n M x L n t w b 3 M s M X 0 m c X V v d D s s J n F 1 b 3 Q 7 U 2 V j d G l v b j E v a W 5 k Y X R h L 0 F 1 d G 9 S Z W 1 v d m V k Q 2 9 s d W 1 u c z E u e 2 V u d H J 5 X 3 B y a W N l L D J 9 J n F 1 b 3 Q 7 L C Z x d W 9 0 O 1 N l Y 3 R p b 2 4 x L 2 l u Z G F 0 Y S 9 B d X R v U m V t b 3 Z l Z E N v b H V t b n M x L n t i d X l f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R h d G E v Q X V 0 b 1 J l b W 9 2 Z W R D b 2 x 1 b W 5 z M S 5 7 c 3 l t Y m 9 s L D B 9 J n F 1 b 3 Q 7 L C Z x d W 9 0 O 1 N l Y 3 R p b 2 4 x L 2 l u Z G F 0 Y S 9 B d X R v U m V t b 3 Z l Z E N v b H V t b n M x L n t w b 3 M s M X 0 m c X V v d D s s J n F 1 b 3 Q 7 U 2 V j d G l v b j E v a W 5 k Y X R h L 0 F 1 d G 9 S Z W 1 v d m V k Q 2 9 s d W 1 u c z E u e 2 V u d H J 5 X 3 B y a W N l L D J 9 J n F 1 b 3 Q 7 L C Z x d W 9 0 O 1 N l Y 3 R p b 2 4 x L 2 l u Z G F 0 Y S 9 B d X R v U m V t b 3 Z l Z E N v b H V t b n M x L n t i d X l f Z G F 0 Z S w z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l u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j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j E y N D l h Z S 0 1 N T E y L T R l N W E t O W Q 1 Y i 0 5 O G R m M W Y 5 N T E x Y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G a W x s Q 2 9 s d W 1 u T m F t Z X M i I F Z h b H V l P S J z W y Z x d W 9 0 O 3 N 5 b W J v b C Z x d W 9 0 O y w m c X V v d D t 1 c 2 Q m c X V v d D s s J n F 1 b 3 Q 7 d X N k X 2 1 h c m t l d F 9 j Y X A m c X V v d D s s J n F 1 b 3 Q 7 b W F y a 2 V 0 X 2 N h c F 9 y Y W 5 r J n F 1 b 3 Q 7 X S I g L z 4 8 R W 5 0 c n k g V H l w Z T 0 i R m l s b E N v b H V t b l R 5 c G V z I i B W Y W x 1 Z T 0 i c 0 J n V U Z B d z 0 9 I i A v P j x F b n R y e S B U e X B l P S J G a W x s T G F z d F V w Z G F 0 Z W Q i I F Z h b H V l P S J k M j A y N C 0 w M y 0 y N 1 Q w M T o w N z o y O C 4 1 O T k 4 N j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k F k Z G V k V G 9 E Y X R h T W 9 k Z W w i I F Z h b H V l P S J s M C I g L z 4 8 R W 5 0 c n k g V H l w Z T 0 i R m l s b F R h c m d l d C I g V m F s d W U 9 I n N w c m N f Z G F 0 Y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Y 1 9 k Y X R h L 0 F 1 d G 9 S Z W 1 v d m V k Q 2 9 s d W 1 u c z E u e 3 N 5 b W J v b C w w f S Z x d W 9 0 O y w m c X V v d D t T Z W N 0 a W 9 u M S 9 w c m N f Z G F 0 Y S 9 B d X R v U m V t b 3 Z l Z E N v b H V t b n M x L n t 1 c 2 Q s M X 0 m c X V v d D s s J n F 1 b 3 Q 7 U 2 V j d G l v b j E v c H J j X 2 R h d G E v Q X V 0 b 1 J l b W 9 2 Z W R D b 2 x 1 b W 5 z M S 5 7 d X N k X 2 1 h c m t l d F 9 j Y X A s M n 0 m c X V v d D s s J n F 1 b 3 Q 7 U 2 V j d G l v b j E v c H J j X 2 R h d G E v Q X V 0 b 1 J l b W 9 2 Z W R D b 2 x 1 b W 5 z M S 5 7 b W F y a 2 V 0 X 2 N h c F 9 y Y W 5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y Y 1 9 k Y X R h L 0 F 1 d G 9 S Z W 1 v d m V k Q 2 9 s d W 1 u c z E u e 3 N 5 b W J v b C w w f S Z x d W 9 0 O y w m c X V v d D t T Z W N 0 a W 9 u M S 9 w c m N f Z G F 0 Y S 9 B d X R v U m V t b 3 Z l Z E N v b H V t b n M x L n t 1 c 2 Q s M X 0 m c X V v d D s s J n F 1 b 3 Q 7 U 2 V j d G l v b j E v c H J j X 2 R h d G E v Q X V 0 b 1 J l b W 9 2 Z W R D b 2 x 1 b W 5 z M S 5 7 d X N k X 2 1 h c m t l d F 9 j Y X A s M n 0 m c X V v d D s s J n F 1 b 3 Q 7 U 2 V j d G l v b j E v c H J j X 2 R h d G E v Q X V 0 b 1 J l b W 9 2 Z W R D b 2 x 1 b W 5 z M S 5 7 b W F y a 2 V 0 X 2 N h c F 9 y Y W 5 r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N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k 9 v y E X c n S o J D / K f r 0 u X R A A A A A A I A A A A A A B B m A A A A A Q A A I A A A A N t D m Y f B 4 D I t W / U K p Z E b L l G R 9 x 8 b k j A Z U B / Z 9 + U n u 7 R J A A A A A A 6 A A A A A A g A A I A A A A L X P W V Z + C / F d 8 G C q i 7 E u l b t O X z a 4 f Q w 2 c X h l W X i S q 3 E 9 U A A A A I l B C T B s A w w b y y Z g g W i m q g H R o l D r K m n G w U + I 8 r u V m v h K B f P 6 t a u z 7 / 4 t P G r 5 M W u D D 2 M Y A Z 5 1 x y 2 D r + / l y 6 1 F t i t 7 S Q w b u y 3 v R z a u x Z Z S 2 F u w Q A A A A N 7 s H H a x T c A y a L 1 Z R f r d j k l R 1 I l G S f E h F 1 M / s p z I a J y q M V m n d 8 U A 7 C O U F D y o s 5 4 H O f j f B P 3 s h D 3 3 B L s L g 7 D n 0 n g = < / D a t a M a s h u p > 
</file>

<file path=customXml/itemProps1.xml><?xml version="1.0" encoding="utf-8"?>
<ds:datastoreItem xmlns:ds="http://schemas.openxmlformats.org/officeDocument/2006/customXml" ds:itemID="{C0804911-3C74-4A0D-B9BF-228C5DDAD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indata</vt:lpstr>
      <vt:lpstr>prc_data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2024-03-22T15:57:34Z</dcterms:created>
  <dcterms:modified xsi:type="dcterms:W3CDTF">2024-03-27T01:14:02Z</dcterms:modified>
</cp:coreProperties>
</file>