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13" documentId="13_ncr:1_{A265EECD-C0E3-4C13-8AD5-1C2AC89FD33D}" xr6:coauthVersionLast="47" xr6:coauthVersionMax="47" xr10:uidLastSave="{63E473BA-4028-4A7A-981C-1492D9994AF7}"/>
  <bookViews>
    <workbookView xWindow="-110" yWindow="-110" windowWidth="19420" windowHeight="10300" xr2:uid="{C2F664F9-9B46-4F3B-B59B-02F6D7ECD350}"/>
  </bookViews>
  <sheets>
    <sheet name="dashboard" sheetId="1" r:id="rId1"/>
    <sheet name="indata" sheetId="5" r:id="rId2"/>
    <sheet name="prc_data" sheetId="7" r:id="rId3"/>
  </sheets>
  <definedNames>
    <definedName name="ExternalData_1" localSheetId="1" hidden="1">indata!$A$1:$D$43</definedName>
    <definedName name="ExternalData_1" localSheetId="2" hidden="1">prc_data!$A$1:$D$38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1" l="1"/>
  <c r="S7" i="1"/>
  <c r="S21" i="1"/>
  <c r="S8" i="1"/>
  <c r="S23" i="1"/>
  <c r="S9" i="1"/>
  <c r="S22" i="1"/>
  <c r="S24" i="1"/>
  <c r="S11" i="1"/>
  <c r="S12" i="1"/>
  <c r="S25" i="1"/>
  <c r="S26" i="1"/>
  <c r="S13" i="1"/>
  <c r="S27" i="1"/>
  <c r="S29" i="1"/>
  <c r="S30" i="1"/>
  <c r="S33" i="1"/>
  <c r="S37" i="1"/>
  <c r="S38" i="1"/>
  <c r="S18" i="1"/>
  <c r="S39" i="1"/>
  <c r="S40" i="1"/>
  <c r="S32" i="1"/>
  <c r="S34" i="1"/>
  <c r="S36" i="1"/>
  <c r="S35" i="1"/>
  <c r="S17" i="1"/>
  <c r="S28" i="1"/>
  <c r="S10" i="1"/>
  <c r="S19" i="1"/>
  <c r="S41" i="1"/>
  <c r="S16" i="1"/>
  <c r="S31" i="1"/>
  <c r="S15" i="1"/>
  <c r="S14" i="1"/>
  <c r="S6" i="1"/>
  <c r="R40" i="1"/>
  <c r="R32" i="1"/>
  <c r="R34" i="1"/>
  <c r="R36" i="1"/>
  <c r="R35" i="1"/>
  <c r="R17" i="1"/>
  <c r="R28" i="1"/>
  <c r="R10" i="1"/>
  <c r="R19" i="1"/>
  <c r="R41" i="1"/>
  <c r="R16" i="1"/>
  <c r="R31" i="1"/>
  <c r="R15" i="1"/>
  <c r="R14" i="1"/>
  <c r="R6" i="1"/>
  <c r="R20" i="1"/>
  <c r="R7" i="1"/>
  <c r="R21" i="1"/>
  <c r="R8" i="1"/>
  <c r="R23" i="1"/>
  <c r="R9" i="1"/>
  <c r="R22" i="1"/>
  <c r="R24" i="1"/>
  <c r="R11" i="1"/>
  <c r="R12" i="1"/>
  <c r="R25" i="1"/>
  <c r="R26" i="1"/>
  <c r="R13" i="1"/>
  <c r="R27" i="1"/>
  <c r="R29" i="1"/>
  <c r="R30" i="1"/>
  <c r="R33" i="1"/>
  <c r="R37" i="1"/>
  <c r="R38" i="1"/>
  <c r="R18" i="1"/>
  <c r="R39" i="1"/>
  <c r="B20" i="1"/>
  <c r="B7" i="1"/>
  <c r="B21" i="1"/>
  <c r="B8" i="1"/>
  <c r="B23" i="1"/>
  <c r="B9" i="1"/>
  <c r="B22" i="1"/>
  <c r="B24" i="1"/>
  <c r="B11" i="1"/>
  <c r="B12" i="1"/>
  <c r="B25" i="1"/>
  <c r="B26" i="1"/>
  <c r="B13" i="1"/>
  <c r="B27" i="1"/>
  <c r="B29" i="1"/>
  <c r="B30" i="1"/>
  <c r="B33" i="1"/>
  <c r="B37" i="1"/>
  <c r="B38" i="1"/>
  <c r="B18" i="1"/>
  <c r="B39" i="1"/>
  <c r="B40" i="1"/>
  <c r="B32" i="1"/>
  <c r="H32" i="1" s="1"/>
  <c r="B34" i="1"/>
  <c r="B36" i="1"/>
  <c r="B35" i="1"/>
  <c r="H35" i="1" s="1"/>
  <c r="B17" i="1"/>
  <c r="B28" i="1"/>
  <c r="B10" i="1"/>
  <c r="B19" i="1"/>
  <c r="E19" i="1" s="1"/>
  <c r="B41" i="1"/>
  <c r="E41" i="1" s="1"/>
  <c r="B16" i="1"/>
  <c r="B31" i="1"/>
  <c r="B15" i="1"/>
  <c r="B14" i="1"/>
  <c r="B6" i="1"/>
  <c r="C29" i="1"/>
  <c r="C26" i="1"/>
  <c r="C12" i="1"/>
  <c r="C20" i="1"/>
  <c r="C39" i="1"/>
  <c r="C33" i="1"/>
  <c r="C30" i="1"/>
  <c r="C25" i="1"/>
  <c r="C38" i="1"/>
  <c r="C18" i="1"/>
  <c r="C32" i="1"/>
  <c r="C34" i="1"/>
  <c r="C19" i="1"/>
  <c r="C36" i="1"/>
  <c r="C41" i="1"/>
  <c r="C16" i="1"/>
  <c r="C15" i="1"/>
  <c r="C35" i="1"/>
  <c r="C40" i="1"/>
  <c r="C17" i="1"/>
  <c r="C28" i="1"/>
  <c r="C10" i="1"/>
  <c r="C31" i="1"/>
  <c r="C14" i="1"/>
  <c r="C9" i="1"/>
  <c r="C24" i="1"/>
  <c r="C37" i="1"/>
  <c r="C8" i="1"/>
  <c r="C7" i="1"/>
  <c r="C21" i="1"/>
  <c r="C13" i="1"/>
  <c r="C27" i="1"/>
  <c r="C23" i="1"/>
  <c r="C22" i="1"/>
  <c r="C11" i="1"/>
  <c r="C6" i="1"/>
  <c r="I34" i="1" l="1"/>
  <c r="H36" i="1"/>
  <c r="O36" i="1" s="1"/>
  <c r="F41" i="1"/>
  <c r="N41" i="1" s="1"/>
  <c r="F33" i="1"/>
  <c r="H11" i="1"/>
  <c r="D20" i="1"/>
  <c r="L20" i="1" s="1"/>
  <c r="I25" i="1"/>
  <c r="P25" i="1" s="1"/>
  <c r="D30" i="1"/>
  <c r="F24" i="1"/>
  <c r="D6" i="1"/>
  <c r="L6" i="1" s="1"/>
  <c r="J29" i="1"/>
  <c r="Q29" i="1" s="1"/>
  <c r="E22" i="1"/>
  <c r="F14" i="1"/>
  <c r="I28" i="1"/>
  <c r="P28" i="1" s="1"/>
  <c r="I27" i="1"/>
  <c r="P27" i="1" s="1"/>
  <c r="J18" i="1"/>
  <c r="Q18" i="1" s="1"/>
  <c r="I10" i="1"/>
  <c r="P10" i="1" s="1"/>
  <c r="D13" i="1"/>
  <c r="L13" i="1" s="1"/>
  <c r="D19" i="1"/>
  <c r="L19" i="1" s="1"/>
  <c r="J19" i="1"/>
  <c r="I17" i="1"/>
  <c r="I24" i="1"/>
  <c r="P24" i="1" s="1"/>
  <c r="E9" i="1"/>
  <c r="M9" i="1" s="1"/>
  <c r="D15" i="1"/>
  <c r="L15" i="1" s="1"/>
  <c r="F35" i="1"/>
  <c r="N35" i="1" s="1"/>
  <c r="F32" i="1"/>
  <c r="N32" i="1" s="1"/>
  <c r="H24" i="1"/>
  <c r="O24" i="1" s="1"/>
  <c r="J39" i="1"/>
  <c r="H13" i="1"/>
  <c r="E23" i="1"/>
  <c r="M23" i="1" s="1"/>
  <c r="E31" i="1"/>
  <c r="M31" i="1" s="1"/>
  <c r="F36" i="1"/>
  <c r="N36" i="1" s="1"/>
  <c r="D39" i="1"/>
  <c r="L39" i="1" s="1"/>
  <c r="E18" i="1"/>
  <c r="M18" i="1" s="1"/>
  <c r="D14" i="1"/>
  <c r="L14" i="1" s="1"/>
  <c r="I18" i="1"/>
  <c r="I26" i="1"/>
  <c r="D8" i="1"/>
  <c r="L8" i="1" s="1"/>
  <c r="H16" i="1"/>
  <c r="K16" i="1" s="1"/>
  <c r="F34" i="1"/>
  <c r="E15" i="1"/>
  <c r="F30" i="1"/>
  <c r="N30" i="1" s="1"/>
  <c r="H23" i="1"/>
  <c r="O23" i="1" s="1"/>
  <c r="J16" i="1"/>
  <c r="H38" i="1"/>
  <c r="H25" i="1"/>
  <c r="D21" i="1"/>
  <c r="L21" i="1" s="1"/>
  <c r="D41" i="1"/>
  <c r="E32" i="1"/>
  <c r="D38" i="1"/>
  <c r="L38" i="1" s="1"/>
  <c r="E14" i="1"/>
  <c r="M14" i="1" s="1"/>
  <c r="F9" i="1"/>
  <c r="H22" i="1"/>
  <c r="O22" i="1" s="1"/>
  <c r="J28" i="1"/>
  <c r="Q28" i="1" s="1"/>
  <c r="H37" i="1"/>
  <c r="O37" i="1" s="1"/>
  <c r="H12" i="1"/>
  <c r="O12" i="1" s="1"/>
  <c r="D7" i="1"/>
  <c r="L7" i="1" s="1"/>
  <c r="I19" i="1"/>
  <c r="P19" i="1" s="1"/>
  <c r="D40" i="1"/>
  <c r="L40" i="1" s="1"/>
  <c r="D29" i="1"/>
  <c r="E8" i="1"/>
  <c r="F23" i="1"/>
  <c r="N23" i="1" s="1"/>
  <c r="I38" i="1"/>
  <c r="P38" i="1" s="1"/>
  <c r="J25" i="1"/>
  <c r="E28" i="1"/>
  <c r="M28" i="1" s="1"/>
  <c r="E33" i="1"/>
  <c r="M33" i="1" s="1"/>
  <c r="F11" i="1"/>
  <c r="N11" i="1" s="1"/>
  <c r="J20" i="1"/>
  <c r="Q20" i="1" s="1"/>
  <c r="F10" i="1"/>
  <c r="D25" i="1"/>
  <c r="L25" i="1" s="1"/>
  <c r="E21" i="1"/>
  <c r="M21" i="1" s="1"/>
  <c r="F21" i="1"/>
  <c r="N21" i="1" s="1"/>
  <c r="I35" i="1"/>
  <c r="P35" i="1" s="1"/>
  <c r="J12" i="1"/>
  <c r="Q12" i="1" s="1"/>
  <c r="I37" i="1"/>
  <c r="J27" i="1"/>
  <c r="D18" i="1"/>
  <c r="L18" i="1" s="1"/>
  <c r="D27" i="1"/>
  <c r="L27" i="1" s="1"/>
  <c r="E40" i="1"/>
  <c r="E30" i="1"/>
  <c r="M30" i="1" s="1"/>
  <c r="E7" i="1"/>
  <c r="M7" i="1" s="1"/>
  <c r="F31" i="1"/>
  <c r="N31" i="1" s="1"/>
  <c r="F22" i="1"/>
  <c r="N22" i="1" s="1"/>
  <c r="H34" i="1"/>
  <c r="O34" i="1" s="1"/>
  <c r="H10" i="1"/>
  <c r="O10" i="1" s="1"/>
  <c r="I16" i="1"/>
  <c r="P16" i="1" s="1"/>
  <c r="I12" i="1"/>
  <c r="J17" i="1"/>
  <c r="Q17" i="1" s="1"/>
  <c r="J26" i="1"/>
  <c r="D28" i="1"/>
  <c r="L28" i="1" s="1"/>
  <c r="D17" i="1"/>
  <c r="L17" i="1" s="1"/>
  <c r="D26" i="1"/>
  <c r="L26" i="1" s="1"/>
  <c r="E39" i="1"/>
  <c r="M39" i="1" s="1"/>
  <c r="E29" i="1"/>
  <c r="E20" i="1"/>
  <c r="M20" i="1" s="1"/>
  <c r="F15" i="1"/>
  <c r="N15" i="1" s="1"/>
  <c r="F8" i="1"/>
  <c r="N8" i="1" s="1"/>
  <c r="H33" i="1"/>
  <c r="O33" i="1" s="1"/>
  <c r="H9" i="1"/>
  <c r="O9" i="1" s="1"/>
  <c r="I36" i="1"/>
  <c r="P36" i="1" s="1"/>
  <c r="I11" i="1"/>
  <c r="P11" i="1" s="1"/>
  <c r="J38" i="1"/>
  <c r="J13" i="1"/>
  <c r="Q13" i="1" s="1"/>
  <c r="I13" i="1"/>
  <c r="P13" i="1" s="1"/>
  <c r="H31" i="1"/>
  <c r="O31" i="1" s="1"/>
  <c r="D16" i="1"/>
  <c r="D12" i="1"/>
  <c r="L12" i="1" s="1"/>
  <c r="E17" i="1"/>
  <c r="M17" i="1" s="1"/>
  <c r="E26" i="1"/>
  <c r="M26" i="1" s="1"/>
  <c r="F39" i="1"/>
  <c r="N39" i="1" s="1"/>
  <c r="F29" i="1"/>
  <c r="N29" i="1" s="1"/>
  <c r="F20" i="1"/>
  <c r="N20" i="1" s="1"/>
  <c r="H15" i="1"/>
  <c r="O15" i="1" s="1"/>
  <c r="H8" i="1"/>
  <c r="O8" i="1" s="1"/>
  <c r="I33" i="1"/>
  <c r="P33" i="1" s="1"/>
  <c r="I9" i="1"/>
  <c r="J36" i="1"/>
  <c r="Q36" i="1" s="1"/>
  <c r="J11" i="1"/>
  <c r="Q11" i="1" s="1"/>
  <c r="M40" i="1"/>
  <c r="D36" i="1"/>
  <c r="D11" i="1"/>
  <c r="L11" i="1" s="1"/>
  <c r="E38" i="1"/>
  <c r="M38" i="1" s="1"/>
  <c r="E13" i="1"/>
  <c r="M13" i="1" s="1"/>
  <c r="F19" i="1"/>
  <c r="N19" i="1" s="1"/>
  <c r="F28" i="1"/>
  <c r="H41" i="1"/>
  <c r="O41" i="1" s="1"/>
  <c r="H14" i="1"/>
  <c r="O14" i="1" s="1"/>
  <c r="H21" i="1"/>
  <c r="I32" i="1"/>
  <c r="P32" i="1" s="1"/>
  <c r="I23" i="1"/>
  <c r="J35" i="1"/>
  <c r="Q35" i="1" s="1"/>
  <c r="J24" i="1"/>
  <c r="E27" i="1"/>
  <c r="M27" i="1" s="1"/>
  <c r="J6" i="1"/>
  <c r="Q6" i="1" s="1"/>
  <c r="D35" i="1"/>
  <c r="L35" i="1" s="1"/>
  <c r="D24" i="1"/>
  <c r="L24" i="1" s="1"/>
  <c r="E37" i="1"/>
  <c r="M37" i="1" s="1"/>
  <c r="E25" i="1"/>
  <c r="M25" i="1" s="1"/>
  <c r="F18" i="1"/>
  <c r="F27" i="1"/>
  <c r="N27" i="1" s="1"/>
  <c r="H40" i="1"/>
  <c r="O40" i="1" s="1"/>
  <c r="H30" i="1"/>
  <c r="H7" i="1"/>
  <c r="O7" i="1" s="1"/>
  <c r="I31" i="1"/>
  <c r="P31" i="1" s="1"/>
  <c r="I22" i="1"/>
  <c r="P22" i="1" s="1"/>
  <c r="J34" i="1"/>
  <c r="Q34" i="1" s="1"/>
  <c r="J10" i="1"/>
  <c r="Q10" i="1" s="1"/>
  <c r="I6" i="1"/>
  <c r="P6" i="1" s="1"/>
  <c r="D34" i="1"/>
  <c r="L34" i="1" s="1"/>
  <c r="D10" i="1"/>
  <c r="L10" i="1" s="1"/>
  <c r="E16" i="1"/>
  <c r="M16" i="1" s="1"/>
  <c r="E12" i="1"/>
  <c r="M12" i="1" s="1"/>
  <c r="F17" i="1"/>
  <c r="N17" i="1" s="1"/>
  <c r="F26" i="1"/>
  <c r="H39" i="1"/>
  <c r="O39" i="1" s="1"/>
  <c r="H29" i="1"/>
  <c r="O29" i="1" s="1"/>
  <c r="H20" i="1"/>
  <c r="O20" i="1" s="1"/>
  <c r="I15" i="1"/>
  <c r="P15" i="1" s="1"/>
  <c r="I8" i="1"/>
  <c r="P8" i="1" s="1"/>
  <c r="J33" i="1"/>
  <c r="Q33" i="1" s="1"/>
  <c r="J9" i="1"/>
  <c r="H6" i="1"/>
  <c r="O6" i="1" s="1"/>
  <c r="D33" i="1"/>
  <c r="L33" i="1" s="1"/>
  <c r="D9" i="1"/>
  <c r="L9" i="1" s="1"/>
  <c r="E36" i="1"/>
  <c r="M36" i="1" s="1"/>
  <c r="E11" i="1"/>
  <c r="M11" i="1" s="1"/>
  <c r="F38" i="1"/>
  <c r="N38" i="1" s="1"/>
  <c r="F13" i="1"/>
  <c r="N13" i="1" s="1"/>
  <c r="H19" i="1"/>
  <c r="O19" i="1" s="1"/>
  <c r="H28" i="1"/>
  <c r="O28" i="1" s="1"/>
  <c r="I41" i="1"/>
  <c r="P41" i="1" s="1"/>
  <c r="I14" i="1"/>
  <c r="P14" i="1" s="1"/>
  <c r="I21" i="1"/>
  <c r="P21" i="1" s="1"/>
  <c r="J32" i="1"/>
  <c r="Q32" i="1" s="1"/>
  <c r="J23" i="1"/>
  <c r="Q23" i="1" s="1"/>
  <c r="D37" i="1"/>
  <c r="L37" i="1" s="1"/>
  <c r="F6" i="1"/>
  <c r="N6" i="1" s="1"/>
  <c r="D32" i="1"/>
  <c r="L32" i="1" s="1"/>
  <c r="D23" i="1"/>
  <c r="L23" i="1" s="1"/>
  <c r="E35" i="1"/>
  <c r="M35" i="1" s="1"/>
  <c r="E24" i="1"/>
  <c r="M24" i="1" s="1"/>
  <c r="F37" i="1"/>
  <c r="N37" i="1" s="1"/>
  <c r="F25" i="1"/>
  <c r="N25" i="1" s="1"/>
  <c r="H18" i="1"/>
  <c r="O18" i="1" s="1"/>
  <c r="H27" i="1"/>
  <c r="O27" i="1" s="1"/>
  <c r="I40" i="1"/>
  <c r="P40" i="1" s="1"/>
  <c r="I30" i="1"/>
  <c r="P30" i="1" s="1"/>
  <c r="I7" i="1"/>
  <c r="P7" i="1" s="1"/>
  <c r="J31" i="1"/>
  <c r="Q31" i="1" s="1"/>
  <c r="J22" i="1"/>
  <c r="Q22" i="1" s="1"/>
  <c r="E6" i="1"/>
  <c r="M6" i="1" s="1"/>
  <c r="D31" i="1"/>
  <c r="D22" i="1"/>
  <c r="L22" i="1" s="1"/>
  <c r="E34" i="1"/>
  <c r="M34" i="1" s="1"/>
  <c r="E10" i="1"/>
  <c r="M10" i="1" s="1"/>
  <c r="F16" i="1"/>
  <c r="N16" i="1" s="1"/>
  <c r="F12" i="1"/>
  <c r="N12" i="1" s="1"/>
  <c r="H17" i="1"/>
  <c r="O17" i="1" s="1"/>
  <c r="H26" i="1"/>
  <c r="O26" i="1" s="1"/>
  <c r="I39" i="1"/>
  <c r="I29" i="1"/>
  <c r="P29" i="1" s="1"/>
  <c r="I20" i="1"/>
  <c r="P20" i="1" s="1"/>
  <c r="J15" i="1"/>
  <c r="Q15" i="1" s="1"/>
  <c r="J8" i="1"/>
  <c r="Q8" i="1" s="1"/>
  <c r="L30" i="1"/>
  <c r="J41" i="1"/>
  <c r="Q41" i="1" s="1"/>
  <c r="J14" i="1"/>
  <c r="Q14" i="1" s="1"/>
  <c r="J21" i="1"/>
  <c r="Q21" i="1" s="1"/>
  <c r="J37" i="1"/>
  <c r="F40" i="1"/>
  <c r="N40" i="1" s="1"/>
  <c r="L41" i="1"/>
  <c r="J40" i="1"/>
  <c r="Q40" i="1" s="1"/>
  <c r="J30" i="1"/>
  <c r="Q30" i="1" s="1"/>
  <c r="J7" i="1"/>
  <c r="Q7" i="1" s="1"/>
  <c r="F7" i="1"/>
  <c r="N7" i="1" s="1"/>
  <c r="M19" i="1"/>
  <c r="L29" i="1"/>
  <c r="P37" i="1"/>
  <c r="M15" i="1"/>
  <c r="Q27" i="1"/>
  <c r="O11" i="1"/>
  <c r="N9" i="1"/>
  <c r="N33" i="1"/>
  <c r="P17" i="1"/>
  <c r="O35" i="1"/>
  <c r="N10" i="1"/>
  <c r="P18" i="1"/>
  <c r="P26" i="1"/>
  <c r="O13" i="1"/>
  <c r="L16" i="1"/>
  <c r="M8" i="1"/>
  <c r="N26" i="1"/>
  <c r="Q24" i="1"/>
  <c r="P34" i="1"/>
  <c r="O32" i="1"/>
  <c r="N14" i="1"/>
  <c r="Q25" i="1"/>
  <c r="M41" i="1"/>
  <c r="Q19" i="1"/>
  <c r="Q39" i="1"/>
  <c r="O38" i="1"/>
  <c r="N34" i="1"/>
  <c r="N24" i="1"/>
  <c r="M22" i="1"/>
  <c r="P39" i="1"/>
  <c r="Q9" i="1"/>
  <c r="P23" i="1"/>
  <c r="Q16" i="1"/>
  <c r="P9" i="1"/>
  <c r="G41" i="1" l="1"/>
  <c r="K9" i="1"/>
  <c r="K35" i="1"/>
  <c r="O16" i="1"/>
  <c r="G14" i="1"/>
  <c r="K39" i="1"/>
  <c r="K25" i="1"/>
  <c r="G9" i="1"/>
  <c r="G17" i="1"/>
  <c r="G30" i="1"/>
  <c r="G33" i="1"/>
  <c r="K31" i="1"/>
  <c r="K24" i="1"/>
  <c r="K28" i="1"/>
  <c r="O25" i="1"/>
  <c r="K11" i="1"/>
  <c r="G36" i="1"/>
  <c r="K7" i="1"/>
  <c r="G32" i="1"/>
  <c r="G6" i="1"/>
  <c r="G34" i="1"/>
  <c r="K15" i="1"/>
  <c r="G10" i="1"/>
  <c r="K30" i="1"/>
  <c r="K21" i="1"/>
  <c r="G27" i="1"/>
  <c r="K29" i="1"/>
  <c r="K6" i="1"/>
  <c r="K37" i="1"/>
  <c r="G23" i="1"/>
  <c r="K33" i="1"/>
  <c r="K26" i="1"/>
  <c r="K32" i="1"/>
  <c r="Q26" i="1"/>
  <c r="G38" i="1"/>
  <c r="G24" i="1"/>
  <c r="K38" i="1"/>
  <c r="G29" i="1"/>
  <c r="K12" i="1"/>
  <c r="O30" i="1"/>
  <c r="K14" i="1"/>
  <c r="L36" i="1"/>
  <c r="Q38" i="1"/>
  <c r="G35" i="1"/>
  <c r="M29" i="1"/>
  <c r="K13" i="1"/>
  <c r="G18" i="1"/>
  <c r="G20" i="1"/>
  <c r="M32" i="1"/>
  <c r="G28" i="1"/>
  <c r="G21" i="1"/>
  <c r="O21" i="1"/>
  <c r="G7" i="1"/>
  <c r="G31" i="1"/>
  <c r="K19" i="1"/>
  <c r="G12" i="1"/>
  <c r="P12" i="1"/>
  <c r="K22" i="1"/>
  <c r="K23" i="1"/>
  <c r="G16" i="1"/>
  <c r="K18" i="1"/>
  <c r="K17" i="1"/>
  <c r="G11" i="1"/>
  <c r="G8" i="1"/>
  <c r="G22" i="1"/>
  <c r="N28" i="1"/>
  <c r="G19" i="1"/>
  <c r="K41" i="1"/>
  <c r="N18" i="1"/>
  <c r="G13" i="1"/>
  <c r="G26" i="1"/>
  <c r="K8" i="1"/>
  <c r="G15" i="1"/>
  <c r="K34" i="1"/>
  <c r="K10" i="1"/>
  <c r="K36" i="1"/>
  <c r="K40" i="1"/>
  <c r="G25" i="1"/>
  <c r="K20" i="1"/>
  <c r="G39" i="1"/>
  <c r="L31" i="1"/>
  <c r="G37" i="1"/>
  <c r="G40" i="1"/>
  <c r="Q37" i="1"/>
  <c r="K27" i="1"/>
  <c r="K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Paul</author>
  </authors>
  <commentList>
    <comment ref="Y6" authorId="0" shapeId="0" xr:uid="{3E21DE32-AA2C-4D16-A1EB-9BC90E9DEC38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7" authorId="0" shapeId="0" xr:uid="{16822624-5B39-4330-8E17-C98C9F01800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8" authorId="0" shapeId="0" xr:uid="{D79AD103-BAB6-4827-8A97-3AE1FA02B1AE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9" authorId="0" shapeId="0" xr:uid="{397938E3-2F65-46DF-8189-C3F44DD30D8D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0" authorId="0" shapeId="0" xr:uid="{10311450-7DEF-4290-859B-1CA5739F21A6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1" authorId="0" shapeId="0" xr:uid="{3EB14F36-4430-4928-8BE4-92708FBD178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2" authorId="0" shapeId="0" xr:uid="{E6C069E3-BBC5-464B-A018-E177A19D5D4A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3" authorId="0" shapeId="0" xr:uid="{8447AB6C-505F-4CF4-BFA4-DE34EC9E724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4" authorId="0" shapeId="0" xr:uid="{56889B8D-2A2F-458B-9A7B-36F50C3C5DA7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5" authorId="0" shapeId="0" xr:uid="{ADEDBE94-05E7-4E4B-BCBB-BE0F5AA61B5B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6" authorId="0" shapeId="0" xr:uid="{8C1532C9-381C-4E78-9EF4-FCF3E29F97EF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7" authorId="0" shapeId="0" xr:uid="{9A215561-B77C-46F8-B969-91B387299D1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8" authorId="0" shapeId="0" xr:uid="{F080A23C-563B-4791-AD73-2C802C0342B1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9" authorId="0" shapeId="0" xr:uid="{0C93A8D3-8A63-430A-A93B-68A73BB7768C}">
      <text>
        <r>
          <rPr>
            <sz val="9"/>
            <color indexed="81"/>
            <rFont val="Tahoma"/>
            <family val="2"/>
          </rPr>
          <t>Previous Bull Run High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9D1A29FF-C76F-44C1-A853-013C80EE3D5C}" keepAlive="1" name="Query - prc_data(1)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<sst xmlns="http://schemas.openxmlformats.org/spreadsheetml/2006/main" count="180" uniqueCount="67">
  <si>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</si>
  <si>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</si>
  <si>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</si>
  <si>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</si>
  <si>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</si>
  <si>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</si>
  <si>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</si>
  <si>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</si>
  <si>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</si>
  <si>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</si>
  <si>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</si>
  <si>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</si>
  <si>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</si>
  <si>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</si>
  <si>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</si>
  <si>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</si>
  <si>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</si>
  <si>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</si>
  <si>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</si>
  <si>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</si>
  <si>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</si>
  <si>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</si>
  <si>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</si>
  <si>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</si>
  <si>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</si>
  <si>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</si>
  <si>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</si>
  <si>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</si>
  <si>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</si>
  <si>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</si>
  <si>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</si>
  <si>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</si>
  <si>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</si>
  <si>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</si>
  <si>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</si>
  <si>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</si>
  <si>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</si>
  <si>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</si>
  <si>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</si>
  <si>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</si>
  <si>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</si>
  <si>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</si>
  <si>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</si>
  <si>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</si>
  <si>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</si>
  <si>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</si>
  <si>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</si>
  <si>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</si>
  <si>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</si>
  <si>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</si>
  <si>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</si>
  <si>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</si>
  <si>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</si>
  <si>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</si>
  <si>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</si>
  <si>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</si>
  <si>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</si>
  <si>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XODEX</t>
  </si>
  <si>
    <t>market_cap_rank</t>
  </si>
  <si>
    <t>Rank</t>
  </si>
  <si>
    <t>on 3/31/2024</t>
  </si>
  <si>
    <t>3/31/2024 Price</t>
  </si>
  <si>
    <t xml:space="preserve">First Bull Run </t>
  </si>
  <si>
    <t>Yes/No</t>
  </si>
  <si>
    <t>NO</t>
  </si>
  <si>
    <t>YES</t>
  </si>
  <si>
    <t>QANX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</si>
</sst>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7" applyNumberFormat="0" applyFont="0" applyAlignment="0" applyProtection="0"/>
    <xf numFmtId="0" fontId="4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0" fillId="0" borderId="11" xfId="0" applyNumberFormat="1" applyBorder="1" applyAlignment="1">
      <alignment vertical="center"/>
    </xf>
    <xf numFmtId="165" fontId="0" fillId="0" borderId="1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37" fontId="0" fillId="0" borderId="16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6" fontId="0" fillId="3" borderId="18" xfId="2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3" borderId="0" xfId="2" applyNumberFormat="1" applyFont="1" applyBorder="1" applyAlignment="1">
      <alignment vertical="center"/>
    </xf>
    <xf numFmtId="0" fontId="0" fillId="3" borderId="17" xfId="2" applyFont="1" applyAlignment="1">
      <alignment vertical="center"/>
    </xf>
    <xf numFmtId="0" fontId="4" fillId="4" borderId="0" xfId="3" applyAlignment="1">
      <alignment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0" xfId="0" applyNumberFormat="1"/>
  </cellXfs>
  <cellStyles count="4">
    <cellStyle name="Accent5" xfId="3" builtinId="45"/>
    <cellStyle name="Good" xfId="1" builtinId="26"/>
    <cellStyle name="Normal" xfId="0" builtinId="0"/>
    <cellStyle name="Note" xfId="2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E805F8-CE19-454C-93D8-A742F1D853E1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3" tableType="queryTable" totalsRowShown="0">
  <autoFilter ref="A1:D43" xr:uid="{9BE0F5F7-C86E-4BE2-BED8-CA74F7401A4E}"/>
  <tableColumns count="4">
    <tableColumn id="1" xr3:uid="{8001BA7F-1724-4BD7-91E0-1F444D57D4C3}" uniqueName="1" name="symbol" queryTableFieldId="1" dataDxfId="1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7A5B7F-5642-41CE-80AE-168A0B0081A6}" name="prc_data_1" displayName="prc_data_1" ref="A1:D38" tableType="queryTable" totalsRowShown="0">
  <autoFilter ref="A1:D38" xr:uid="{AF7A5B7F-5642-41CE-80AE-168A0B0081A6}"/>
  <tableColumns count="4">
    <tableColumn id="1" xr3:uid="{E827C5E7-4760-45F2-8380-5C6C3E68A3BE}" uniqueName="1" name="symbol" queryTableFieldId="1" dataDxfId="0"/>
    <tableColumn id="2" xr3:uid="{7283C17C-CE77-40DB-9A06-CF7D76247357}" uniqueName="2" name="usd" queryTableFieldId="2"/>
    <tableColumn id="3" xr3:uid="{CF243AC2-7180-472E-ADF1-F48D00BD111B}" uniqueName="3" name="usd_market_cap" queryTableFieldId="3"/>
    <tableColumn id="4" xr3:uid="{A5EAE0E5-29A0-4A13-B40C-A8C94886E6CA}" uniqueName="4" name="market_cap_rank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Z41"/>
  <sheetViews>
    <sheetView tabSelected="1" zoomScale="55" zoomScaleNormal="55" workbookViewId="0">
      <pane ySplit="5" topLeftCell="A6" activePane="bottomLeft" state="frozen"/>
      <selection pane="bottomLeft" activeCell="H28" sqref="H28"/>
    </sheetView>
  </sheetViews>
  <sheetFormatPr defaultColWidth="9.1796875" defaultRowHeight="14.5" x14ac:dyDescent="0.35"/>
  <cols>
    <col min="1" max="1" width="9.1796875" style="1"/>
    <col min="2" max="2" width="16.1796875" style="9" bestFit="1" customWidth="1"/>
    <col min="3" max="3" width="11.54296875" style="5" bestFit="1" customWidth="1"/>
    <col min="4" max="4" width="12.7265625" style="17" customWidth="1"/>
    <col min="5" max="6" width="12.7265625" style="6" customWidth="1"/>
    <col min="7" max="7" width="20.7265625" style="22" customWidth="1"/>
    <col min="8" max="10" width="12.7265625" style="6" customWidth="1"/>
    <col min="11" max="11" width="20.7265625" style="18" customWidth="1"/>
    <col min="12" max="12" width="9.1796875" style="19"/>
    <col min="13" max="13" width="9.1796875" style="12"/>
    <col min="14" max="14" width="9.1796875" style="23"/>
    <col min="15" max="16" width="9.1796875" style="12"/>
    <col min="17" max="17" width="9.1796875" style="20"/>
    <col min="18" max="18" width="14.81640625" style="25" customWidth="1"/>
    <col min="19" max="19" width="14.81640625" style="29" customWidth="1"/>
    <col min="20" max="20" width="12.453125" style="26" bestFit="1" customWidth="1"/>
    <col min="21" max="21" width="11.54296875" style="13" bestFit="1" customWidth="1"/>
    <col min="22" max="22" width="11.54296875" style="27" bestFit="1" customWidth="1"/>
    <col min="23" max="23" width="10.54296875" style="26" bestFit="1" customWidth="1"/>
    <col min="24" max="24" width="10.54296875" style="13" bestFit="1" customWidth="1"/>
    <col min="25" max="25" width="11.54296875" style="13" bestFit="1" customWidth="1"/>
    <col min="26" max="26" width="16.453125" style="33" customWidth="1"/>
    <col min="27" max="16384" width="9.1796875" style="1"/>
  </cols>
  <sheetData>
    <row r="1" spans="1:26" x14ac:dyDescent="0.35">
      <c r="A1" s="6" t="s">
        <v>13</v>
      </c>
      <c r="D1" s="6"/>
      <c r="G1" s="8">
        <f>SUM(G6:G1048576)</f>
        <v>923307.9318781175</v>
      </c>
      <c r="K1" s="6"/>
      <c r="L1" s="12"/>
      <c r="N1" s="12"/>
      <c r="Q1" s="12"/>
      <c r="R1" s="14"/>
      <c r="T1" s="13"/>
      <c r="V1" s="13"/>
      <c r="W1" s="13"/>
      <c r="Z1" s="30"/>
    </row>
    <row r="2" spans="1:26" x14ac:dyDescent="0.3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367324.76544269803</v>
      </c>
      <c r="L2" s="12"/>
      <c r="N2" s="12"/>
      <c r="Q2" s="12"/>
      <c r="R2" s="14"/>
      <c r="T2" s="13"/>
      <c r="V2" s="13"/>
      <c r="W2" s="13"/>
      <c r="Z2" s="30"/>
    </row>
    <row r="3" spans="1:26" s="3" customFormat="1" x14ac:dyDescent="0.3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12"/>
      <c r="M3" s="12"/>
      <c r="N3" s="12"/>
      <c r="O3" s="12"/>
      <c r="P3" s="12"/>
      <c r="Q3" s="12"/>
      <c r="R3" s="14"/>
      <c r="S3" s="29"/>
      <c r="T3" s="14"/>
      <c r="U3" s="14"/>
      <c r="V3" s="14"/>
      <c r="W3" s="14"/>
      <c r="X3" s="14"/>
      <c r="Y3" s="14"/>
    </row>
    <row r="4" spans="1:26" x14ac:dyDescent="0.35">
      <c r="D4" s="43" t="s">
        <v>2</v>
      </c>
      <c r="E4" s="44"/>
      <c r="F4" s="44"/>
      <c r="G4" s="44"/>
      <c r="H4" s="44"/>
      <c r="I4" s="44"/>
      <c r="J4" s="44"/>
      <c r="K4" s="45"/>
      <c r="L4" s="47" t="s">
        <v>48</v>
      </c>
      <c r="M4" s="48"/>
      <c r="N4" s="48"/>
      <c r="O4" s="48"/>
      <c r="P4" s="48"/>
      <c r="Q4" s="49"/>
      <c r="R4" s="41" t="s">
        <v>49</v>
      </c>
      <c r="S4" s="42"/>
      <c r="T4" s="42"/>
      <c r="U4" s="42"/>
      <c r="V4" s="42"/>
      <c r="W4" s="42"/>
      <c r="X4" s="42"/>
      <c r="Y4" s="42"/>
      <c r="Z4" s="32" t="s">
        <v>62</v>
      </c>
    </row>
    <row r="5" spans="1:26" x14ac:dyDescent="0.35">
      <c r="A5" s="4" t="s">
        <v>0</v>
      </c>
      <c r="B5" s="11" t="s">
        <v>61</v>
      </c>
      <c r="C5" s="15" t="s">
        <v>1</v>
      </c>
      <c r="D5" s="43" t="s">
        <v>3</v>
      </c>
      <c r="E5" s="44"/>
      <c r="F5" s="44"/>
      <c r="G5" s="21" t="s">
        <v>6</v>
      </c>
      <c r="H5" s="46" t="s">
        <v>4</v>
      </c>
      <c r="I5" s="44"/>
      <c r="J5" s="44"/>
      <c r="K5" s="16" t="s">
        <v>6</v>
      </c>
      <c r="L5" s="47" t="s">
        <v>3</v>
      </c>
      <c r="M5" s="48"/>
      <c r="N5" s="50"/>
      <c r="O5" s="51" t="s">
        <v>4</v>
      </c>
      <c r="P5" s="48"/>
      <c r="Q5" s="49"/>
      <c r="R5" s="24" t="s">
        <v>60</v>
      </c>
      <c r="S5" s="28" t="s">
        <v>59</v>
      </c>
      <c r="T5" s="37" t="s">
        <v>3</v>
      </c>
      <c r="U5" s="38"/>
      <c r="V5" s="39"/>
      <c r="W5" s="37" t="s">
        <v>4</v>
      </c>
      <c r="X5" s="38"/>
      <c r="Y5" s="40"/>
      <c r="Z5" s="32" t="s">
        <v>63</v>
      </c>
    </row>
    <row r="6" spans="1:26" x14ac:dyDescent="0.35">
      <c r="A6" s="35" t="s">
        <v>7</v>
      </c>
      <c r="B6" s="9">
        <f>VLOOKUP(A6,prc_data!A:D,2,FALSE)</f>
        <v>0.58274000000000004</v>
      </c>
      <c r="C6" s="5">
        <f>VLOOKUP(A6,indata!A:D,2,FALSE)</f>
        <v>20000</v>
      </c>
      <c r="D6" s="17">
        <f t="shared" ref="D6:D41" si="0">(T6/$R6)*$B6</f>
        <v>2.841079905001946</v>
      </c>
      <c r="E6" s="6">
        <f t="shared" ref="E6:E41" si="1">(U6/$R6)*$B6</f>
        <v>3.5513498812524329</v>
      </c>
      <c r="F6" s="6">
        <f t="shared" ref="F6:F41" si="2">(V6/$R6)*$B6</f>
        <v>4.2616198575029198</v>
      </c>
      <c r="G6" s="22">
        <f t="shared" ref="G6:G41" si="3">($D$3*C6*D6)+($E$3*C6*E6)+($F$3*C6*F6)</f>
        <v>69606.45767254768</v>
      </c>
      <c r="H6" s="6">
        <f t="shared" ref="H6:H41" si="4">(W6/$R6)*$B6</f>
        <v>1.9887559335013623</v>
      </c>
      <c r="I6" s="6">
        <f t="shared" ref="I6:I41" si="5">(X6/$R6)*$B6</f>
        <v>2.2728639240015571</v>
      </c>
      <c r="J6" s="6">
        <f t="shared" ref="J6:J41" si="6">(Y6/$R6)*$B6</f>
        <v>2.556971914501752</v>
      </c>
      <c r="K6" s="18">
        <f t="shared" ref="K6:K41" si="7">($H$3*C6*H6)+($I$3*C6*I6)+($J$3*C6*J6)</f>
        <v>44889.062499030748</v>
      </c>
      <c r="L6" s="19">
        <f t="shared" ref="L6:L41" si="8">D6/$B6</f>
        <v>4.8753816539141743</v>
      </c>
      <c r="M6" s="12">
        <f t="shared" ref="M6:M41" si="9">E6/$B6</f>
        <v>6.0942270673927181</v>
      </c>
      <c r="N6" s="23">
        <f t="shared" ref="N6:N41" si="10">F6/$B6</f>
        <v>7.3130724808712628</v>
      </c>
      <c r="O6" s="12">
        <f t="shared" ref="O6:O41" si="11">H6/$B6</f>
        <v>3.4127671577399221</v>
      </c>
      <c r="P6" s="12">
        <f t="shared" ref="P6:P41" si="12">I6/$B6</f>
        <v>3.9003053231313398</v>
      </c>
      <c r="Q6" s="20">
        <f t="shared" ref="Q6:Q41" si="13">J6/$B6</f>
        <v>4.3878434885227575</v>
      </c>
      <c r="R6" s="25">
        <f>VLOOKUP(A6,prc_data!A:D,3,FALSE)/1000000</f>
        <v>20511.214731202741</v>
      </c>
      <c r="S6" s="29">
        <f>VLOOKUP(A6,prc_data!A:D,4,FALSE)</f>
        <v>9</v>
      </c>
      <c r="T6" s="26">
        <v>100000</v>
      </c>
      <c r="U6" s="13">
        <v>125000</v>
      </c>
      <c r="V6" s="27">
        <v>150000</v>
      </c>
      <c r="W6" s="26">
        <v>70000</v>
      </c>
      <c r="X6" s="13">
        <v>80000</v>
      </c>
      <c r="Y6" s="31">
        <v>90000</v>
      </c>
      <c r="Z6" s="33" t="s">
        <v>64</v>
      </c>
    </row>
    <row r="7" spans="1:26" x14ac:dyDescent="0.35">
      <c r="A7" s="35" t="s">
        <v>9</v>
      </c>
      <c r="B7" s="9">
        <f>VLOOKUP(A7,prc_data!A:D,2,FALSE)</f>
        <v>0.104812</v>
      </c>
      <c r="C7" s="5">
        <f>VLOOKUP(A7,indata!A:D,2,FALSE)</f>
        <v>100000</v>
      </c>
      <c r="D7" s="17">
        <f t="shared" si="0"/>
        <v>0.5952623551938494</v>
      </c>
      <c r="E7" s="6">
        <f t="shared" si="1"/>
        <v>0.74407794399231175</v>
      </c>
      <c r="F7" s="6">
        <f t="shared" si="2"/>
        <v>0.8928935327907741</v>
      </c>
      <c r="G7" s="22">
        <f t="shared" si="3"/>
        <v>72919.638511246536</v>
      </c>
      <c r="H7" s="6">
        <f t="shared" si="4"/>
        <v>0.16369714767830859</v>
      </c>
      <c r="I7" s="6">
        <f t="shared" si="5"/>
        <v>0.17857870655815483</v>
      </c>
      <c r="J7" s="6">
        <f t="shared" si="6"/>
        <v>0.19346026543800104</v>
      </c>
      <c r="K7" s="18">
        <f t="shared" si="7"/>
        <v>17709.05506701702</v>
      </c>
      <c r="L7" s="19">
        <f t="shared" si="8"/>
        <v>5.6793339998649905</v>
      </c>
      <c r="M7" s="12">
        <f t="shared" si="9"/>
        <v>7.0991674998312382</v>
      </c>
      <c r="N7" s="23">
        <f t="shared" si="10"/>
        <v>8.5190009997974858</v>
      </c>
      <c r="O7" s="12">
        <f t="shared" si="11"/>
        <v>1.5618168499628724</v>
      </c>
      <c r="P7" s="12">
        <f t="shared" si="12"/>
        <v>1.7038001999594972</v>
      </c>
      <c r="Q7" s="20">
        <f t="shared" si="13"/>
        <v>1.8457835499561219</v>
      </c>
      <c r="R7" s="25">
        <f>VLOOKUP(A7,prc_data!A:D,3,FALSE)/1000000</f>
        <v>3521.539673573599</v>
      </c>
      <c r="S7" s="29">
        <f>VLOOKUP(A7,prc_data!A:D,4,FALSE)</f>
        <v>33</v>
      </c>
      <c r="T7" s="26">
        <v>20000</v>
      </c>
      <c r="U7" s="13">
        <v>25000</v>
      </c>
      <c r="V7" s="27">
        <v>30000</v>
      </c>
      <c r="W7" s="26">
        <v>5500</v>
      </c>
      <c r="X7" s="13">
        <v>6000</v>
      </c>
      <c r="Y7" s="34">
        <v>6500</v>
      </c>
      <c r="Z7" s="33" t="s">
        <v>64</v>
      </c>
    </row>
    <row r="8" spans="1:26" x14ac:dyDescent="0.35">
      <c r="A8" s="35" t="s">
        <v>10</v>
      </c>
      <c r="B8" s="9">
        <f>VLOOKUP(A8,prc_data!A:D,2,FALSE)</f>
        <v>5.7120999999999998E-2</v>
      </c>
      <c r="C8" s="5">
        <f>VLOOKUP(A8,indata!A:D,2,FALSE)</f>
        <v>100000</v>
      </c>
      <c r="D8" s="17">
        <f t="shared" si="0"/>
        <v>0.15944160599171267</v>
      </c>
      <c r="E8" s="6">
        <f t="shared" si="1"/>
        <v>0.21258880798895022</v>
      </c>
      <c r="F8" s="6">
        <f t="shared" si="2"/>
        <v>0.26573600998618779</v>
      </c>
      <c r="G8" s="22">
        <f t="shared" si="3"/>
        <v>20727.408778922647</v>
      </c>
      <c r="H8" s="6">
        <f t="shared" si="4"/>
        <v>0.10629440399447511</v>
      </c>
      <c r="I8" s="6">
        <f t="shared" si="5"/>
        <v>0.1195812044937845</v>
      </c>
      <c r="J8" s="6">
        <f t="shared" si="6"/>
        <v>0.13818272519281766</v>
      </c>
      <c r="K8" s="18">
        <f t="shared" si="7"/>
        <v>11984.694050377067</v>
      </c>
      <c r="L8" s="19">
        <f t="shared" si="8"/>
        <v>2.7912957754890964</v>
      </c>
      <c r="M8" s="12">
        <f t="shared" si="9"/>
        <v>3.7217277006521283</v>
      </c>
      <c r="N8" s="23">
        <f t="shared" si="10"/>
        <v>4.6521596258151607</v>
      </c>
      <c r="O8" s="12">
        <f t="shared" si="11"/>
        <v>1.8608638503260642</v>
      </c>
      <c r="P8" s="12">
        <f t="shared" si="12"/>
        <v>2.0934718316168222</v>
      </c>
      <c r="Q8" s="20">
        <f t="shared" si="13"/>
        <v>2.4191230054238839</v>
      </c>
      <c r="R8" s="25">
        <f>VLOOKUP(A8,prc_data!A:D,3,FALSE)/1000000</f>
        <v>2149.539311701451</v>
      </c>
      <c r="S8" s="29">
        <f>VLOOKUP(A8,prc_data!A:D,4,FALSE)</f>
        <v>93</v>
      </c>
      <c r="T8" s="26">
        <v>6000</v>
      </c>
      <c r="U8" s="13">
        <v>8000</v>
      </c>
      <c r="V8" s="27">
        <v>10000</v>
      </c>
      <c r="W8" s="26">
        <v>4000</v>
      </c>
      <c r="X8" s="13">
        <v>4500</v>
      </c>
      <c r="Y8" s="31">
        <v>5200</v>
      </c>
      <c r="Z8" s="33" t="s">
        <v>64</v>
      </c>
    </row>
    <row r="9" spans="1:26" x14ac:dyDescent="0.35">
      <c r="A9" s="35" t="s">
        <v>8</v>
      </c>
      <c r="B9" s="9">
        <f>VLOOKUP(A9,prc_data!A:D,2,FALSE)</f>
        <v>0.23702000000000001</v>
      </c>
      <c r="C9" s="5">
        <f>VLOOKUP(A9,indata!A:D,2,FALSE)</f>
        <v>100000</v>
      </c>
      <c r="D9" s="17">
        <f t="shared" si="0"/>
        <v>1.8527413210372694</v>
      </c>
      <c r="E9" s="6">
        <f t="shared" si="1"/>
        <v>2.4703217613830257</v>
      </c>
      <c r="F9" s="6">
        <f t="shared" si="2"/>
        <v>3.0879022017287823</v>
      </c>
      <c r="G9" s="22">
        <f t="shared" si="3"/>
        <v>240856.37173484504</v>
      </c>
      <c r="H9" s="6">
        <f t="shared" si="4"/>
        <v>1.4204350127952399</v>
      </c>
      <c r="I9" s="6">
        <f t="shared" si="5"/>
        <v>1.5439511008643911</v>
      </c>
      <c r="J9" s="6">
        <f t="shared" si="6"/>
        <v>1.6674671889335424</v>
      </c>
      <c r="K9" s="18">
        <f t="shared" si="7"/>
        <v>153159.9492057476</v>
      </c>
      <c r="L9" s="19">
        <f t="shared" si="8"/>
        <v>7.8168142816524737</v>
      </c>
      <c r="M9" s="12">
        <f t="shared" si="9"/>
        <v>10.422419042203298</v>
      </c>
      <c r="N9" s="23">
        <f t="shared" si="10"/>
        <v>13.028023802754122</v>
      </c>
      <c r="O9" s="12">
        <f t="shared" si="11"/>
        <v>5.9928909492668962</v>
      </c>
      <c r="P9" s="12">
        <f t="shared" si="12"/>
        <v>6.514011901377061</v>
      </c>
      <c r="Q9" s="20">
        <f t="shared" si="13"/>
        <v>7.0351328534872257</v>
      </c>
      <c r="R9" s="25">
        <f>VLOOKUP(A9,prc_data!A:D,3,FALSE)/1000000</f>
        <v>1918.9403073331048</v>
      </c>
      <c r="S9" s="29">
        <f>VLOOKUP(A9,prc_data!A:D,4,FALSE)</f>
        <v>56</v>
      </c>
      <c r="T9" s="26">
        <v>15000</v>
      </c>
      <c r="U9" s="13">
        <v>20000</v>
      </c>
      <c r="V9" s="27">
        <v>25000</v>
      </c>
      <c r="W9" s="26">
        <v>11500</v>
      </c>
      <c r="X9" s="13">
        <v>12500</v>
      </c>
      <c r="Y9" s="34">
        <v>13500</v>
      </c>
      <c r="Z9" s="33" t="s">
        <v>64</v>
      </c>
    </row>
    <row r="10" spans="1:26" x14ac:dyDescent="0.35">
      <c r="A10" s="35" t="s">
        <v>40</v>
      </c>
      <c r="B10" s="9">
        <f>VLOOKUP(A10,prc_data!A:D,2,FALSE)</f>
        <v>120.75</v>
      </c>
      <c r="C10" s="5">
        <f>VLOOKUP(A10,indata!A:D,2,FALSE)</f>
        <v>24</v>
      </c>
      <c r="D10" s="17">
        <f t="shared" si="0"/>
        <v>1036.4935917245552</v>
      </c>
      <c r="E10" s="6">
        <f t="shared" si="1"/>
        <v>1209.242523678648</v>
      </c>
      <c r="F10" s="6">
        <f t="shared" si="2"/>
        <v>1381.9914556327403</v>
      </c>
      <c r="G10" s="22">
        <f t="shared" si="3"/>
        <v>28607.223131597726</v>
      </c>
      <c r="H10" s="6">
        <f t="shared" si="4"/>
        <v>293.67318432195736</v>
      </c>
      <c r="I10" s="6">
        <f t="shared" si="5"/>
        <v>310.94807751736658</v>
      </c>
      <c r="J10" s="6">
        <f t="shared" si="6"/>
        <v>328.2229707127758</v>
      </c>
      <c r="K10" s="18">
        <f t="shared" si="7"/>
        <v>7421.2941167478157</v>
      </c>
      <c r="L10" s="19">
        <f t="shared" si="8"/>
        <v>8.583797861072922</v>
      </c>
      <c r="M10" s="12">
        <f t="shared" si="9"/>
        <v>10.014430837918409</v>
      </c>
      <c r="N10" s="23">
        <f t="shared" si="10"/>
        <v>11.445063814763895</v>
      </c>
      <c r="O10" s="12">
        <f t="shared" si="11"/>
        <v>2.432076060637328</v>
      </c>
      <c r="P10" s="12">
        <f t="shared" si="12"/>
        <v>2.5751393583218767</v>
      </c>
      <c r="Q10" s="20">
        <f t="shared" si="13"/>
        <v>2.718202656006425</v>
      </c>
      <c r="R10" s="25">
        <f>VLOOKUP(A10,prc_data!A:D,3,FALSE)/1000000</f>
        <v>1747.4782424716946</v>
      </c>
      <c r="S10" s="29">
        <f>VLOOKUP(A10,prc_data!A:D,4,FALSE)</f>
        <v>54</v>
      </c>
      <c r="T10" s="26">
        <v>15000</v>
      </c>
      <c r="U10" s="13">
        <v>17500</v>
      </c>
      <c r="V10" s="27">
        <v>20000</v>
      </c>
      <c r="W10" s="26">
        <v>4250</v>
      </c>
      <c r="X10" s="13">
        <v>4500</v>
      </c>
      <c r="Y10" s="31">
        <v>4750</v>
      </c>
      <c r="Z10" s="33" t="s">
        <v>64</v>
      </c>
    </row>
    <row r="11" spans="1:26" x14ac:dyDescent="0.35">
      <c r="A11" s="35" t="s">
        <v>46</v>
      </c>
      <c r="B11" s="9">
        <f>VLOOKUP(A11,prc_data!A:D,2,FALSE)</f>
        <v>4.5733700000000002E-2</v>
      </c>
      <c r="C11" s="5">
        <f>VLOOKUP(A11,indata!A:D,2,FALSE)</f>
        <v>100000</v>
      </c>
      <c r="D11" s="17">
        <f t="shared" si="0"/>
        <v>0.28790830843593607</v>
      </c>
      <c r="E11" s="6">
        <f t="shared" si="1"/>
        <v>0.35988538554492006</v>
      </c>
      <c r="F11" s="6">
        <f t="shared" si="2"/>
        <v>0.4318624626539041</v>
      </c>
      <c r="G11" s="22">
        <f t="shared" si="3"/>
        <v>35268.767783402167</v>
      </c>
      <c r="H11" s="6">
        <f t="shared" si="4"/>
        <v>0.12955873879617122</v>
      </c>
      <c r="I11" s="6">
        <f t="shared" si="5"/>
        <v>0.14395415421796803</v>
      </c>
      <c r="J11" s="6">
        <f t="shared" si="6"/>
        <v>0.15834956963976482</v>
      </c>
      <c r="K11" s="18">
        <f t="shared" si="7"/>
        <v>14251.461267578834</v>
      </c>
      <c r="L11" s="19">
        <f t="shared" si="8"/>
        <v>6.2953207030250349</v>
      </c>
      <c r="M11" s="12">
        <f t="shared" si="9"/>
        <v>7.8691508787812934</v>
      </c>
      <c r="N11" s="23">
        <f t="shared" si="10"/>
        <v>9.4429810545375528</v>
      </c>
      <c r="O11" s="12">
        <f t="shared" si="11"/>
        <v>2.8328943163612657</v>
      </c>
      <c r="P11" s="12">
        <f t="shared" si="12"/>
        <v>3.1476603515125174</v>
      </c>
      <c r="Q11" s="20">
        <f t="shared" si="13"/>
        <v>3.4624263866637692</v>
      </c>
      <c r="R11" s="25">
        <f>VLOOKUP(A11,prc_data!A:D,3,FALSE)/1000000</f>
        <v>635.39256992545518</v>
      </c>
      <c r="S11" s="29">
        <f>VLOOKUP(A11,prc_data!A:D,4,FALSE)</f>
        <v>130</v>
      </c>
      <c r="T11" s="26">
        <v>4000</v>
      </c>
      <c r="U11" s="13">
        <v>5000</v>
      </c>
      <c r="V11" s="27">
        <v>6000</v>
      </c>
      <c r="W11" s="26">
        <v>1800</v>
      </c>
      <c r="X11" s="13">
        <v>2000</v>
      </c>
      <c r="Y11" s="34">
        <v>2200</v>
      </c>
      <c r="Z11" s="33" t="s">
        <v>64</v>
      </c>
    </row>
    <row r="12" spans="1:26" x14ac:dyDescent="0.35">
      <c r="A12" s="35" t="s">
        <v>21</v>
      </c>
      <c r="B12" s="9">
        <f>VLOOKUP(A12,prc_data!A:D,2,FALSE)</f>
        <v>9.4229099999999996E-3</v>
      </c>
      <c r="C12" s="5">
        <f>VLOOKUP(A12,indata!A:D,2,FALSE)</f>
        <v>29900</v>
      </c>
      <c r="D12" s="17">
        <f t="shared" si="0"/>
        <v>0.10724419019860831</v>
      </c>
      <c r="E12" s="6">
        <f t="shared" si="1"/>
        <v>0.14299225359814444</v>
      </c>
      <c r="F12" s="6">
        <f t="shared" si="2"/>
        <v>0.17874031699768056</v>
      </c>
      <c r="G12" s="22">
        <f t="shared" si="3"/>
        <v>4168.5816730199058</v>
      </c>
      <c r="H12" s="6">
        <f t="shared" si="4"/>
        <v>5.3622095099304157E-2</v>
      </c>
      <c r="I12" s="6">
        <f t="shared" si="5"/>
        <v>7.1496126799072218E-2</v>
      </c>
      <c r="J12" s="6">
        <f t="shared" si="6"/>
        <v>8.2220545818933052E-2</v>
      </c>
      <c r="K12" s="18">
        <f t="shared" si="7"/>
        <v>2020.158810771185</v>
      </c>
      <c r="L12" s="19">
        <f t="shared" si="8"/>
        <v>11.381217712851797</v>
      </c>
      <c r="M12" s="12">
        <f t="shared" si="9"/>
        <v>15.174956950469063</v>
      </c>
      <c r="N12" s="23">
        <f t="shared" si="10"/>
        <v>18.96869618808633</v>
      </c>
      <c r="O12" s="12">
        <f t="shared" si="11"/>
        <v>5.6906088564258983</v>
      </c>
      <c r="P12" s="12">
        <f t="shared" si="12"/>
        <v>7.5874784752345317</v>
      </c>
      <c r="Q12" s="20">
        <f t="shared" si="13"/>
        <v>8.7256002465197113</v>
      </c>
      <c r="R12" s="25">
        <f>VLOOKUP(A12,prc_data!A:D,3,FALSE)/1000000</f>
        <v>527.18436211133485</v>
      </c>
      <c r="S12" s="29">
        <f>VLOOKUP(A12,prc_data!A:D,4,FALSE)</f>
        <v>256</v>
      </c>
      <c r="T12" s="26">
        <v>6000</v>
      </c>
      <c r="U12" s="13">
        <v>8000</v>
      </c>
      <c r="V12" s="27">
        <v>10000</v>
      </c>
      <c r="W12" s="26">
        <v>3000</v>
      </c>
      <c r="X12" s="13">
        <v>4000</v>
      </c>
      <c r="Y12" s="34">
        <v>4600</v>
      </c>
      <c r="Z12" s="33" t="s">
        <v>64</v>
      </c>
    </row>
    <row r="13" spans="1:26" x14ac:dyDescent="0.35">
      <c r="A13" s="35" t="s">
        <v>16</v>
      </c>
      <c r="B13" s="9">
        <f>VLOOKUP(A13,prc_data!A:D,2,FALSE)</f>
        <v>0.36962699999999998</v>
      </c>
      <c r="C13" s="5">
        <f>VLOOKUP(A13,indata!A:D,2,FALSE)</f>
        <v>50000</v>
      </c>
      <c r="D13" s="17">
        <f t="shared" si="0"/>
        <v>5.1616646796244829</v>
      </c>
      <c r="E13" s="6">
        <f t="shared" si="1"/>
        <v>6.4520808495306046</v>
      </c>
      <c r="F13" s="6">
        <f t="shared" si="2"/>
        <v>7.7424970194367244</v>
      </c>
      <c r="G13" s="22">
        <f t="shared" si="3"/>
        <v>316151.96162699955</v>
      </c>
      <c r="H13" s="6">
        <f t="shared" si="4"/>
        <v>0.4516456594671423</v>
      </c>
      <c r="I13" s="6">
        <f t="shared" si="5"/>
        <v>0.4516456594671423</v>
      </c>
      <c r="J13" s="6">
        <f t="shared" si="6"/>
        <v>0.4516456594671423</v>
      </c>
      <c r="K13" s="18">
        <f t="shared" si="7"/>
        <v>22582.282973357116</v>
      </c>
      <c r="L13" s="19">
        <f t="shared" si="8"/>
        <v>13.964522828755699</v>
      </c>
      <c r="M13" s="12">
        <f t="shared" si="9"/>
        <v>17.455653535944627</v>
      </c>
      <c r="N13" s="23">
        <f t="shared" si="10"/>
        <v>20.94678424313355</v>
      </c>
      <c r="O13" s="12">
        <f t="shared" si="11"/>
        <v>1.2218957475161238</v>
      </c>
      <c r="P13" s="12">
        <f t="shared" si="12"/>
        <v>1.2218957475161238</v>
      </c>
      <c r="Q13" s="20">
        <f t="shared" si="13"/>
        <v>1.2218957475161238</v>
      </c>
      <c r="R13" s="25">
        <f>VLOOKUP(A13,prc_data!A:D,3,FALSE)/1000000</f>
        <v>286.44014901556199</v>
      </c>
      <c r="S13" s="29">
        <f>VLOOKUP(A13,prc_data!A:D,4,FALSE)</f>
        <v>255</v>
      </c>
      <c r="T13" s="26">
        <v>4000</v>
      </c>
      <c r="U13" s="13">
        <v>5000</v>
      </c>
      <c r="V13" s="27">
        <v>6000</v>
      </c>
      <c r="W13" s="26">
        <v>350</v>
      </c>
      <c r="X13" s="13">
        <v>350</v>
      </c>
      <c r="Y13" s="31">
        <v>350</v>
      </c>
      <c r="Z13" s="33" t="s">
        <v>64</v>
      </c>
    </row>
    <row r="14" spans="1:26" x14ac:dyDescent="0.35">
      <c r="A14" s="35" t="s">
        <v>47</v>
      </c>
      <c r="B14" s="9">
        <f>VLOOKUP(A14,prc_data!A:D,2,FALSE)</f>
        <v>9.7025299999999991E-3</v>
      </c>
      <c r="C14" s="5">
        <f>VLOOKUP(A14,indata!A:D,2,FALSE)</f>
        <v>500000</v>
      </c>
      <c r="D14" s="17">
        <f t="shared" si="0"/>
        <v>7.1991310351074936E-2</v>
      </c>
      <c r="E14" s="6">
        <f t="shared" si="1"/>
        <v>0.10798696552661238</v>
      </c>
      <c r="F14" s="6">
        <f t="shared" si="2"/>
        <v>0.14398262070214987</v>
      </c>
      <c r="G14" s="22">
        <f t="shared" si="3"/>
        <v>52193.700004529324</v>
      </c>
      <c r="H14" s="6">
        <f t="shared" si="4"/>
        <v>4.6794351728198708E-2</v>
      </c>
      <c r="I14" s="6">
        <f t="shared" si="5"/>
        <v>5.7593048280859947E-2</v>
      </c>
      <c r="J14" s="6">
        <f t="shared" si="6"/>
        <v>6.8391744833521173E-2</v>
      </c>
      <c r="K14" s="18">
        <f t="shared" si="7"/>
        <v>28256.58931279691</v>
      </c>
      <c r="L14" s="19">
        <f t="shared" si="8"/>
        <v>7.4198492919965142</v>
      </c>
      <c r="M14" s="12">
        <f t="shared" si="9"/>
        <v>11.12977393799477</v>
      </c>
      <c r="N14" s="23">
        <f t="shared" si="10"/>
        <v>14.839698583993028</v>
      </c>
      <c r="O14" s="12">
        <f t="shared" si="11"/>
        <v>4.822902039797734</v>
      </c>
      <c r="P14" s="12">
        <f t="shared" si="12"/>
        <v>5.9358794335972114</v>
      </c>
      <c r="Q14" s="20">
        <f t="shared" si="13"/>
        <v>7.048856827396687</v>
      </c>
      <c r="R14" s="25">
        <f>VLOOKUP(A14,prc_data!A:D,3,FALSE)/1000000</f>
        <v>134.77362688197169</v>
      </c>
      <c r="S14" s="29">
        <f>VLOOKUP(A14,prc_data!A:D,4,FALSE)</f>
        <v>461</v>
      </c>
      <c r="T14" s="26">
        <v>1000</v>
      </c>
      <c r="U14" s="13">
        <v>1500</v>
      </c>
      <c r="V14" s="27">
        <v>2000</v>
      </c>
      <c r="W14" s="26">
        <v>650</v>
      </c>
      <c r="X14" s="13">
        <v>800</v>
      </c>
      <c r="Y14" s="31">
        <v>950</v>
      </c>
      <c r="Z14" s="33" t="s">
        <v>64</v>
      </c>
    </row>
    <row r="15" spans="1:26" x14ac:dyDescent="0.35">
      <c r="A15" s="35" t="s">
        <v>44</v>
      </c>
      <c r="B15" s="9">
        <f>VLOOKUP(A15,prc_data!A:D,2,FALSE)</f>
        <v>7.6369599999999999E-3</v>
      </c>
      <c r="C15" s="5">
        <f>VLOOKUP(A15,indata!A:D,2,FALSE)</f>
        <v>388150</v>
      </c>
      <c r="D15" s="17">
        <f t="shared" si="0"/>
        <v>6.059514037716069E-2</v>
      </c>
      <c r="E15" s="6">
        <f t="shared" si="1"/>
        <v>8.0793520502880925E-2</v>
      </c>
      <c r="F15" s="6">
        <f t="shared" si="2"/>
        <v>0.10099190062860115</v>
      </c>
      <c r="G15" s="22">
        <f t="shared" si="3"/>
        <v>30576.0048586134</v>
      </c>
      <c r="H15" s="6">
        <f t="shared" si="4"/>
        <v>3.0297570188580345E-2</v>
      </c>
      <c r="I15" s="6">
        <f t="shared" si="5"/>
        <v>3.3327327207438376E-2</v>
      </c>
      <c r="J15" s="6">
        <f t="shared" si="6"/>
        <v>3.6357084226296417E-2</v>
      </c>
      <c r="K15" s="18">
        <f t="shared" si="7"/>
        <v>12818.40203688023</v>
      </c>
      <c r="L15" s="19">
        <f t="shared" si="8"/>
        <v>7.9344582631257321</v>
      </c>
      <c r="M15" s="12">
        <f t="shared" si="9"/>
        <v>10.579277684167643</v>
      </c>
      <c r="N15" s="23">
        <f t="shared" si="10"/>
        <v>13.224097105209554</v>
      </c>
      <c r="O15" s="12">
        <f t="shared" si="11"/>
        <v>3.9672291315628661</v>
      </c>
      <c r="P15" s="12">
        <f t="shared" si="12"/>
        <v>4.3639520447191522</v>
      </c>
      <c r="Q15" s="20">
        <f t="shared" si="13"/>
        <v>4.7606749578754393</v>
      </c>
      <c r="R15" s="25">
        <f>VLOOKUP(A15,prc_data!A:D,3,FALSE)/1000000</f>
        <v>75.619529412413044</v>
      </c>
      <c r="S15" s="29">
        <f>VLOOKUP(A15,prc_data!A:D,4,FALSE)</f>
        <v>496</v>
      </c>
      <c r="T15" s="26">
        <v>600</v>
      </c>
      <c r="U15" s="13">
        <v>800</v>
      </c>
      <c r="V15" s="27">
        <v>1000</v>
      </c>
      <c r="W15" s="26">
        <v>300</v>
      </c>
      <c r="X15" s="13">
        <v>330</v>
      </c>
      <c r="Y15" s="34">
        <v>360</v>
      </c>
      <c r="Z15" s="33" t="s">
        <v>64</v>
      </c>
    </row>
    <row r="16" spans="1:26" x14ac:dyDescent="0.35">
      <c r="A16" s="35" t="s">
        <v>43</v>
      </c>
      <c r="B16" s="9">
        <f>VLOOKUP(A16,prc_data!A:D,2,FALSE)</f>
        <v>1.22E-6</v>
      </c>
      <c r="C16" s="5">
        <f>VLOOKUP(A16,indata!A:D,2,FALSE)</f>
        <v>320000000</v>
      </c>
      <c r="D16" s="17">
        <f t="shared" si="0"/>
        <v>2.3405099063311113E-5</v>
      </c>
      <c r="E16" s="6">
        <f t="shared" si="1"/>
        <v>3.1206798751081484E-5</v>
      </c>
      <c r="F16" s="6">
        <f t="shared" si="2"/>
        <v>3.9008498438851855E-5</v>
      </c>
      <c r="G16" s="22">
        <f t="shared" si="3"/>
        <v>9736.5212103374233</v>
      </c>
      <c r="H16" s="6">
        <f t="shared" si="4"/>
        <v>2.3405099063311113E-5</v>
      </c>
      <c r="I16" s="6">
        <f t="shared" si="5"/>
        <v>3.1206798751081484E-5</v>
      </c>
      <c r="J16" s="6">
        <f t="shared" si="6"/>
        <v>3.9008498438851855E-5</v>
      </c>
      <c r="K16" s="18">
        <f t="shared" si="7"/>
        <v>9736.5212103374233</v>
      </c>
      <c r="L16" s="19">
        <f t="shared" si="8"/>
        <v>19.184507428943537</v>
      </c>
      <c r="M16" s="12">
        <f t="shared" si="9"/>
        <v>25.579343238591381</v>
      </c>
      <c r="N16" s="23">
        <f t="shared" si="10"/>
        <v>31.974179048239225</v>
      </c>
      <c r="O16" s="12">
        <f t="shared" si="11"/>
        <v>19.184507428943537</v>
      </c>
      <c r="P16" s="12">
        <f t="shared" si="12"/>
        <v>25.579343238591381</v>
      </c>
      <c r="Q16" s="20">
        <f t="shared" si="13"/>
        <v>31.974179048239225</v>
      </c>
      <c r="R16" s="25">
        <f>VLOOKUP(A16,prc_data!A:D,3,FALSE)/1000000</f>
        <v>31.275236136361993</v>
      </c>
      <c r="S16" s="29">
        <f>VLOOKUP(A16,prc_data!A:D,4,FALSE)</f>
        <v>793</v>
      </c>
      <c r="T16" s="26">
        <v>600</v>
      </c>
      <c r="U16" s="13">
        <v>800</v>
      </c>
      <c r="V16" s="27">
        <v>1000</v>
      </c>
      <c r="W16" s="26">
        <v>600</v>
      </c>
      <c r="X16" s="13">
        <v>800</v>
      </c>
      <c r="Y16" s="31">
        <v>1000</v>
      </c>
      <c r="Z16" s="33" t="s">
        <v>64</v>
      </c>
    </row>
    <row r="17" spans="1:26" x14ac:dyDescent="0.35">
      <c r="A17" s="35" t="s">
        <v>37</v>
      </c>
      <c r="B17" s="9">
        <f>VLOOKUP(A17,prc_data!A:D,2,FALSE)</f>
        <v>4.6848699999999998E-3</v>
      </c>
      <c r="C17" s="5">
        <f>VLOOKUP(A17,indata!A:D,2,FALSE)</f>
        <v>124000</v>
      </c>
      <c r="D17" s="17">
        <f t="shared" si="0"/>
        <v>6.2913068644133152E-2</v>
      </c>
      <c r="E17" s="6">
        <f t="shared" si="1"/>
        <v>7.3398580084822015E-2</v>
      </c>
      <c r="F17" s="6">
        <f t="shared" si="2"/>
        <v>8.3884091525510865E-2</v>
      </c>
      <c r="G17" s="22">
        <f t="shared" si="3"/>
        <v>8971.4035886533875</v>
      </c>
      <c r="H17" s="6">
        <f t="shared" si="4"/>
        <v>6.2913068644133152E-2</v>
      </c>
      <c r="I17" s="6">
        <f t="shared" si="5"/>
        <v>7.3398580084822015E-2</v>
      </c>
      <c r="J17" s="6">
        <f t="shared" si="6"/>
        <v>8.3884091525510865E-2</v>
      </c>
      <c r="K17" s="18">
        <f t="shared" si="7"/>
        <v>8971.4035886533875</v>
      </c>
      <c r="L17" s="19">
        <f t="shared" si="8"/>
        <v>13.428989202290172</v>
      </c>
      <c r="M17" s="12">
        <f t="shared" si="9"/>
        <v>15.667154069338535</v>
      </c>
      <c r="N17" s="23">
        <f t="shared" si="10"/>
        <v>17.905318936386895</v>
      </c>
      <c r="O17" s="12">
        <f t="shared" si="11"/>
        <v>13.428989202290172</v>
      </c>
      <c r="P17" s="12">
        <f t="shared" si="12"/>
        <v>15.667154069338535</v>
      </c>
      <c r="Q17" s="20">
        <f t="shared" si="13"/>
        <v>17.905318936386895</v>
      </c>
      <c r="R17" s="25">
        <f>VLOOKUP(A17,prc_data!A:D,3,FALSE)/1000000</f>
        <v>22.339730524828941</v>
      </c>
      <c r="S17" s="29">
        <f>VLOOKUP(A17,prc_data!A:D,4,FALSE)</f>
        <v>854</v>
      </c>
      <c r="T17" s="26">
        <v>300</v>
      </c>
      <c r="U17" s="13">
        <v>350</v>
      </c>
      <c r="V17" s="27">
        <v>400</v>
      </c>
      <c r="W17" s="26">
        <v>300</v>
      </c>
      <c r="X17" s="13">
        <v>350</v>
      </c>
      <c r="Y17" s="31">
        <v>400</v>
      </c>
      <c r="Z17" s="33" t="s">
        <v>64</v>
      </c>
    </row>
    <row r="18" spans="1:26" x14ac:dyDescent="0.35">
      <c r="A18" s="35" t="s">
        <v>30</v>
      </c>
      <c r="B18" s="9">
        <f>VLOOKUP(A18,prc_data!A:D,2,FALSE)</f>
        <v>5.6869800000000003E-3</v>
      </c>
      <c r="C18" s="5">
        <f>VLOOKUP(A18,indata!A:D,2,FALSE)</f>
        <v>822134</v>
      </c>
      <c r="D18" s="17">
        <f t="shared" si="0"/>
        <v>9.3730792142684722E-3</v>
      </c>
      <c r="E18" s="6">
        <f t="shared" si="1"/>
        <v>1.2497438952357963E-2</v>
      </c>
      <c r="F18" s="6">
        <f t="shared" si="2"/>
        <v>1.5621798690447452E-2</v>
      </c>
      <c r="G18" s="22">
        <f t="shared" si="3"/>
        <v>10017.705238766415</v>
      </c>
      <c r="H18" s="6">
        <f t="shared" si="4"/>
        <v>9.3730792142684722E-3</v>
      </c>
      <c r="I18" s="6">
        <f t="shared" si="5"/>
        <v>1.2497438952357963E-2</v>
      </c>
      <c r="J18" s="6">
        <f t="shared" si="6"/>
        <v>1.5621798690447452E-2</v>
      </c>
      <c r="K18" s="18">
        <f t="shared" si="7"/>
        <v>10017.705238766415</v>
      </c>
      <c r="L18" s="19">
        <f t="shared" si="8"/>
        <v>1.64816461711989</v>
      </c>
      <c r="M18" s="12">
        <f t="shared" si="9"/>
        <v>2.1975528228265198</v>
      </c>
      <c r="N18" s="23">
        <f t="shared" si="10"/>
        <v>2.7469410285331497</v>
      </c>
      <c r="O18" s="12">
        <f t="shared" si="11"/>
        <v>1.64816461711989</v>
      </c>
      <c r="P18" s="12">
        <f t="shared" si="12"/>
        <v>2.1975528228265198</v>
      </c>
      <c r="Q18" s="20">
        <f t="shared" si="13"/>
        <v>2.7469410285331497</v>
      </c>
      <c r="R18" s="25">
        <f>VLOOKUP(A18,prc_data!A:D,3,FALSE)/1000000</f>
        <v>18.202065308515088</v>
      </c>
      <c r="S18" s="29">
        <f>VLOOKUP(A18,prc_data!A:D,4,FALSE)</f>
        <v>1494</v>
      </c>
      <c r="T18" s="26">
        <v>30</v>
      </c>
      <c r="U18" s="13">
        <v>40</v>
      </c>
      <c r="V18" s="27">
        <v>50</v>
      </c>
      <c r="W18" s="26">
        <v>30</v>
      </c>
      <c r="X18" s="13">
        <v>40</v>
      </c>
      <c r="Y18" s="34">
        <v>50</v>
      </c>
      <c r="Z18" s="33" t="s">
        <v>64</v>
      </c>
    </row>
    <row r="19" spans="1:26" x14ac:dyDescent="0.35">
      <c r="A19" s="35" t="s">
        <v>33</v>
      </c>
      <c r="B19" s="9">
        <f>VLOOKUP(A19,prc_data!A:D,2,FALSE)</f>
        <v>1.1779E-4</v>
      </c>
      <c r="C19" s="5">
        <f>VLOOKUP(A19,indata!A:D,2,FALSE)</f>
        <v>20000000</v>
      </c>
      <c r="D19" s="17">
        <f t="shared" si="0"/>
        <v>1.049383306456979E-3</v>
      </c>
      <c r="E19" s="6">
        <f t="shared" si="1"/>
        <v>1.1893010806512429E-3</v>
      </c>
      <c r="F19" s="6">
        <f t="shared" si="2"/>
        <v>1.3292188548455069E-3</v>
      </c>
      <c r="G19" s="22">
        <f t="shared" si="3"/>
        <v>23506.186064636331</v>
      </c>
      <c r="H19" s="6">
        <f t="shared" si="4"/>
        <v>1.049383306456979E-3</v>
      </c>
      <c r="I19" s="6">
        <f t="shared" si="5"/>
        <v>1.1893010806512429E-3</v>
      </c>
      <c r="J19" s="6">
        <f t="shared" si="6"/>
        <v>1.3292188548455069E-3</v>
      </c>
      <c r="K19" s="18">
        <f t="shared" si="7"/>
        <v>23506.186064636331</v>
      </c>
      <c r="L19" s="19">
        <f t="shared" si="8"/>
        <v>8.9089337503776136</v>
      </c>
      <c r="M19" s="12">
        <f t="shared" si="9"/>
        <v>10.096791583761295</v>
      </c>
      <c r="N19" s="23">
        <f t="shared" si="10"/>
        <v>11.284649417144978</v>
      </c>
      <c r="O19" s="12">
        <f t="shared" si="11"/>
        <v>8.9089337503776136</v>
      </c>
      <c r="P19" s="12">
        <f t="shared" si="12"/>
        <v>10.096791583761295</v>
      </c>
      <c r="Q19" s="20">
        <f t="shared" si="13"/>
        <v>11.284649417144978</v>
      </c>
      <c r="R19" s="25">
        <f>VLOOKUP(A19,prc_data!A:D,3,FALSE)/1000000</f>
        <v>8.4185158517786771</v>
      </c>
      <c r="S19" s="29">
        <f>VLOOKUP(A19,prc_data!A:D,4,FALSE)</f>
        <v>1307</v>
      </c>
      <c r="T19" s="26">
        <v>75</v>
      </c>
      <c r="U19" s="13">
        <v>85</v>
      </c>
      <c r="V19" s="27">
        <v>95</v>
      </c>
      <c r="W19" s="26">
        <v>75</v>
      </c>
      <c r="X19" s="13">
        <v>85</v>
      </c>
      <c r="Y19" s="31">
        <v>95</v>
      </c>
      <c r="Z19" s="33" t="s">
        <v>64</v>
      </c>
    </row>
    <row r="20" spans="1:26" x14ac:dyDescent="0.35">
      <c r="A20" s="36" t="s">
        <v>23</v>
      </c>
      <c r="B20" s="9">
        <f>VLOOKUP(A20,prc_data!A:D,2,FALSE)</f>
        <v>1.45</v>
      </c>
      <c r="C20" s="5">
        <f>VLOOKUP(A20,indata!A:D,2,FALSE)</f>
        <v>1000</v>
      </c>
      <c r="D20" s="17">
        <f t="shared" si="0"/>
        <v>0</v>
      </c>
      <c r="E20" s="6">
        <f t="shared" si="1"/>
        <v>0</v>
      </c>
      <c r="F20" s="6">
        <f t="shared" si="2"/>
        <v>0</v>
      </c>
      <c r="G20" s="22">
        <f t="shared" si="3"/>
        <v>0</v>
      </c>
      <c r="H20" s="6">
        <f t="shared" si="4"/>
        <v>0</v>
      </c>
      <c r="I20" s="6">
        <f t="shared" si="5"/>
        <v>0</v>
      </c>
      <c r="J20" s="6">
        <f t="shared" si="6"/>
        <v>0</v>
      </c>
      <c r="K20" s="18">
        <f t="shared" si="7"/>
        <v>0</v>
      </c>
      <c r="L20" s="19">
        <f t="shared" si="8"/>
        <v>0</v>
      </c>
      <c r="M20" s="12">
        <f t="shared" si="9"/>
        <v>0</v>
      </c>
      <c r="N20" s="23">
        <f t="shared" si="10"/>
        <v>0</v>
      </c>
      <c r="O20" s="12">
        <f t="shared" si="11"/>
        <v>0</v>
      </c>
      <c r="P20" s="12">
        <f t="shared" si="12"/>
        <v>0</v>
      </c>
      <c r="Q20" s="20">
        <f t="shared" si="13"/>
        <v>0</v>
      </c>
      <c r="R20" s="25">
        <f>VLOOKUP(A20,prc_data!A:D,3,FALSE)/1000000</f>
        <v>3848.9956532079032</v>
      </c>
      <c r="S20" s="29">
        <f>VLOOKUP(A20,prc_data!A:D,4,FALSE)</f>
        <v>43</v>
      </c>
      <c r="Z20" s="33" t="s">
        <v>65</v>
      </c>
    </row>
    <row r="21" spans="1:26" x14ac:dyDescent="0.35">
      <c r="A21" s="36" t="s">
        <v>38</v>
      </c>
      <c r="B21" s="9">
        <f>VLOOKUP(A21,prc_data!A:D,2,FALSE)</f>
        <v>0.13294700000000001</v>
      </c>
      <c r="C21" s="5">
        <f>VLOOKUP(A21,indata!A:D,2,FALSE)</f>
        <v>31720</v>
      </c>
      <c r="D21" s="17">
        <f t="shared" si="0"/>
        <v>0</v>
      </c>
      <c r="E21" s="6">
        <f t="shared" si="1"/>
        <v>0</v>
      </c>
      <c r="F21" s="6">
        <f t="shared" si="2"/>
        <v>0</v>
      </c>
      <c r="G21" s="22">
        <f t="shared" si="3"/>
        <v>0</v>
      </c>
      <c r="H21" s="6">
        <f t="shared" si="4"/>
        <v>0</v>
      </c>
      <c r="I21" s="6">
        <f t="shared" si="5"/>
        <v>0</v>
      </c>
      <c r="J21" s="6">
        <f t="shared" si="6"/>
        <v>0</v>
      </c>
      <c r="K21" s="18">
        <f t="shared" si="7"/>
        <v>0</v>
      </c>
      <c r="L21" s="19">
        <f t="shared" si="8"/>
        <v>0</v>
      </c>
      <c r="M21" s="12">
        <f t="shared" si="9"/>
        <v>0</v>
      </c>
      <c r="N21" s="23">
        <f t="shared" si="10"/>
        <v>0</v>
      </c>
      <c r="O21" s="12">
        <f t="shared" si="11"/>
        <v>0</v>
      </c>
      <c r="P21" s="12">
        <f t="shared" si="12"/>
        <v>0</v>
      </c>
      <c r="Q21" s="20">
        <f t="shared" si="13"/>
        <v>0</v>
      </c>
      <c r="R21" s="25">
        <f>VLOOKUP(A21,prc_data!A:D,3,FALSE)/1000000</f>
        <v>3059.0662454318899</v>
      </c>
      <c r="S21" s="29">
        <f>VLOOKUP(A21,prc_data!A:D,4,FALSE)</f>
        <v>26</v>
      </c>
      <c r="Z21" s="33" t="s">
        <v>65</v>
      </c>
    </row>
    <row r="22" spans="1:26" x14ac:dyDescent="0.35">
      <c r="A22" s="36" t="s">
        <v>11</v>
      </c>
      <c r="B22" s="9">
        <f>VLOOKUP(A22,prc_data!A:D,2,FALSE)</f>
        <v>1.67</v>
      </c>
      <c r="C22" s="5">
        <f>VLOOKUP(A22,indata!A:D,2,FALSE)</f>
        <v>10150</v>
      </c>
      <c r="D22" s="17">
        <f t="shared" si="0"/>
        <v>0</v>
      </c>
      <c r="E22" s="6">
        <f t="shared" si="1"/>
        <v>0</v>
      </c>
      <c r="F22" s="6">
        <f t="shared" si="2"/>
        <v>0</v>
      </c>
      <c r="G22" s="22">
        <f t="shared" si="3"/>
        <v>0</v>
      </c>
      <c r="H22" s="6">
        <f t="shared" si="4"/>
        <v>0</v>
      </c>
      <c r="I22" s="6">
        <f t="shared" si="5"/>
        <v>0</v>
      </c>
      <c r="J22" s="6">
        <f t="shared" si="6"/>
        <v>0</v>
      </c>
      <c r="K22" s="18">
        <f t="shared" si="7"/>
        <v>0</v>
      </c>
      <c r="L22" s="19">
        <f t="shared" si="8"/>
        <v>0</v>
      </c>
      <c r="M22" s="12">
        <f t="shared" si="9"/>
        <v>0</v>
      </c>
      <c r="N22" s="23">
        <f t="shared" si="10"/>
        <v>0</v>
      </c>
      <c r="O22" s="12">
        <f t="shared" si="11"/>
        <v>0</v>
      </c>
      <c r="P22" s="12">
        <f t="shared" si="12"/>
        <v>0</v>
      </c>
      <c r="Q22" s="20">
        <f t="shared" si="13"/>
        <v>0</v>
      </c>
      <c r="R22" s="25">
        <f>VLOOKUP(A22,prc_data!A:D,3,FALSE)/1000000</f>
        <v>2153.1230363540985</v>
      </c>
      <c r="S22" s="29">
        <f>VLOOKUP(A22,prc_data!A:D,4,FALSE)</f>
        <v>51</v>
      </c>
      <c r="Z22" s="33" t="s">
        <v>65</v>
      </c>
    </row>
    <row r="23" spans="1:26" x14ac:dyDescent="0.35">
      <c r="A23" s="36" t="s">
        <v>12</v>
      </c>
      <c r="B23" s="9">
        <f>VLOOKUP(A23,prc_data!A:D,2,FALSE)</f>
        <v>0.71308099999999996</v>
      </c>
      <c r="C23" s="5">
        <f>VLOOKUP(A23,indata!A:D,2,FALSE)</f>
        <v>10000</v>
      </c>
      <c r="D23" s="17">
        <f t="shared" si="0"/>
        <v>0</v>
      </c>
      <c r="E23" s="6">
        <f t="shared" si="1"/>
        <v>0</v>
      </c>
      <c r="F23" s="6">
        <f t="shared" si="2"/>
        <v>0</v>
      </c>
      <c r="G23" s="22">
        <f t="shared" si="3"/>
        <v>0</v>
      </c>
      <c r="H23" s="6">
        <f t="shared" si="4"/>
        <v>0</v>
      </c>
      <c r="I23" s="6">
        <f t="shared" si="5"/>
        <v>0</v>
      </c>
      <c r="J23" s="6">
        <f t="shared" si="6"/>
        <v>0</v>
      </c>
      <c r="K23" s="18">
        <f t="shared" si="7"/>
        <v>0</v>
      </c>
      <c r="L23" s="19">
        <f t="shared" si="8"/>
        <v>0</v>
      </c>
      <c r="M23" s="12">
        <f t="shared" si="9"/>
        <v>0</v>
      </c>
      <c r="N23" s="23">
        <f t="shared" si="10"/>
        <v>0</v>
      </c>
      <c r="O23" s="12">
        <f t="shared" si="11"/>
        <v>0</v>
      </c>
      <c r="P23" s="12">
        <f t="shared" si="12"/>
        <v>0</v>
      </c>
      <c r="Q23" s="20">
        <f t="shared" si="13"/>
        <v>0</v>
      </c>
      <c r="R23" s="25">
        <f>VLOOKUP(A23,prc_data!A:D,3,FALSE)/1000000</f>
        <v>1903.0693548926024</v>
      </c>
      <c r="S23" s="29">
        <f>VLOOKUP(A23,prc_data!A:D,4,FALSE)</f>
        <v>46</v>
      </c>
      <c r="Z23" s="33" t="s">
        <v>65</v>
      </c>
    </row>
    <row r="24" spans="1:26" x14ac:dyDescent="0.35">
      <c r="A24" s="36" t="s">
        <v>22</v>
      </c>
      <c r="B24" s="9">
        <f>VLOOKUP(A24,prc_data!A:D,2,FALSE)</f>
        <v>1.7</v>
      </c>
      <c r="C24" s="5">
        <f>VLOOKUP(A24,indata!A:D,2,FALSE)</f>
        <v>8480</v>
      </c>
      <c r="D24" s="17">
        <f t="shared" si="0"/>
        <v>0</v>
      </c>
      <c r="E24" s="6">
        <f t="shared" si="1"/>
        <v>0</v>
      </c>
      <c r="F24" s="6">
        <f t="shared" si="2"/>
        <v>0</v>
      </c>
      <c r="G24" s="22">
        <f t="shared" si="3"/>
        <v>0</v>
      </c>
      <c r="H24" s="6">
        <f t="shared" si="4"/>
        <v>0</v>
      </c>
      <c r="I24" s="6">
        <f t="shared" si="5"/>
        <v>0</v>
      </c>
      <c r="J24" s="6">
        <f t="shared" si="6"/>
        <v>0</v>
      </c>
      <c r="K24" s="18">
        <f t="shared" si="7"/>
        <v>0</v>
      </c>
      <c r="L24" s="19">
        <f t="shared" si="8"/>
        <v>0</v>
      </c>
      <c r="M24" s="12">
        <f t="shared" si="9"/>
        <v>0</v>
      </c>
      <c r="N24" s="23">
        <f t="shared" si="10"/>
        <v>0</v>
      </c>
      <c r="O24" s="12">
        <f t="shared" si="11"/>
        <v>0</v>
      </c>
      <c r="P24" s="12">
        <f t="shared" si="12"/>
        <v>0</v>
      </c>
      <c r="Q24" s="20">
        <f t="shared" si="13"/>
        <v>0</v>
      </c>
      <c r="R24" s="25">
        <f>VLOOKUP(A24,prc_data!A:D,3,FALSE)/1000000</f>
        <v>1062.806611354421</v>
      </c>
      <c r="S24" s="29">
        <f>VLOOKUP(A24,prc_data!A:D,4,FALSE)</f>
        <v>77</v>
      </c>
      <c r="Z24" s="33" t="s">
        <v>65</v>
      </c>
    </row>
    <row r="25" spans="1:26" x14ac:dyDescent="0.35">
      <c r="A25" s="36" t="s">
        <v>27</v>
      </c>
      <c r="B25" s="9">
        <f>VLOOKUP(A25,prc_data!A:D,2,FALSE)</f>
        <v>38.85</v>
      </c>
      <c r="C25" s="5">
        <f>VLOOKUP(A25,indata!A:D,2,FALSE)</f>
        <v>100</v>
      </c>
      <c r="D25" s="17">
        <f t="shared" si="0"/>
        <v>0</v>
      </c>
      <c r="E25" s="6">
        <f t="shared" si="1"/>
        <v>0</v>
      </c>
      <c r="F25" s="6">
        <f t="shared" si="2"/>
        <v>0</v>
      </c>
      <c r="G25" s="22">
        <f t="shared" si="3"/>
        <v>0</v>
      </c>
      <c r="H25" s="6">
        <f t="shared" si="4"/>
        <v>0</v>
      </c>
      <c r="I25" s="6">
        <f t="shared" si="5"/>
        <v>0</v>
      </c>
      <c r="J25" s="6">
        <f t="shared" si="6"/>
        <v>0</v>
      </c>
      <c r="K25" s="18">
        <f t="shared" si="7"/>
        <v>0</v>
      </c>
      <c r="L25" s="19">
        <f t="shared" si="8"/>
        <v>0</v>
      </c>
      <c r="M25" s="12">
        <f t="shared" si="9"/>
        <v>0</v>
      </c>
      <c r="N25" s="23">
        <f t="shared" si="10"/>
        <v>0</v>
      </c>
      <c r="O25" s="12">
        <f t="shared" si="11"/>
        <v>0</v>
      </c>
      <c r="P25" s="12">
        <f t="shared" si="12"/>
        <v>0</v>
      </c>
      <c r="Q25" s="20">
        <f t="shared" si="13"/>
        <v>0</v>
      </c>
      <c r="R25" s="25">
        <f>VLOOKUP(A25,prc_data!A:D,3,FALSE)/1000000</f>
        <v>397.32570840753766</v>
      </c>
      <c r="S25" s="29">
        <f>VLOOKUP(A25,prc_data!A:D,4,FALSE)</f>
        <v>197</v>
      </c>
      <c r="Z25" s="33" t="s">
        <v>65</v>
      </c>
    </row>
    <row r="26" spans="1:26" x14ac:dyDescent="0.35">
      <c r="A26" s="36" t="s">
        <v>28</v>
      </c>
      <c r="B26" s="9">
        <f>VLOOKUP(A26,prc_data!A:D,2,FALSE)</f>
        <v>0.28196300000000002</v>
      </c>
      <c r="C26" s="5">
        <f>VLOOKUP(A26,indata!A:D,2,FALSE)</f>
        <v>20000</v>
      </c>
      <c r="D26" s="17">
        <f t="shared" si="0"/>
        <v>0</v>
      </c>
      <c r="E26" s="6">
        <f t="shared" si="1"/>
        <v>0</v>
      </c>
      <c r="F26" s="6">
        <f t="shared" si="2"/>
        <v>0</v>
      </c>
      <c r="G26" s="22">
        <f t="shared" si="3"/>
        <v>0</v>
      </c>
      <c r="H26" s="6">
        <f t="shared" si="4"/>
        <v>0</v>
      </c>
      <c r="I26" s="6">
        <f t="shared" si="5"/>
        <v>0</v>
      </c>
      <c r="J26" s="6">
        <f t="shared" si="6"/>
        <v>0</v>
      </c>
      <c r="K26" s="18">
        <f t="shared" si="7"/>
        <v>0</v>
      </c>
      <c r="L26" s="19">
        <f t="shared" si="8"/>
        <v>0</v>
      </c>
      <c r="M26" s="12">
        <f t="shared" si="9"/>
        <v>0</v>
      </c>
      <c r="N26" s="23">
        <f t="shared" si="10"/>
        <v>0</v>
      </c>
      <c r="O26" s="12">
        <f t="shared" si="11"/>
        <v>0</v>
      </c>
      <c r="P26" s="12">
        <f t="shared" si="12"/>
        <v>0</v>
      </c>
      <c r="Q26" s="20">
        <f t="shared" si="13"/>
        <v>0</v>
      </c>
      <c r="R26" s="25">
        <f>VLOOKUP(A26,prc_data!A:D,3,FALSE)/1000000</f>
        <v>178.86742663205075</v>
      </c>
      <c r="S26" s="29">
        <f>VLOOKUP(A26,prc_data!A:D,4,FALSE)</f>
        <v>340</v>
      </c>
      <c r="Z26" s="33" t="s">
        <v>65</v>
      </c>
    </row>
    <row r="27" spans="1:26" x14ac:dyDescent="0.35">
      <c r="A27" s="36" t="s">
        <v>17</v>
      </c>
      <c r="B27" s="9">
        <f>VLOOKUP(A27,prc_data!A:D,2,FALSE)</f>
        <v>0.23364399999999999</v>
      </c>
      <c r="C27" s="5">
        <f>VLOOKUP(A27,indata!A:D,2,FALSE)</f>
        <v>50210</v>
      </c>
      <c r="D27" s="17">
        <f t="shared" si="0"/>
        <v>0</v>
      </c>
      <c r="E27" s="6">
        <f t="shared" si="1"/>
        <v>0</v>
      </c>
      <c r="F27" s="6">
        <f t="shared" si="2"/>
        <v>0</v>
      </c>
      <c r="G27" s="22">
        <f t="shared" si="3"/>
        <v>0</v>
      </c>
      <c r="H27" s="6">
        <f t="shared" si="4"/>
        <v>0</v>
      </c>
      <c r="I27" s="6">
        <f t="shared" si="5"/>
        <v>0</v>
      </c>
      <c r="J27" s="6">
        <f t="shared" si="6"/>
        <v>0</v>
      </c>
      <c r="K27" s="18">
        <f t="shared" si="7"/>
        <v>0</v>
      </c>
      <c r="L27" s="19">
        <f t="shared" si="8"/>
        <v>0</v>
      </c>
      <c r="M27" s="12">
        <f t="shared" si="9"/>
        <v>0</v>
      </c>
      <c r="N27" s="23">
        <f t="shared" si="10"/>
        <v>0</v>
      </c>
      <c r="O27" s="12">
        <f t="shared" si="11"/>
        <v>0</v>
      </c>
      <c r="P27" s="12">
        <f t="shared" si="12"/>
        <v>0</v>
      </c>
      <c r="Q27" s="20">
        <f t="shared" si="13"/>
        <v>0</v>
      </c>
      <c r="R27" s="25">
        <f>VLOOKUP(A27,prc_data!A:D,3,FALSE)/1000000</f>
        <v>184.5562589013754</v>
      </c>
      <c r="S27" s="29">
        <f>VLOOKUP(A27,prc_data!A:D,4,FALSE)</f>
        <v>409</v>
      </c>
      <c r="Z27" s="33" t="s">
        <v>65</v>
      </c>
    </row>
    <row r="28" spans="1:26" x14ac:dyDescent="0.35">
      <c r="A28" s="36" t="s">
        <v>39</v>
      </c>
      <c r="B28" s="9">
        <f>VLOOKUP(A28,prc_data!A:D,2,FALSE)</f>
        <v>9.0388499999999993E-3</v>
      </c>
      <c r="C28" s="5">
        <f>VLOOKUP(A28,indata!A:D,2,FALSE)</f>
        <v>500000</v>
      </c>
      <c r="D28" s="17">
        <f t="shared" si="0"/>
        <v>0</v>
      </c>
      <c r="E28" s="6">
        <f t="shared" si="1"/>
        <v>0</v>
      </c>
      <c r="F28" s="6">
        <f t="shared" si="2"/>
        <v>0</v>
      </c>
      <c r="G28" s="22">
        <f t="shared" si="3"/>
        <v>0</v>
      </c>
      <c r="H28" s="6">
        <f t="shared" si="4"/>
        <v>0</v>
      </c>
      <c r="I28" s="6">
        <f t="shared" si="5"/>
        <v>0</v>
      </c>
      <c r="J28" s="6">
        <f t="shared" si="6"/>
        <v>0</v>
      </c>
      <c r="K28" s="18">
        <f t="shared" si="7"/>
        <v>0</v>
      </c>
      <c r="L28" s="19">
        <f t="shared" si="8"/>
        <v>0</v>
      </c>
      <c r="M28" s="12">
        <f t="shared" si="9"/>
        <v>0</v>
      </c>
      <c r="N28" s="23">
        <f t="shared" si="10"/>
        <v>0</v>
      </c>
      <c r="O28" s="12">
        <f t="shared" si="11"/>
        <v>0</v>
      </c>
      <c r="P28" s="12">
        <f t="shared" si="12"/>
        <v>0</v>
      </c>
      <c r="Q28" s="20">
        <f t="shared" si="13"/>
        <v>0</v>
      </c>
      <c r="R28" s="25">
        <f>VLOOKUP(A28,prc_data!A:D,3,FALSE)/1000000</f>
        <v>157.7809973262984</v>
      </c>
      <c r="S28" s="29">
        <f>VLOOKUP(A28,prc_data!A:D,4,FALSE)</f>
        <v>302</v>
      </c>
      <c r="Z28" s="33" t="s">
        <v>65</v>
      </c>
    </row>
    <row r="29" spans="1:26" x14ac:dyDescent="0.35">
      <c r="A29" s="36" t="s">
        <v>26</v>
      </c>
      <c r="B29" s="9">
        <f>VLOOKUP(A29,prc_data!A:D,2,FALSE)</f>
        <v>0.33991700000000002</v>
      </c>
      <c r="C29" s="5">
        <f>VLOOKUP(A29,indata!A:D,2,FALSE)</f>
        <v>23700</v>
      </c>
      <c r="D29" s="17">
        <f t="shared" si="0"/>
        <v>0</v>
      </c>
      <c r="E29" s="6">
        <f t="shared" si="1"/>
        <v>0</v>
      </c>
      <c r="F29" s="6">
        <f t="shared" si="2"/>
        <v>0</v>
      </c>
      <c r="G29" s="22">
        <f t="shared" si="3"/>
        <v>0</v>
      </c>
      <c r="H29" s="6">
        <f t="shared" si="4"/>
        <v>0</v>
      </c>
      <c r="I29" s="6">
        <f t="shared" si="5"/>
        <v>0</v>
      </c>
      <c r="J29" s="6">
        <f t="shared" si="6"/>
        <v>0</v>
      </c>
      <c r="K29" s="18">
        <f t="shared" si="7"/>
        <v>0</v>
      </c>
      <c r="L29" s="19">
        <f t="shared" si="8"/>
        <v>0</v>
      </c>
      <c r="M29" s="12">
        <f t="shared" si="9"/>
        <v>0</v>
      </c>
      <c r="N29" s="23">
        <f t="shared" si="10"/>
        <v>0</v>
      </c>
      <c r="O29" s="12">
        <f t="shared" si="11"/>
        <v>0</v>
      </c>
      <c r="P29" s="12">
        <f t="shared" si="12"/>
        <v>0</v>
      </c>
      <c r="Q29" s="20">
        <f t="shared" si="13"/>
        <v>0</v>
      </c>
      <c r="R29" s="25">
        <f>VLOOKUP(A29,prc_data!A:D,3,FALSE)/1000000</f>
        <v>148.32086849322005</v>
      </c>
      <c r="S29" s="29">
        <f>VLOOKUP(A29,prc_data!A:D,4,FALSE)</f>
        <v>451</v>
      </c>
      <c r="Z29" s="33" t="s">
        <v>65</v>
      </c>
    </row>
    <row r="30" spans="1:26" x14ac:dyDescent="0.35">
      <c r="A30" s="36" t="s">
        <v>41</v>
      </c>
      <c r="B30" s="9">
        <f>VLOOKUP(A30,prc_data!A:D,2,FALSE)</f>
        <v>1.26815E-2</v>
      </c>
      <c r="C30" s="5">
        <f>VLOOKUP(A30,indata!A:D,2,FALSE)</f>
        <v>1000000</v>
      </c>
      <c r="D30" s="17">
        <f t="shared" si="0"/>
        <v>0</v>
      </c>
      <c r="E30" s="6">
        <f t="shared" si="1"/>
        <v>0</v>
      </c>
      <c r="F30" s="6">
        <f t="shared" si="2"/>
        <v>0</v>
      </c>
      <c r="G30" s="22">
        <f t="shared" si="3"/>
        <v>0</v>
      </c>
      <c r="H30" s="6">
        <f t="shared" si="4"/>
        <v>0</v>
      </c>
      <c r="I30" s="6">
        <f t="shared" si="5"/>
        <v>0</v>
      </c>
      <c r="J30" s="6">
        <f t="shared" si="6"/>
        <v>0</v>
      </c>
      <c r="K30" s="18">
        <f t="shared" si="7"/>
        <v>0</v>
      </c>
      <c r="L30" s="19">
        <f t="shared" si="8"/>
        <v>0</v>
      </c>
      <c r="M30" s="12">
        <f t="shared" si="9"/>
        <v>0</v>
      </c>
      <c r="N30" s="23">
        <f t="shared" si="10"/>
        <v>0</v>
      </c>
      <c r="O30" s="12">
        <f t="shared" si="11"/>
        <v>0</v>
      </c>
      <c r="P30" s="12">
        <f t="shared" si="12"/>
        <v>0</v>
      </c>
      <c r="Q30" s="20">
        <f t="shared" si="13"/>
        <v>0</v>
      </c>
      <c r="R30" s="25">
        <f>VLOOKUP(A30,prc_data!A:D,3,FALSE)/1000000</f>
        <v>135.33753030052145</v>
      </c>
      <c r="S30" s="29">
        <f>VLOOKUP(A30,prc_data!A:D,4,FALSE)</f>
        <v>524</v>
      </c>
      <c r="Z30" s="33" t="s">
        <v>65</v>
      </c>
    </row>
    <row r="31" spans="1:26" x14ac:dyDescent="0.35">
      <c r="A31" s="36" t="s">
        <v>45</v>
      </c>
      <c r="B31" s="9">
        <f>VLOOKUP(A31,prc_data!A:D,2,FALSE)</f>
        <v>2.57</v>
      </c>
      <c r="C31" s="5">
        <f>VLOOKUP(A31,indata!A:D,2,FALSE)</f>
        <v>1500</v>
      </c>
      <c r="D31" s="17">
        <f t="shared" si="0"/>
        <v>0</v>
      </c>
      <c r="E31" s="6">
        <f t="shared" si="1"/>
        <v>0</v>
      </c>
      <c r="F31" s="6">
        <f t="shared" si="2"/>
        <v>0</v>
      </c>
      <c r="G31" s="22">
        <f t="shared" si="3"/>
        <v>0</v>
      </c>
      <c r="H31" s="6">
        <f t="shared" si="4"/>
        <v>0</v>
      </c>
      <c r="I31" s="6">
        <f t="shared" si="5"/>
        <v>0</v>
      </c>
      <c r="J31" s="6">
        <f t="shared" si="6"/>
        <v>0</v>
      </c>
      <c r="K31" s="18">
        <f t="shared" si="7"/>
        <v>0</v>
      </c>
      <c r="L31" s="19">
        <f t="shared" si="8"/>
        <v>0</v>
      </c>
      <c r="M31" s="12">
        <f t="shared" si="9"/>
        <v>0</v>
      </c>
      <c r="N31" s="23">
        <f t="shared" si="10"/>
        <v>0</v>
      </c>
      <c r="O31" s="12">
        <f t="shared" si="11"/>
        <v>0</v>
      </c>
      <c r="P31" s="12">
        <f t="shared" si="12"/>
        <v>0</v>
      </c>
      <c r="Q31" s="20">
        <f t="shared" si="13"/>
        <v>0</v>
      </c>
      <c r="R31" s="25">
        <f>VLOOKUP(A31,prc_data!A:D,3,FALSE)/1000000</f>
        <v>66.930709292214999</v>
      </c>
      <c r="S31" s="29">
        <f>VLOOKUP(A31,prc_data!A:D,4,FALSE)</f>
        <v>480</v>
      </c>
      <c r="Z31" s="33" t="s">
        <v>65</v>
      </c>
    </row>
    <row r="32" spans="1:26" x14ac:dyDescent="0.35">
      <c r="A32" s="36" t="s">
        <v>31</v>
      </c>
      <c r="B32" s="9">
        <f>VLOOKUP(A32,prc_data!A:D,2,FALSE)</f>
        <v>7.5899999999999995E-2</v>
      </c>
      <c r="C32" s="5">
        <f>VLOOKUP(A32,indata!A:D,2,FALSE)</f>
        <v>3200</v>
      </c>
      <c r="D32" s="17">
        <f t="shared" si="0"/>
        <v>0</v>
      </c>
      <c r="E32" s="6">
        <f t="shared" si="1"/>
        <v>0</v>
      </c>
      <c r="F32" s="6">
        <f t="shared" si="2"/>
        <v>0</v>
      </c>
      <c r="G32" s="22">
        <f t="shared" si="3"/>
        <v>0</v>
      </c>
      <c r="H32" s="6">
        <f t="shared" si="4"/>
        <v>0</v>
      </c>
      <c r="I32" s="6">
        <f t="shared" si="5"/>
        <v>0</v>
      </c>
      <c r="J32" s="6">
        <f t="shared" si="6"/>
        <v>0</v>
      </c>
      <c r="K32" s="18">
        <f t="shared" si="7"/>
        <v>0</v>
      </c>
      <c r="L32" s="19">
        <f t="shared" si="8"/>
        <v>0</v>
      </c>
      <c r="M32" s="12">
        <f t="shared" si="9"/>
        <v>0</v>
      </c>
      <c r="N32" s="23">
        <f t="shared" si="10"/>
        <v>0</v>
      </c>
      <c r="O32" s="12">
        <f t="shared" si="11"/>
        <v>0</v>
      </c>
      <c r="P32" s="12">
        <f t="shared" si="12"/>
        <v>0</v>
      </c>
      <c r="Q32" s="20">
        <f t="shared" si="13"/>
        <v>0</v>
      </c>
      <c r="R32" s="25">
        <f>VLOOKUP(A32,prc_data!A:D,3,FALSE)/1000000</f>
        <v>65.927925373728698</v>
      </c>
      <c r="S32" s="29">
        <f>VLOOKUP(A32,prc_data!A:D,4,FALSE)</f>
        <v>497</v>
      </c>
      <c r="Z32" s="33" t="s">
        <v>65</v>
      </c>
    </row>
    <row r="33" spans="1:26" x14ac:dyDescent="0.35">
      <c r="A33" s="36" t="s">
        <v>25</v>
      </c>
      <c r="B33" s="9">
        <f>VLOOKUP(A33,prc_data!A:D,2,FALSE)</f>
        <v>0.35705399999999998</v>
      </c>
      <c r="C33" s="5">
        <f>VLOOKUP(A33,indata!A:D,2,FALSE)</f>
        <v>2000000</v>
      </c>
      <c r="D33" s="17">
        <f t="shared" si="0"/>
        <v>0</v>
      </c>
      <c r="E33" s="6">
        <f t="shared" si="1"/>
        <v>0</v>
      </c>
      <c r="F33" s="6">
        <f t="shared" si="2"/>
        <v>0</v>
      </c>
      <c r="G33" s="22">
        <f t="shared" si="3"/>
        <v>0</v>
      </c>
      <c r="H33" s="6">
        <f t="shared" si="4"/>
        <v>0</v>
      </c>
      <c r="I33" s="6">
        <f t="shared" si="5"/>
        <v>0</v>
      </c>
      <c r="J33" s="6">
        <f t="shared" si="6"/>
        <v>0</v>
      </c>
      <c r="K33" s="18">
        <f t="shared" si="7"/>
        <v>0</v>
      </c>
      <c r="L33" s="19">
        <f t="shared" si="8"/>
        <v>0</v>
      </c>
      <c r="M33" s="12">
        <f t="shared" si="9"/>
        <v>0</v>
      </c>
      <c r="N33" s="23">
        <f t="shared" si="10"/>
        <v>0</v>
      </c>
      <c r="O33" s="12">
        <f t="shared" si="11"/>
        <v>0</v>
      </c>
      <c r="P33" s="12">
        <f t="shared" si="12"/>
        <v>0</v>
      </c>
      <c r="Q33" s="20">
        <f t="shared" si="13"/>
        <v>0</v>
      </c>
      <c r="R33" s="25">
        <f>VLOOKUP(A33,prc_data!A:D,3,FALSE)/1000000</f>
        <v>53.867846633095269</v>
      </c>
      <c r="S33" s="29">
        <f>VLOOKUP(A33,prc_data!A:D,4,FALSE)</f>
        <v>3000</v>
      </c>
      <c r="Z33" s="33" t="s">
        <v>65</v>
      </c>
    </row>
    <row r="34" spans="1:26" x14ac:dyDescent="0.35">
      <c r="A34" s="36" t="s">
        <v>32</v>
      </c>
      <c r="B34" s="9">
        <f>VLOOKUP(A34,prc_data!A:D,2,FALSE)</f>
        <v>0.75569299999999995</v>
      </c>
      <c r="C34" s="5">
        <f>VLOOKUP(A34,indata!A:D,2,FALSE)</f>
        <v>3470</v>
      </c>
      <c r="D34" s="17">
        <f t="shared" si="0"/>
        <v>0</v>
      </c>
      <c r="E34" s="6">
        <f t="shared" si="1"/>
        <v>0</v>
      </c>
      <c r="F34" s="6">
        <f t="shared" si="2"/>
        <v>0</v>
      </c>
      <c r="G34" s="22">
        <f t="shared" si="3"/>
        <v>0</v>
      </c>
      <c r="H34" s="6">
        <f t="shared" si="4"/>
        <v>0</v>
      </c>
      <c r="I34" s="6">
        <f t="shared" si="5"/>
        <v>0</v>
      </c>
      <c r="J34" s="6">
        <f t="shared" si="6"/>
        <v>0</v>
      </c>
      <c r="K34" s="18">
        <f t="shared" si="7"/>
        <v>0</v>
      </c>
      <c r="L34" s="19">
        <f t="shared" si="8"/>
        <v>0</v>
      </c>
      <c r="M34" s="12">
        <f t="shared" si="9"/>
        <v>0</v>
      </c>
      <c r="N34" s="23">
        <f t="shared" si="10"/>
        <v>0</v>
      </c>
      <c r="O34" s="12">
        <f t="shared" si="11"/>
        <v>0</v>
      </c>
      <c r="P34" s="12">
        <f t="shared" si="12"/>
        <v>0</v>
      </c>
      <c r="Q34" s="20">
        <f t="shared" si="13"/>
        <v>0</v>
      </c>
      <c r="R34" s="25">
        <f>VLOOKUP(A34,prc_data!A:D,3,FALSE)/1000000</f>
        <v>65.769776245950268</v>
      </c>
      <c r="S34" s="29">
        <f>VLOOKUP(A34,prc_data!A:D,4,FALSE)</f>
        <v>608</v>
      </c>
      <c r="Z34" s="33" t="s">
        <v>65</v>
      </c>
    </row>
    <row r="35" spans="1:26" x14ac:dyDescent="0.35">
      <c r="A35" s="36" t="s">
        <v>35</v>
      </c>
      <c r="B35" s="9">
        <f>VLOOKUP(A35,prc_data!A:D,2,FALSE)</f>
        <v>3.5059390000000003E-2</v>
      </c>
      <c r="C35" s="5">
        <f>VLOOKUP(A35,indata!A:D,2,FALSE)</f>
        <v>100000</v>
      </c>
      <c r="D35" s="17">
        <f t="shared" si="0"/>
        <v>0</v>
      </c>
      <c r="E35" s="6">
        <f t="shared" si="1"/>
        <v>0</v>
      </c>
      <c r="F35" s="6">
        <f t="shared" si="2"/>
        <v>0</v>
      </c>
      <c r="G35" s="22">
        <f t="shared" si="3"/>
        <v>0</v>
      </c>
      <c r="H35" s="6">
        <f t="shared" si="4"/>
        <v>0</v>
      </c>
      <c r="I35" s="6">
        <f t="shared" si="5"/>
        <v>0</v>
      </c>
      <c r="J35" s="6">
        <f t="shared" si="6"/>
        <v>0</v>
      </c>
      <c r="K35" s="18">
        <f t="shared" si="7"/>
        <v>0</v>
      </c>
      <c r="L35" s="19">
        <f t="shared" si="8"/>
        <v>0</v>
      </c>
      <c r="M35" s="12">
        <f t="shared" si="9"/>
        <v>0</v>
      </c>
      <c r="N35" s="23">
        <f t="shared" si="10"/>
        <v>0</v>
      </c>
      <c r="O35" s="12">
        <f t="shared" si="11"/>
        <v>0</v>
      </c>
      <c r="P35" s="12">
        <f t="shared" si="12"/>
        <v>0</v>
      </c>
      <c r="Q35" s="20">
        <f t="shared" si="13"/>
        <v>0</v>
      </c>
      <c r="R35" s="25">
        <f>VLOOKUP(A35,prc_data!A:D,3,FALSE)/1000000</f>
        <v>55.312472537723401</v>
      </c>
      <c r="S35" s="29">
        <f>VLOOKUP(A35,prc_data!A:D,4,FALSE)</f>
        <v>635</v>
      </c>
      <c r="Z35" s="33" t="s">
        <v>65</v>
      </c>
    </row>
    <row r="36" spans="1:26" x14ac:dyDescent="0.35">
      <c r="A36" s="36" t="s">
        <v>34</v>
      </c>
      <c r="B36" s="9">
        <f>VLOOKUP(A36,prc_data!A:D,2,FALSE)</f>
        <v>7.7716999999999999E-4</v>
      </c>
      <c r="C36" s="5">
        <f>VLOOKUP(A36,indata!A:D,2,FALSE)</f>
        <v>5300000</v>
      </c>
      <c r="D36" s="17">
        <f t="shared" si="0"/>
        <v>0</v>
      </c>
      <c r="E36" s="6">
        <f t="shared" si="1"/>
        <v>0</v>
      </c>
      <c r="F36" s="6">
        <f t="shared" si="2"/>
        <v>0</v>
      </c>
      <c r="G36" s="22">
        <f t="shared" si="3"/>
        <v>0</v>
      </c>
      <c r="H36" s="6">
        <f t="shared" si="4"/>
        <v>0</v>
      </c>
      <c r="I36" s="6">
        <f t="shared" si="5"/>
        <v>0</v>
      </c>
      <c r="J36" s="6">
        <f t="shared" si="6"/>
        <v>0</v>
      </c>
      <c r="K36" s="18">
        <f t="shared" si="7"/>
        <v>0</v>
      </c>
      <c r="L36" s="19">
        <f t="shared" si="8"/>
        <v>0</v>
      </c>
      <c r="M36" s="12">
        <f t="shared" si="9"/>
        <v>0</v>
      </c>
      <c r="N36" s="23">
        <f t="shared" si="10"/>
        <v>0</v>
      </c>
      <c r="O36" s="12">
        <f t="shared" si="11"/>
        <v>0</v>
      </c>
      <c r="P36" s="12">
        <f t="shared" si="12"/>
        <v>0</v>
      </c>
      <c r="Q36" s="20">
        <f t="shared" si="13"/>
        <v>0</v>
      </c>
      <c r="R36" s="25">
        <f>VLOOKUP(A36,prc_data!A:D,3,FALSE)/1000000</f>
        <v>38.794098583089806</v>
      </c>
      <c r="S36" s="29">
        <f>VLOOKUP(A36,prc_data!A:D,4,FALSE)</f>
        <v>597</v>
      </c>
      <c r="Z36" s="33" t="s">
        <v>65</v>
      </c>
    </row>
    <row r="37" spans="1:26" x14ac:dyDescent="0.35">
      <c r="A37" s="36" t="s">
        <v>15</v>
      </c>
      <c r="B37" s="9">
        <f>VLOOKUP(A37,prc_data!A:D,2,FALSE)</f>
        <v>7.9006000000000007E-2</v>
      </c>
      <c r="C37" s="5">
        <f>VLOOKUP(A37,indata!A:D,2,FALSE)</f>
        <v>200000</v>
      </c>
      <c r="D37" s="17">
        <f t="shared" si="0"/>
        <v>0</v>
      </c>
      <c r="E37" s="6">
        <f t="shared" si="1"/>
        <v>0</v>
      </c>
      <c r="F37" s="6">
        <f t="shared" si="2"/>
        <v>0</v>
      </c>
      <c r="G37" s="22">
        <f t="shared" si="3"/>
        <v>0</v>
      </c>
      <c r="H37" s="6">
        <f t="shared" si="4"/>
        <v>0</v>
      </c>
      <c r="I37" s="6">
        <f t="shared" si="5"/>
        <v>0</v>
      </c>
      <c r="J37" s="6">
        <f t="shared" si="6"/>
        <v>0</v>
      </c>
      <c r="K37" s="18">
        <f t="shared" si="7"/>
        <v>0</v>
      </c>
      <c r="L37" s="19">
        <f t="shared" si="8"/>
        <v>0</v>
      </c>
      <c r="M37" s="12">
        <f t="shared" si="9"/>
        <v>0</v>
      </c>
      <c r="N37" s="23">
        <f t="shared" si="10"/>
        <v>0</v>
      </c>
      <c r="O37" s="12">
        <f t="shared" si="11"/>
        <v>0</v>
      </c>
      <c r="P37" s="12">
        <f t="shared" si="12"/>
        <v>0</v>
      </c>
      <c r="Q37" s="20">
        <f t="shared" si="13"/>
        <v>0</v>
      </c>
      <c r="R37" s="25">
        <f>VLOOKUP(A37,prc_data!A:D,3,FALSE)/1000000</f>
        <v>31.170551927718016</v>
      </c>
      <c r="S37" s="29">
        <f>VLOOKUP(A37,prc_data!A:D,4,FALSE)</f>
        <v>874</v>
      </c>
      <c r="Z37" s="33" t="s">
        <v>65</v>
      </c>
    </row>
    <row r="38" spans="1:26" x14ac:dyDescent="0.35">
      <c r="A38" s="36" t="s">
        <v>29</v>
      </c>
      <c r="B38" s="9">
        <f>VLOOKUP(A38,prc_data!A:D,2,FALSE)</f>
        <v>2.3056730000000001E-2</v>
      </c>
      <c r="C38" s="5">
        <f>VLOOKUP(A38,indata!A:D,2,FALSE)</f>
        <v>134750</v>
      </c>
      <c r="D38" s="17">
        <f t="shared" si="0"/>
        <v>0</v>
      </c>
      <c r="E38" s="6">
        <f t="shared" si="1"/>
        <v>0</v>
      </c>
      <c r="F38" s="6">
        <f t="shared" si="2"/>
        <v>0</v>
      </c>
      <c r="G38" s="22">
        <f t="shared" si="3"/>
        <v>0</v>
      </c>
      <c r="H38" s="6">
        <f t="shared" si="4"/>
        <v>0</v>
      </c>
      <c r="I38" s="6">
        <f t="shared" si="5"/>
        <v>0</v>
      </c>
      <c r="J38" s="6">
        <f t="shared" si="6"/>
        <v>0</v>
      </c>
      <c r="K38" s="18">
        <f t="shared" si="7"/>
        <v>0</v>
      </c>
      <c r="L38" s="19">
        <f t="shared" si="8"/>
        <v>0</v>
      </c>
      <c r="M38" s="12">
        <f t="shared" si="9"/>
        <v>0</v>
      </c>
      <c r="N38" s="23">
        <f t="shared" si="10"/>
        <v>0</v>
      </c>
      <c r="O38" s="12">
        <f t="shared" si="11"/>
        <v>0</v>
      </c>
      <c r="P38" s="12">
        <f t="shared" si="12"/>
        <v>0</v>
      </c>
      <c r="Q38" s="20">
        <f t="shared" si="13"/>
        <v>0</v>
      </c>
      <c r="R38" s="25">
        <f>VLOOKUP(A38,prc_data!A:D,3,FALSE)/1000000</f>
        <v>20.390056081153961</v>
      </c>
      <c r="S38" s="29">
        <f>VLOOKUP(A38,prc_data!A:D,4,FALSE)</f>
        <v>842</v>
      </c>
      <c r="Z38" s="33" t="s">
        <v>65</v>
      </c>
    </row>
    <row r="39" spans="1:26" x14ac:dyDescent="0.35">
      <c r="A39" s="36" t="s">
        <v>24</v>
      </c>
      <c r="B39" s="9">
        <f>VLOOKUP(A39,prc_data!A:D,2,FALSE)</f>
        <v>0.80124799999999996</v>
      </c>
      <c r="C39" s="5">
        <f>VLOOKUP(A39,indata!A:D,2,FALSE)</f>
        <v>1600</v>
      </c>
      <c r="D39" s="17">
        <f t="shared" si="0"/>
        <v>0</v>
      </c>
      <c r="E39" s="6">
        <f t="shared" si="1"/>
        <v>0</v>
      </c>
      <c r="F39" s="6">
        <f t="shared" si="2"/>
        <v>0</v>
      </c>
      <c r="G39" s="22">
        <f t="shared" si="3"/>
        <v>0</v>
      </c>
      <c r="H39" s="6">
        <f t="shared" si="4"/>
        <v>0</v>
      </c>
      <c r="I39" s="6">
        <f t="shared" si="5"/>
        <v>0</v>
      </c>
      <c r="J39" s="6">
        <f t="shared" si="6"/>
        <v>0</v>
      </c>
      <c r="K39" s="18">
        <f t="shared" si="7"/>
        <v>0</v>
      </c>
      <c r="L39" s="19">
        <f t="shared" si="8"/>
        <v>0</v>
      </c>
      <c r="M39" s="12">
        <f t="shared" si="9"/>
        <v>0</v>
      </c>
      <c r="N39" s="23">
        <f t="shared" si="10"/>
        <v>0</v>
      </c>
      <c r="O39" s="12">
        <f t="shared" si="11"/>
        <v>0</v>
      </c>
      <c r="P39" s="12">
        <f t="shared" si="12"/>
        <v>0</v>
      </c>
      <c r="Q39" s="20">
        <f t="shared" si="13"/>
        <v>0</v>
      </c>
      <c r="R39" s="25">
        <f>VLOOKUP(A39,prc_data!A:D,3,FALSE)/1000000</f>
        <v>6.2477857189705528</v>
      </c>
      <c r="S39" s="29">
        <f>VLOOKUP(A39,prc_data!A:D,4,FALSE)</f>
        <v>1647</v>
      </c>
      <c r="Z39" s="33" t="s">
        <v>65</v>
      </c>
    </row>
    <row r="40" spans="1:26" x14ac:dyDescent="0.35">
      <c r="A40" s="36" t="s">
        <v>36</v>
      </c>
      <c r="B40" s="9">
        <f>VLOOKUP(A40,prc_data!A:D,2,FALSE)</f>
        <v>1.5997689999999998E-2</v>
      </c>
      <c r="C40" s="5">
        <f>VLOOKUP(A40,indata!A:D,2,FALSE)</f>
        <v>50000</v>
      </c>
      <c r="D40" s="17">
        <f t="shared" si="0"/>
        <v>0</v>
      </c>
      <c r="E40" s="6">
        <f t="shared" si="1"/>
        <v>0</v>
      </c>
      <c r="F40" s="6">
        <f t="shared" si="2"/>
        <v>0</v>
      </c>
      <c r="G40" s="22">
        <f t="shared" si="3"/>
        <v>0</v>
      </c>
      <c r="H40" s="6">
        <f t="shared" si="4"/>
        <v>0</v>
      </c>
      <c r="I40" s="6">
        <f t="shared" si="5"/>
        <v>0</v>
      </c>
      <c r="J40" s="6">
        <f t="shared" si="6"/>
        <v>0</v>
      </c>
      <c r="K40" s="18">
        <f t="shared" si="7"/>
        <v>0</v>
      </c>
      <c r="L40" s="19">
        <f t="shared" si="8"/>
        <v>0</v>
      </c>
      <c r="M40" s="12">
        <f t="shared" si="9"/>
        <v>0</v>
      </c>
      <c r="N40" s="23">
        <f t="shared" si="10"/>
        <v>0</v>
      </c>
      <c r="O40" s="12">
        <f t="shared" si="11"/>
        <v>0</v>
      </c>
      <c r="P40" s="12">
        <f t="shared" si="12"/>
        <v>0</v>
      </c>
      <c r="Q40" s="20">
        <f t="shared" si="13"/>
        <v>0</v>
      </c>
      <c r="R40" s="25">
        <f>VLOOKUP(A40,prc_data!A:D,3,FALSE)/1000000</f>
        <v>4.3256354249353093</v>
      </c>
      <c r="S40" s="29">
        <f>VLOOKUP(A40,prc_data!A:D,4,FALSE)</f>
        <v>1552</v>
      </c>
      <c r="Z40" s="33" t="s">
        <v>65</v>
      </c>
    </row>
    <row r="41" spans="1:26" x14ac:dyDescent="0.35">
      <c r="A41" s="36" t="s">
        <v>42</v>
      </c>
      <c r="B41" s="9">
        <f>VLOOKUP(A41,prc_data!A:D,2,FALSE)</f>
        <v>7.8467000000000001E-4</v>
      </c>
      <c r="C41" s="5">
        <f>VLOOKUP(A41,indata!A:D,2,FALSE)</f>
        <v>1014650</v>
      </c>
      <c r="D41" s="17">
        <f t="shared" si="0"/>
        <v>0</v>
      </c>
      <c r="E41" s="6">
        <f t="shared" si="1"/>
        <v>0</v>
      </c>
      <c r="F41" s="6">
        <f t="shared" si="2"/>
        <v>0</v>
      </c>
      <c r="G41" s="22">
        <f t="shared" si="3"/>
        <v>0</v>
      </c>
      <c r="H41" s="6">
        <f t="shared" si="4"/>
        <v>0</v>
      </c>
      <c r="I41" s="6">
        <f t="shared" si="5"/>
        <v>0</v>
      </c>
      <c r="J41" s="6">
        <f t="shared" si="6"/>
        <v>0</v>
      </c>
      <c r="K41" s="18">
        <f t="shared" si="7"/>
        <v>0</v>
      </c>
      <c r="L41" s="19">
        <f t="shared" si="8"/>
        <v>0</v>
      </c>
      <c r="M41" s="12">
        <f t="shared" si="9"/>
        <v>0</v>
      </c>
      <c r="N41" s="23">
        <f t="shared" si="10"/>
        <v>0</v>
      </c>
      <c r="O41" s="12">
        <f t="shared" si="11"/>
        <v>0</v>
      </c>
      <c r="P41" s="12">
        <f t="shared" si="12"/>
        <v>0</v>
      </c>
      <c r="Q41" s="20">
        <f t="shared" si="13"/>
        <v>0</v>
      </c>
      <c r="R41" s="25">
        <f>VLOOKUP(A41,prc_data!A:D,3,FALSE)/1000000</f>
        <v>1.994445317228497</v>
      </c>
      <c r="S41" s="29">
        <f>VLOOKUP(A41,prc_data!A:D,4,FALSE)</f>
        <v>2273</v>
      </c>
      <c r="Z41" s="33" t="s">
        <v>65</v>
      </c>
    </row>
  </sheetData>
  <sortState xmlns:xlrd2="http://schemas.microsoft.com/office/spreadsheetml/2017/richdata2" ref="A6:Z41">
    <sortCondition ref="Z6:Z41"/>
    <sortCondition descending="1" ref="R6:R41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3"/>
  <sheetViews>
    <sheetView topLeftCell="A16" workbookViewId="0">
      <selection activeCell="G8" sqref="G8"/>
    </sheetView>
  </sheetViews>
  <sheetFormatPr defaultRowHeight="14.5" x14ac:dyDescent="0.35"/>
  <cols>
    <col min="1" max="1" width="9.08984375" bestFit="1" customWidth="1"/>
    <col min="2" max="2" width="9.81640625" bestFit="1" customWidth="1"/>
    <col min="3" max="3" width="12.6328125" bestFit="1" customWidth="1"/>
    <col min="4" max="4" width="11" bestFit="1" customWidth="1"/>
  </cols>
  <sheetData>
    <row r="1" spans="1:4" x14ac:dyDescent="0.35">
      <c r="A1" t="s">
        <v>18</v>
      </c>
      <c r="B1" t="s">
        <v>50</v>
      </c>
      <c r="C1" t="s">
        <v>51</v>
      </c>
      <c r="D1" t="s">
        <v>52</v>
      </c>
    </row>
    <row r="2" spans="1:4" x14ac:dyDescent="0.35">
      <c r="A2" s="52" t="s">
        <v>36</v>
      </c>
      <c r="B2">
        <v>50000</v>
      </c>
      <c r="C2">
        <v>2.3863458000000001E-2</v>
      </c>
      <c r="D2">
        <v>20231216</v>
      </c>
    </row>
    <row r="3" spans="1:4" x14ac:dyDescent="0.35">
      <c r="A3" s="52" t="s">
        <v>7</v>
      </c>
      <c r="B3">
        <v>20000</v>
      </c>
      <c r="C3">
        <v>0.36</v>
      </c>
      <c r="D3">
        <v>20240107</v>
      </c>
    </row>
    <row r="4" spans="1:4" x14ac:dyDescent="0.35">
      <c r="A4" s="52" t="s">
        <v>8</v>
      </c>
      <c r="B4">
        <v>100000</v>
      </c>
      <c r="C4">
        <v>0.15</v>
      </c>
      <c r="D4">
        <v>20230716</v>
      </c>
    </row>
    <row r="5" spans="1:4" x14ac:dyDescent="0.35">
      <c r="A5" s="52" t="s">
        <v>21</v>
      </c>
      <c r="B5">
        <v>29900</v>
      </c>
      <c r="C5">
        <v>3.3444820000000002E-3</v>
      </c>
      <c r="D5">
        <v>20221229</v>
      </c>
    </row>
    <row r="6" spans="1:4" x14ac:dyDescent="0.35">
      <c r="A6" s="52" t="s">
        <v>22</v>
      </c>
      <c r="B6">
        <v>8480</v>
      </c>
      <c r="C6">
        <v>1.92</v>
      </c>
      <c r="D6">
        <v>20221210</v>
      </c>
    </row>
    <row r="7" spans="1:4" x14ac:dyDescent="0.35">
      <c r="A7" s="52" t="s">
        <v>23</v>
      </c>
      <c r="B7">
        <v>1000</v>
      </c>
      <c r="C7">
        <v>1.2781400000000001</v>
      </c>
      <c r="D7">
        <v>20230716</v>
      </c>
    </row>
    <row r="8" spans="1:4" x14ac:dyDescent="0.35">
      <c r="A8" s="52" t="s">
        <v>24</v>
      </c>
      <c r="B8">
        <v>1600</v>
      </c>
      <c r="C8">
        <v>1.52</v>
      </c>
      <c r="D8">
        <v>20240213</v>
      </c>
    </row>
    <row r="9" spans="1:4" x14ac:dyDescent="0.35">
      <c r="A9" s="52" t="s">
        <v>25</v>
      </c>
      <c r="B9">
        <v>2000000</v>
      </c>
      <c r="C9">
        <v>1.432224E-3</v>
      </c>
      <c r="D9">
        <v>20240202</v>
      </c>
    </row>
    <row r="10" spans="1:4" x14ac:dyDescent="0.35">
      <c r="A10" s="52" t="s">
        <v>53</v>
      </c>
      <c r="B10">
        <v>511120</v>
      </c>
      <c r="C10">
        <v>4.6955699999999996E-3</v>
      </c>
      <c r="D10">
        <v>20231215</v>
      </c>
    </row>
    <row r="11" spans="1:4" x14ac:dyDescent="0.35">
      <c r="A11" s="52" t="s">
        <v>54</v>
      </c>
      <c r="B11">
        <v>1000000</v>
      </c>
      <c r="C11">
        <v>2.2000000000000001E-3</v>
      </c>
      <c r="D11">
        <v>20230512</v>
      </c>
    </row>
    <row r="12" spans="1:4" x14ac:dyDescent="0.35">
      <c r="A12" s="52" t="s">
        <v>26</v>
      </c>
      <c r="B12">
        <v>23700</v>
      </c>
      <c r="C12">
        <v>0.12658227799999999</v>
      </c>
      <c r="D12">
        <v>20231219</v>
      </c>
    </row>
    <row r="13" spans="1:4" x14ac:dyDescent="0.35">
      <c r="A13" s="52" t="s">
        <v>28</v>
      </c>
      <c r="B13">
        <v>20000</v>
      </c>
      <c r="C13">
        <v>0.17749999999999999</v>
      </c>
      <c r="D13">
        <v>20231218</v>
      </c>
    </row>
    <row r="14" spans="1:4" x14ac:dyDescent="0.35">
      <c r="A14" s="52" t="s">
        <v>15</v>
      </c>
      <c r="B14">
        <v>200000</v>
      </c>
      <c r="C14">
        <v>0.09</v>
      </c>
      <c r="D14">
        <v>20240315</v>
      </c>
    </row>
    <row r="15" spans="1:4" x14ac:dyDescent="0.35">
      <c r="A15" s="52" t="s">
        <v>55</v>
      </c>
      <c r="B15">
        <v>800</v>
      </c>
      <c r="C15">
        <v>1.1399999999999999</v>
      </c>
      <c r="D15">
        <v>20231213</v>
      </c>
    </row>
    <row r="16" spans="1:4" x14ac:dyDescent="0.35">
      <c r="A16" s="52" t="s">
        <v>30</v>
      </c>
      <c r="B16">
        <v>822134</v>
      </c>
      <c r="C16">
        <v>6.4999999999999997E-3</v>
      </c>
      <c r="D16">
        <v>20240310</v>
      </c>
    </row>
    <row r="17" spans="1:4" x14ac:dyDescent="0.35">
      <c r="A17" s="52" t="s">
        <v>31</v>
      </c>
      <c r="B17">
        <v>3200</v>
      </c>
      <c r="C17">
        <v>0.87</v>
      </c>
      <c r="D17">
        <v>20210101</v>
      </c>
    </row>
    <row r="18" spans="1:4" x14ac:dyDescent="0.35">
      <c r="A18" s="52" t="s">
        <v>32</v>
      </c>
      <c r="B18">
        <v>3470</v>
      </c>
      <c r="C18">
        <v>0.720461095</v>
      </c>
      <c r="D18">
        <v>20231218</v>
      </c>
    </row>
    <row r="19" spans="1:4" x14ac:dyDescent="0.35">
      <c r="A19" s="52" t="s">
        <v>34</v>
      </c>
      <c r="B19">
        <v>5300000</v>
      </c>
      <c r="C19">
        <v>2.0000000000000001E-4</v>
      </c>
      <c r="D19">
        <v>20210101</v>
      </c>
    </row>
    <row r="20" spans="1:4" x14ac:dyDescent="0.35">
      <c r="A20" s="52" t="s">
        <v>10</v>
      </c>
      <c r="B20">
        <v>100000</v>
      </c>
      <c r="C20">
        <v>3.0820400000000001E-2</v>
      </c>
      <c r="D20">
        <v>20221210</v>
      </c>
    </row>
    <row r="21" spans="1:4" x14ac:dyDescent="0.35">
      <c r="A21" s="52" t="s">
        <v>35</v>
      </c>
      <c r="B21">
        <v>100000</v>
      </c>
      <c r="C21">
        <v>1.0891700000000001E-2</v>
      </c>
      <c r="D21">
        <v>20230603</v>
      </c>
    </row>
    <row r="22" spans="1:4" x14ac:dyDescent="0.35">
      <c r="A22" s="52" t="s">
        <v>9</v>
      </c>
      <c r="B22">
        <v>100000</v>
      </c>
      <c r="C22">
        <v>6.3220600000000002E-2</v>
      </c>
      <c r="D22">
        <v>20230418</v>
      </c>
    </row>
    <row r="23" spans="1:4" x14ac:dyDescent="0.35">
      <c r="A23" s="52" t="s">
        <v>37</v>
      </c>
      <c r="B23">
        <v>124000</v>
      </c>
      <c r="C23">
        <v>0.02</v>
      </c>
      <c r="D23">
        <v>20201223</v>
      </c>
    </row>
    <row r="24" spans="1:4" x14ac:dyDescent="0.35">
      <c r="A24" s="52" t="s">
        <v>38</v>
      </c>
      <c r="B24">
        <v>31720</v>
      </c>
      <c r="C24">
        <v>0.12799616599999999</v>
      </c>
      <c r="D24">
        <v>20231214</v>
      </c>
    </row>
    <row r="25" spans="1:4" x14ac:dyDescent="0.35">
      <c r="A25" s="52" t="s">
        <v>29</v>
      </c>
      <c r="B25">
        <v>134750</v>
      </c>
      <c r="C25">
        <v>1.5193618000000001E-2</v>
      </c>
      <c r="D25">
        <v>20231213</v>
      </c>
    </row>
    <row r="26" spans="1:4" x14ac:dyDescent="0.35">
      <c r="A26" s="52" t="s">
        <v>16</v>
      </c>
      <c r="B26">
        <v>50000</v>
      </c>
      <c r="C26">
        <v>7.0000000000000007E-2</v>
      </c>
      <c r="D26">
        <v>20231217</v>
      </c>
    </row>
    <row r="27" spans="1:4" x14ac:dyDescent="0.35">
      <c r="A27" s="52" t="s">
        <v>39</v>
      </c>
      <c r="B27">
        <v>500000</v>
      </c>
      <c r="C27">
        <v>2.3791200000000002E-3</v>
      </c>
      <c r="D27">
        <v>20230603</v>
      </c>
    </row>
    <row r="28" spans="1:4" x14ac:dyDescent="0.35">
      <c r="A28" s="52" t="s">
        <v>17</v>
      </c>
      <c r="B28">
        <v>50210</v>
      </c>
      <c r="C28">
        <v>0.127479387</v>
      </c>
      <c r="D28">
        <v>20240127</v>
      </c>
    </row>
    <row r="29" spans="1:4" x14ac:dyDescent="0.35">
      <c r="A29" s="52" t="s">
        <v>66</v>
      </c>
      <c r="B29">
        <v>100000</v>
      </c>
      <c r="C29">
        <v>0.09</v>
      </c>
      <c r="D29">
        <v>20240404</v>
      </c>
    </row>
    <row r="30" spans="1:4" x14ac:dyDescent="0.35">
      <c r="A30" s="52" t="s">
        <v>40</v>
      </c>
      <c r="B30">
        <v>24</v>
      </c>
      <c r="C30">
        <v>87.5</v>
      </c>
      <c r="D30">
        <v>20231011</v>
      </c>
    </row>
    <row r="31" spans="1:4" x14ac:dyDescent="0.35">
      <c r="A31" s="52" t="s">
        <v>56</v>
      </c>
      <c r="B31">
        <v>5090</v>
      </c>
      <c r="C31">
        <v>0.58974459700000004</v>
      </c>
      <c r="D31">
        <v>20231219</v>
      </c>
    </row>
    <row r="32" spans="1:4" x14ac:dyDescent="0.35">
      <c r="A32" s="52" t="s">
        <v>33</v>
      </c>
      <c r="B32">
        <v>20000000</v>
      </c>
      <c r="C32">
        <v>1.4999999999999999E-4</v>
      </c>
      <c r="D32">
        <v>20210715</v>
      </c>
    </row>
    <row r="33" spans="1:4" x14ac:dyDescent="0.35">
      <c r="A33" s="52" t="s">
        <v>12</v>
      </c>
      <c r="B33">
        <v>10000</v>
      </c>
      <c r="C33">
        <v>0.1212</v>
      </c>
      <c r="D33">
        <v>20230913</v>
      </c>
    </row>
    <row r="34" spans="1:4" x14ac:dyDescent="0.35">
      <c r="A34" s="52" t="s">
        <v>41</v>
      </c>
      <c r="B34">
        <v>1000000</v>
      </c>
      <c r="C34">
        <v>1.48113E-3</v>
      </c>
      <c r="D34">
        <v>20230512</v>
      </c>
    </row>
    <row r="35" spans="1:4" x14ac:dyDescent="0.35">
      <c r="A35" s="52" t="s">
        <v>11</v>
      </c>
      <c r="B35">
        <v>10150</v>
      </c>
      <c r="C35">
        <v>0.49261083700000002</v>
      </c>
      <c r="D35">
        <v>20230906</v>
      </c>
    </row>
    <row r="36" spans="1:4" x14ac:dyDescent="0.35">
      <c r="A36" s="52" t="s">
        <v>42</v>
      </c>
      <c r="B36">
        <v>1014650</v>
      </c>
      <c r="C36">
        <v>9.8585699999999992E-4</v>
      </c>
      <c r="D36">
        <v>20231216</v>
      </c>
    </row>
    <row r="37" spans="1:4" x14ac:dyDescent="0.35">
      <c r="A37" s="52" t="s">
        <v>43</v>
      </c>
      <c r="B37">
        <v>320000000</v>
      </c>
      <c r="C37">
        <v>1.53E-6</v>
      </c>
      <c r="D37">
        <v>20230410</v>
      </c>
    </row>
    <row r="38" spans="1:4" x14ac:dyDescent="0.35">
      <c r="A38" s="52" t="s">
        <v>45</v>
      </c>
      <c r="B38">
        <v>1500</v>
      </c>
      <c r="C38">
        <v>3.470653333</v>
      </c>
      <c r="D38">
        <v>20231217</v>
      </c>
    </row>
    <row r="39" spans="1:4" x14ac:dyDescent="0.35">
      <c r="A39" s="52" t="s">
        <v>44</v>
      </c>
      <c r="B39">
        <v>388150</v>
      </c>
      <c r="C39">
        <v>7.1000000000000004E-3</v>
      </c>
      <c r="D39">
        <v>20210101</v>
      </c>
    </row>
    <row r="40" spans="1:4" x14ac:dyDescent="0.35">
      <c r="A40" s="52" t="s">
        <v>27</v>
      </c>
      <c r="B40">
        <v>100</v>
      </c>
      <c r="C40">
        <v>300</v>
      </c>
      <c r="D40">
        <v>20240101</v>
      </c>
    </row>
    <row r="41" spans="1:4" x14ac:dyDescent="0.35">
      <c r="A41" s="52" t="s">
        <v>46</v>
      </c>
      <c r="B41">
        <v>100000</v>
      </c>
      <c r="C41">
        <v>4.3412800000000001E-2</v>
      </c>
      <c r="D41">
        <v>20230915</v>
      </c>
    </row>
    <row r="42" spans="1:4" x14ac:dyDescent="0.35">
      <c r="A42" s="52" t="s">
        <v>57</v>
      </c>
      <c r="B42">
        <v>3991950</v>
      </c>
      <c r="C42">
        <v>5.0100800000000005E-4</v>
      </c>
      <c r="D42">
        <v>20230606</v>
      </c>
    </row>
    <row r="43" spans="1:4" x14ac:dyDescent="0.35">
      <c r="A43" s="52" t="s">
        <v>47</v>
      </c>
      <c r="B43">
        <v>500000</v>
      </c>
      <c r="C43">
        <v>3.7106999999999999E-3</v>
      </c>
      <c r="D43">
        <v>20230716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8C0F7-E536-47DB-B1CD-C0F8BD00E4A7}">
  <dimension ref="A1:D38"/>
  <sheetViews>
    <sheetView zoomScale="160" zoomScaleNormal="160" workbookViewId="0">
      <pane ySplit="1" topLeftCell="A20" activePane="bottomLeft" state="frozen"/>
      <selection pane="bottomLeft" activeCell="F24" sqref="F24"/>
    </sheetView>
  </sheetViews>
  <sheetFormatPr defaultRowHeight="14.5" x14ac:dyDescent="0.35"/>
  <cols>
    <col min="1" max="1" width="9.08984375" bestFit="1" customWidth="1"/>
    <col min="2" max="2" width="11" bestFit="1" customWidth="1"/>
    <col min="3" max="3" width="17.1796875" bestFit="1" customWidth="1"/>
    <col min="4" max="4" width="18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58</v>
      </c>
    </row>
    <row r="2" spans="1:4" x14ac:dyDescent="0.35">
      <c r="A2" s="52" t="s">
        <v>8</v>
      </c>
      <c r="B2">
        <v>0.23702000000000001</v>
      </c>
      <c r="C2">
        <v>1918940307.3331048</v>
      </c>
      <c r="D2">
        <v>56</v>
      </c>
    </row>
    <row r="3" spans="1:4" x14ac:dyDescent="0.35">
      <c r="A3" s="52" t="s">
        <v>17</v>
      </c>
      <c r="B3">
        <v>0.23364399999999999</v>
      </c>
      <c r="C3">
        <v>184556258.90137541</v>
      </c>
      <c r="D3">
        <v>409</v>
      </c>
    </row>
    <row r="4" spans="1:4" x14ac:dyDescent="0.35">
      <c r="A4" s="52" t="s">
        <v>21</v>
      </c>
      <c r="B4">
        <v>9.4229099999999996E-3</v>
      </c>
      <c r="C4">
        <v>527184362.11133486</v>
      </c>
      <c r="D4">
        <v>256</v>
      </c>
    </row>
    <row r="5" spans="1:4" x14ac:dyDescent="0.35">
      <c r="A5" s="52" t="s">
        <v>22</v>
      </c>
      <c r="B5">
        <v>1.7</v>
      </c>
      <c r="C5">
        <v>1062806611.354421</v>
      </c>
      <c r="D5">
        <v>77</v>
      </c>
    </row>
    <row r="6" spans="1:4" x14ac:dyDescent="0.35">
      <c r="A6" s="52" t="s">
        <v>23</v>
      </c>
      <c r="B6">
        <v>1.45</v>
      </c>
      <c r="C6">
        <v>3848995653.2079034</v>
      </c>
      <c r="D6">
        <v>43</v>
      </c>
    </row>
    <row r="7" spans="1:4" x14ac:dyDescent="0.35">
      <c r="A7" s="52" t="s">
        <v>24</v>
      </c>
      <c r="B7">
        <v>0.80124799999999996</v>
      </c>
      <c r="C7">
        <v>6247785.718970553</v>
      </c>
      <c r="D7">
        <v>1647</v>
      </c>
    </row>
    <row r="8" spans="1:4" x14ac:dyDescent="0.35">
      <c r="A8" s="52" t="s">
        <v>25</v>
      </c>
      <c r="B8">
        <v>0.35705399999999998</v>
      </c>
      <c r="C8">
        <v>53867846.633095272</v>
      </c>
      <c r="D8">
        <v>3000</v>
      </c>
    </row>
    <row r="9" spans="1:4" x14ac:dyDescent="0.35">
      <c r="A9" s="52" t="s">
        <v>15</v>
      </c>
      <c r="B9">
        <v>7.9006000000000007E-2</v>
      </c>
      <c r="C9">
        <v>31170551.927718017</v>
      </c>
      <c r="D9">
        <v>874</v>
      </c>
    </row>
    <row r="10" spans="1:4" x14ac:dyDescent="0.35">
      <c r="A10" s="52" t="s">
        <v>7</v>
      </c>
      <c r="B10">
        <v>0.58274000000000004</v>
      </c>
      <c r="C10">
        <v>20511214731.20274</v>
      </c>
      <c r="D10">
        <v>9</v>
      </c>
    </row>
    <row r="11" spans="1:4" x14ac:dyDescent="0.35">
      <c r="A11" s="52" t="s">
        <v>26</v>
      </c>
      <c r="B11">
        <v>0.33991700000000002</v>
      </c>
      <c r="C11">
        <v>148320868.49322006</v>
      </c>
      <c r="D11">
        <v>451</v>
      </c>
    </row>
    <row r="12" spans="1:4" x14ac:dyDescent="0.35">
      <c r="A12" s="52" t="s">
        <v>27</v>
      </c>
      <c r="B12">
        <v>38.85</v>
      </c>
      <c r="C12">
        <v>397325708.40753764</v>
      </c>
      <c r="D12">
        <v>197</v>
      </c>
    </row>
    <row r="13" spans="1:4" x14ac:dyDescent="0.35">
      <c r="A13" s="52" t="s">
        <v>28</v>
      </c>
      <c r="B13">
        <v>0.28196300000000002</v>
      </c>
      <c r="C13">
        <v>178867426.63205075</v>
      </c>
      <c r="D13">
        <v>340</v>
      </c>
    </row>
    <row r="14" spans="1:4" x14ac:dyDescent="0.35">
      <c r="A14" s="52" t="s">
        <v>29</v>
      </c>
      <c r="B14">
        <v>2.3056730000000001E-2</v>
      </c>
      <c r="C14">
        <v>20390056.081153963</v>
      </c>
      <c r="D14">
        <v>842</v>
      </c>
    </row>
    <row r="15" spans="1:4" x14ac:dyDescent="0.35">
      <c r="A15" s="52" t="s">
        <v>30</v>
      </c>
      <c r="B15">
        <v>5.6869800000000003E-3</v>
      </c>
      <c r="C15">
        <v>18202065.308515087</v>
      </c>
      <c r="D15">
        <v>1494</v>
      </c>
    </row>
    <row r="16" spans="1:4" x14ac:dyDescent="0.35">
      <c r="A16" s="52" t="s">
        <v>31</v>
      </c>
      <c r="B16">
        <v>7.5899999999999995E-2</v>
      </c>
      <c r="C16">
        <v>65927925.373728693</v>
      </c>
      <c r="D16">
        <v>497</v>
      </c>
    </row>
    <row r="17" spans="1:4" x14ac:dyDescent="0.35">
      <c r="A17" s="52" t="s">
        <v>32</v>
      </c>
      <c r="B17">
        <v>0.75569299999999995</v>
      </c>
      <c r="C17">
        <v>65769776.245950274</v>
      </c>
      <c r="D17">
        <v>608</v>
      </c>
    </row>
    <row r="18" spans="1:4" x14ac:dyDescent="0.35">
      <c r="A18" s="52" t="s">
        <v>33</v>
      </c>
      <c r="B18">
        <v>1.1779E-4</v>
      </c>
      <c r="C18">
        <v>8418515.8517786767</v>
      </c>
      <c r="D18">
        <v>1307</v>
      </c>
    </row>
    <row r="19" spans="1:4" x14ac:dyDescent="0.35">
      <c r="A19" s="52" t="s">
        <v>34</v>
      </c>
      <c r="B19">
        <v>7.7716999999999999E-4</v>
      </c>
      <c r="C19">
        <v>38794098.583089806</v>
      </c>
      <c r="D19">
        <v>597</v>
      </c>
    </row>
    <row r="20" spans="1:4" x14ac:dyDescent="0.35">
      <c r="A20" s="52" t="s">
        <v>10</v>
      </c>
      <c r="B20">
        <v>5.7120999999999998E-2</v>
      </c>
      <c r="C20">
        <v>2149539311.7014508</v>
      </c>
      <c r="D20">
        <v>93</v>
      </c>
    </row>
    <row r="21" spans="1:4" x14ac:dyDescent="0.35">
      <c r="A21" s="52" t="s">
        <v>35</v>
      </c>
      <c r="B21">
        <v>3.5059390000000003E-2</v>
      </c>
      <c r="C21">
        <v>55312472.5377234</v>
      </c>
      <c r="D21">
        <v>635</v>
      </c>
    </row>
    <row r="22" spans="1:4" x14ac:dyDescent="0.35">
      <c r="A22" s="52" t="s">
        <v>36</v>
      </c>
      <c r="B22">
        <v>1.5997689999999998E-2</v>
      </c>
      <c r="C22">
        <v>4325635.4249353092</v>
      </c>
      <c r="D22">
        <v>1552</v>
      </c>
    </row>
    <row r="23" spans="1:4" x14ac:dyDescent="0.35">
      <c r="A23" s="52" t="s">
        <v>9</v>
      </c>
      <c r="B23">
        <v>0.104812</v>
      </c>
      <c r="C23">
        <v>3521539673.5735989</v>
      </c>
      <c r="D23">
        <v>33</v>
      </c>
    </row>
    <row r="24" spans="1:4" x14ac:dyDescent="0.35">
      <c r="A24" s="52" t="s">
        <v>37</v>
      </c>
      <c r="B24">
        <v>4.6848699999999998E-3</v>
      </c>
      <c r="C24">
        <v>22339730.524828941</v>
      </c>
      <c r="D24">
        <v>854</v>
      </c>
    </row>
    <row r="25" spans="1:4" x14ac:dyDescent="0.35">
      <c r="A25" s="52" t="s">
        <v>38</v>
      </c>
      <c r="B25">
        <v>0.13294700000000001</v>
      </c>
      <c r="C25">
        <v>3059066245.43189</v>
      </c>
      <c r="D25">
        <v>26</v>
      </c>
    </row>
    <row r="26" spans="1:4" x14ac:dyDescent="0.35">
      <c r="A26" s="52" t="s">
        <v>16</v>
      </c>
      <c r="B26">
        <v>0.36962699999999998</v>
      </c>
      <c r="C26">
        <v>286440149.015562</v>
      </c>
      <c r="D26">
        <v>255</v>
      </c>
    </row>
    <row r="27" spans="1:4" x14ac:dyDescent="0.35">
      <c r="A27" s="52" t="s">
        <v>39</v>
      </c>
      <c r="B27">
        <v>9.0388499999999993E-3</v>
      </c>
      <c r="C27">
        <v>157780997.32629842</v>
      </c>
      <c r="D27">
        <v>302</v>
      </c>
    </row>
    <row r="28" spans="1:4" x14ac:dyDescent="0.35">
      <c r="A28" s="52" t="s">
        <v>66</v>
      </c>
      <c r="B28">
        <v>9.0927999999999995E-2</v>
      </c>
      <c r="C28">
        <v>155512654.61054134</v>
      </c>
      <c r="D28">
        <v>751</v>
      </c>
    </row>
    <row r="29" spans="1:4" x14ac:dyDescent="0.35">
      <c r="A29" s="52" t="s">
        <v>40</v>
      </c>
      <c r="B29">
        <v>120.75</v>
      </c>
      <c r="C29">
        <v>1747478242.4716945</v>
      </c>
      <c r="D29">
        <v>54</v>
      </c>
    </row>
    <row r="30" spans="1:4" x14ac:dyDescent="0.35">
      <c r="A30" s="52" t="s">
        <v>12</v>
      </c>
      <c r="B30">
        <v>0.71308099999999996</v>
      </c>
      <c r="C30">
        <v>1903069354.8926024</v>
      </c>
      <c r="D30">
        <v>46</v>
      </c>
    </row>
    <row r="31" spans="1:4" x14ac:dyDescent="0.35">
      <c r="A31" s="52" t="s">
        <v>41</v>
      </c>
      <c r="B31">
        <v>1.26815E-2</v>
      </c>
      <c r="C31">
        <v>135337530.30052146</v>
      </c>
      <c r="D31">
        <v>524</v>
      </c>
    </row>
    <row r="32" spans="1:4" x14ac:dyDescent="0.35">
      <c r="A32" s="52" t="s">
        <v>11</v>
      </c>
      <c r="B32">
        <v>1.67</v>
      </c>
      <c r="C32">
        <v>2153123036.3540983</v>
      </c>
      <c r="D32">
        <v>51</v>
      </c>
    </row>
    <row r="33" spans="1:4" x14ac:dyDescent="0.35">
      <c r="A33" s="52" t="s">
        <v>42</v>
      </c>
      <c r="B33">
        <v>7.8467000000000001E-4</v>
      </c>
      <c r="C33">
        <v>1994445.317228497</v>
      </c>
      <c r="D33">
        <v>2273</v>
      </c>
    </row>
    <row r="34" spans="1:4" x14ac:dyDescent="0.35">
      <c r="A34" s="52" t="s">
        <v>43</v>
      </c>
      <c r="B34">
        <v>1.22E-6</v>
      </c>
      <c r="C34">
        <v>31275236.136361994</v>
      </c>
      <c r="D34">
        <v>793</v>
      </c>
    </row>
    <row r="35" spans="1:4" x14ac:dyDescent="0.35">
      <c r="A35" s="52" t="s">
        <v>44</v>
      </c>
      <c r="B35">
        <v>7.6369599999999999E-3</v>
      </c>
      <c r="C35">
        <v>75619529.412413046</v>
      </c>
      <c r="D35">
        <v>496</v>
      </c>
    </row>
    <row r="36" spans="1:4" x14ac:dyDescent="0.35">
      <c r="A36" s="52" t="s">
        <v>45</v>
      </c>
      <c r="B36">
        <v>2.57</v>
      </c>
      <c r="C36">
        <v>66930709.292214997</v>
      </c>
      <c r="D36">
        <v>480</v>
      </c>
    </row>
    <row r="37" spans="1:4" x14ac:dyDescent="0.35">
      <c r="A37" s="52" t="s">
        <v>46</v>
      </c>
      <c r="B37">
        <v>4.5733700000000002E-2</v>
      </c>
      <c r="C37">
        <v>635392569.92545521</v>
      </c>
      <c r="D37">
        <v>130</v>
      </c>
    </row>
    <row r="38" spans="1:4" x14ac:dyDescent="0.35">
      <c r="A38" s="52" t="s">
        <v>47</v>
      </c>
      <c r="B38">
        <v>9.7025299999999991E-3</v>
      </c>
      <c r="C38">
        <v>134773626.88197169</v>
      </c>
      <c r="D38">
        <v>461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O a i E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O a i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o h F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O a i E W D + 0 p + S k A A A A 9 g A A A B I A A A A A A A A A A A A A A A A A A A A A A E N v b m Z p Z y 9 Q Y W N r Y W d l L n h t b F B L A Q I t A B Q A A g A I A D m o h F g P y u m r p A A A A O k A A A A T A A A A A A A A A A A A A A A A A P A A A A B b Q 2 9 u d G V u d F 9 U e X B l c 1 0 u e G 1 s U E s B A i 0 A F A A C A A g A O a i E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M A A A A A A A D F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V U M D E 6 M D E 6 M j U u N j E 4 N D Q z M l o i I C 8 + P E V u d H J 5 I F R 5 c G U 9 I k Z p b G x D b 2 x 1 b W 5 U e X B l c y I g V m F s d W U 9 I n N C Z 0 1 G Q X c 9 P S I g L z 4 8 R W 5 0 c n k g V H l w Z T 0 i R m l s b E N v b H V t b k 5 h b W V z I i B W Y W x 1 Z T 0 i c 1 s m c X V v d D t z e W 1 i b 2 w m c X V v d D s s J n F 1 b 3 Q 7 c G 9 z J n F 1 b 3 Q 7 L C Z x d W 9 0 O 2 V u d H J 5 X 3 B y a W N l J n F 1 b 3 Q 7 L C Z x d W 9 0 O 2 J 1 e V 9 k Y X R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Y X R h L 0 F 1 d G 9 S Z W 1 v d m V k Q 2 9 s d W 1 u c z E u e 3 N 5 b W J v b C w w f S Z x d W 9 0 O y w m c X V v d D t T Z W N 0 a W 9 u M S 9 p b m R h d G E v Q X V 0 b 1 J l b W 9 2 Z W R D b 2 x 1 b W 5 z M S 5 7 c G 9 z L D F 9 J n F 1 b 3 Q 7 L C Z x d W 9 0 O 1 N l Y 3 R p b 2 4 x L 2 l u Z G F 0 Y S 9 B d X R v U m V t b 3 Z l Z E N v b H V t b n M x L n t l b n R y e V 9 w c m l j Z S w y f S Z x d W 9 0 O y w m c X V v d D t T Z W N 0 a W 9 u M S 9 p b m R h d G E v Q X V 0 b 1 J l b W 9 2 Z W R D b 2 x 1 b W 5 z M S 5 7 Y n V 5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j E y N D l h Z S 0 1 N T E y L T R l N W E t O W Q 1 Y i 0 5 O G R m M W Y 5 N T E x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N v b H V t b k 5 h b W V z I i B W Y W x 1 Z T 0 i c 1 s m c X V v d D t z e W 1 i b 2 w m c X V v d D s s J n F 1 b 3 Q 7 d X N k J n F 1 b 3 Q 7 L C Z x d W 9 0 O 3 V z Z F 9 t Y X J r Z X R f Y 2 F w J n F 1 b 3 Q 7 L C Z x d W 9 0 O 2 1 h c m t l d F 9 j Y X B f c m F u a y Z x d W 9 0 O 1 0 i I C 8 + P E V u d H J 5 I F R 5 c G U 9 I k Z p b G x D b 2 x 1 b W 5 U e X B l c y I g V m F s d W U 9 I n N C Z 1 V G Q X c 9 P S I g L z 4 8 R W 5 0 c n k g V H l w Z T 0 i R m l s b E x h c 3 R V c G R h d G V k I i B W Y W x 1 Z T 0 i Z D I w M j Q t M D Q t M D V U M D E 6 M D E 6 M z U u N j k 5 M j g 4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3 I i A v P j x F b n R y e S B U e X B l P S J G a W x s V G F y Z 2 V 0 I i B W Y W x 1 Z T 0 i c 3 B y Y 1 9 k Y X R h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L C Z x d W 9 0 O 1 N l Y 3 R p b 2 4 x L 3 B y Y 1 9 k Y X R h L 0 F 1 d G 9 S Z W 1 v d m V k Q 2 9 s d W 1 u c z E u e 2 1 h c m t l d F 9 j Y X B f c m F u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N f Z G F 0 Y S 9 B d X R v U m V t b 3 Z l Z E N v b H V t b n M x L n t z e W 1 i b 2 w s M H 0 m c X V v d D s s J n F 1 b 3 Q 7 U 2 V j d G l v b j E v c H J j X 2 R h d G E v Q X V 0 b 1 J l b W 9 2 Z W R D b 2 x 1 b W 5 z M S 5 7 d X N k L D F 9 J n F 1 b 3 Q 7 L C Z x d W 9 0 O 1 N l Y 3 R p b 2 4 x L 3 B y Y 1 9 k Y X R h L 0 F 1 d G 9 S Z W 1 v d m V k Q 2 9 s d W 1 u c z E u e 3 V z Z F 9 t Y X J r Z X R f Y 2 F w L D J 9 J n F 1 b 3 Q 7 L C Z x d W 9 0 O 1 N l Y 3 R p b 2 4 x L 3 B y Y 1 9 k Y X R h L 0 F 1 d G 9 S Z W 1 v d m V k Q 2 9 s d W 1 u c z E u e 2 1 h c m t l d F 9 j Y X B f c m F u a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j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V a S G O i P k 6 c S U + M 1 h L s V A A A A A A C A A A A A A A Q Z g A A A A E A A C A A A A C K 8 6 2 Q Q S C M E G q 0 M 3 n h J V S F M 2 N T d l v m X q u A U 5 K / F J K + 2 A A A A A A O g A A A A A I A A C A A A A B q K E 8 R M i x W + S h 5 g U Q h j F k I 9 s w D r X r R R H g q h o x l 5 4 U D m l A A A A D a / 3 P v w m v w u s n + 4 h P Y 6 R 2 a I k l e T s a U W 4 E R D c O d A H g b U r / p t W Q 4 j p + l 5 Q C r 7 v 7 L f r V r z v z H 6 f W K Y + w U X n 3 O i e S u 2 a + H y J i + m / s u 9 d 8 2 b Z U M u k A A A A B e q i 1 h 7 F N R E j 5 / C E p R e p 0 4 v f h f C 3 q 9 P c q b 0 X N g n P g b B q E p e J R G m m + u H r 0 F b u j h D x Q P G l H X c h 9 r S t Y y i H r K / y H 0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indata</vt:lpstr>
      <vt:lpstr>prc_data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2024-04-05T01:03:01Z</dcterms:modified>
</cp:coreProperties>
</file>