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491d99a58f7dca/Documents/important-docs/"/>
    </mc:Choice>
  </mc:AlternateContent>
  <xr:revisionPtr revIDLastSave="57" documentId="13_ncr:1_{A265EECD-C0E3-4C13-8AD5-1C2AC89FD33D}" xr6:coauthVersionLast="47" xr6:coauthVersionMax="47" xr10:uidLastSave="{2936FB81-77B7-4D1A-89B6-F55B06216E60}"/>
  <bookViews>
    <workbookView xWindow="-120" yWindow="-120" windowWidth="25440" windowHeight="15270" xr2:uid="{C2F664F9-9B46-4F3B-B59B-02F6D7ECD350}"/>
  </bookViews>
  <sheets>
    <sheet name="dashboard" sheetId="1" r:id="rId1"/>
    <sheet name="prc_data" sheetId="8" r:id="rId2"/>
    <sheet name="indata" sheetId="5" r:id="rId3"/>
  </sheets>
  <definedNames>
    <definedName name="ExternalData_1" localSheetId="2" hidden="1">indata!$A$1:$D$45</definedName>
    <definedName name="ExternalData_2" localSheetId="1" hidden="1">prc_data!$A$1:$D$38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6" i="1"/>
  <c r="C28" i="1"/>
  <c r="C25" i="1"/>
  <c r="C19" i="1"/>
  <c r="C38" i="1"/>
  <c r="C32" i="1"/>
  <c r="C29" i="1"/>
  <c r="C24" i="1"/>
  <c r="C37" i="1"/>
  <c r="C17" i="1"/>
  <c r="C31" i="1"/>
  <c r="C33" i="1"/>
  <c r="C18" i="1"/>
  <c r="C35" i="1"/>
  <c r="C40" i="1"/>
  <c r="C15" i="1"/>
  <c r="C14" i="1"/>
  <c r="C34" i="1"/>
  <c r="C39" i="1"/>
  <c r="C16" i="1"/>
  <c r="C27" i="1"/>
  <c r="C10" i="1"/>
  <c r="C30" i="1"/>
  <c r="C13" i="1"/>
  <c r="C9" i="1"/>
  <c r="C23" i="1"/>
  <c r="C36" i="1"/>
  <c r="C8" i="1"/>
  <c r="C7" i="1"/>
  <c r="C20" i="1"/>
  <c r="C12" i="1"/>
  <c r="C26" i="1"/>
  <c r="C22" i="1"/>
  <c r="C21" i="1"/>
  <c r="C11" i="1"/>
  <c r="C6" i="1"/>
  <c r="H34" i="1" l="1"/>
  <c r="O34" i="1" s="1"/>
  <c r="E18" i="1"/>
  <c r="E40" i="1"/>
  <c r="M40" i="1" s="1"/>
  <c r="H31" i="1"/>
  <c r="O31" i="1" s="1"/>
  <c r="I33" i="1"/>
  <c r="P33" i="1" s="1"/>
  <c r="H35" i="1"/>
  <c r="O35" i="1" s="1"/>
  <c r="F40" i="1"/>
  <c r="N40" i="1" s="1"/>
  <c r="F32" i="1"/>
  <c r="N32" i="1" s="1"/>
  <c r="H11" i="1"/>
  <c r="O11" i="1" s="1"/>
  <c r="D19" i="1"/>
  <c r="L19" i="1" s="1"/>
  <c r="I24" i="1"/>
  <c r="P24" i="1" s="1"/>
  <c r="D29" i="1"/>
  <c r="L29" i="1" s="1"/>
  <c r="F23" i="1"/>
  <c r="N23" i="1" s="1"/>
  <c r="D6" i="1"/>
  <c r="L6" i="1" s="1"/>
  <c r="J28" i="1"/>
  <c r="Q28" i="1" s="1"/>
  <c r="E21" i="1"/>
  <c r="M21" i="1" s="1"/>
  <c r="F13" i="1"/>
  <c r="N13" i="1" s="1"/>
  <c r="I27" i="1"/>
  <c r="P27" i="1" s="1"/>
  <c r="I26" i="1"/>
  <c r="P26" i="1" s="1"/>
  <c r="J17" i="1"/>
  <c r="Q17" i="1" s="1"/>
  <c r="I10" i="1"/>
  <c r="P10" i="1" s="1"/>
  <c r="D12" i="1"/>
  <c r="L12" i="1" s="1"/>
  <c r="D18" i="1"/>
  <c r="L18" i="1" s="1"/>
  <c r="J18" i="1"/>
  <c r="Q18" i="1" s="1"/>
  <c r="I16" i="1"/>
  <c r="P16" i="1" s="1"/>
  <c r="I23" i="1"/>
  <c r="P23" i="1" s="1"/>
  <c r="E9" i="1"/>
  <c r="M9" i="1" s="1"/>
  <c r="D14" i="1"/>
  <c r="L14" i="1" s="1"/>
  <c r="F34" i="1"/>
  <c r="N34" i="1" s="1"/>
  <c r="F31" i="1"/>
  <c r="N31" i="1" s="1"/>
  <c r="H23" i="1"/>
  <c r="O23" i="1" s="1"/>
  <c r="J38" i="1"/>
  <c r="Q38" i="1" s="1"/>
  <c r="H12" i="1"/>
  <c r="O12" i="1" s="1"/>
  <c r="E22" i="1"/>
  <c r="M22" i="1" s="1"/>
  <c r="E30" i="1"/>
  <c r="M30" i="1" s="1"/>
  <c r="F35" i="1"/>
  <c r="N35" i="1" s="1"/>
  <c r="D38" i="1"/>
  <c r="L38" i="1" s="1"/>
  <c r="E17" i="1"/>
  <c r="M17" i="1" s="1"/>
  <c r="D13" i="1"/>
  <c r="L13" i="1" s="1"/>
  <c r="I17" i="1"/>
  <c r="P17" i="1" s="1"/>
  <c r="I25" i="1"/>
  <c r="P25" i="1" s="1"/>
  <c r="D8" i="1"/>
  <c r="L8" i="1" s="1"/>
  <c r="H15" i="1"/>
  <c r="F33" i="1"/>
  <c r="N33" i="1" s="1"/>
  <c r="E14" i="1"/>
  <c r="M14" i="1" s="1"/>
  <c r="F29" i="1"/>
  <c r="N29" i="1" s="1"/>
  <c r="H22" i="1"/>
  <c r="O22" i="1" s="1"/>
  <c r="J15" i="1"/>
  <c r="Q15" i="1" s="1"/>
  <c r="H37" i="1"/>
  <c r="O37" i="1" s="1"/>
  <c r="H24" i="1"/>
  <c r="D20" i="1"/>
  <c r="L20" i="1" s="1"/>
  <c r="D40" i="1"/>
  <c r="L40" i="1" s="1"/>
  <c r="E31" i="1"/>
  <c r="D37" i="1"/>
  <c r="L37" i="1" s="1"/>
  <c r="E13" i="1"/>
  <c r="M13" i="1" s="1"/>
  <c r="F9" i="1"/>
  <c r="N9" i="1" s="1"/>
  <c r="H21" i="1"/>
  <c r="O21" i="1" s="1"/>
  <c r="J27" i="1"/>
  <c r="Q27" i="1" s="1"/>
  <c r="H36" i="1"/>
  <c r="O36" i="1" s="1"/>
  <c r="D7" i="1"/>
  <c r="L7" i="1" s="1"/>
  <c r="I18" i="1"/>
  <c r="P18" i="1" s="1"/>
  <c r="D39" i="1"/>
  <c r="L39" i="1" s="1"/>
  <c r="D28" i="1"/>
  <c r="L28" i="1" s="1"/>
  <c r="E8" i="1"/>
  <c r="M8" i="1" s="1"/>
  <c r="F22" i="1"/>
  <c r="N22" i="1" s="1"/>
  <c r="I37" i="1"/>
  <c r="P37" i="1" s="1"/>
  <c r="J24" i="1"/>
  <c r="Q24" i="1" s="1"/>
  <c r="E27" i="1"/>
  <c r="M27" i="1" s="1"/>
  <c r="E32" i="1"/>
  <c r="M32" i="1" s="1"/>
  <c r="F11" i="1"/>
  <c r="N11" i="1" s="1"/>
  <c r="J19" i="1"/>
  <c r="Q19" i="1" s="1"/>
  <c r="F10" i="1"/>
  <c r="N10" i="1" s="1"/>
  <c r="D24" i="1"/>
  <c r="L24" i="1" s="1"/>
  <c r="E20" i="1"/>
  <c r="M20" i="1" s="1"/>
  <c r="F20" i="1"/>
  <c r="N20" i="1" s="1"/>
  <c r="I34" i="1"/>
  <c r="P34" i="1" s="1"/>
  <c r="I36" i="1"/>
  <c r="P36" i="1" s="1"/>
  <c r="J26" i="1"/>
  <c r="Q26" i="1" s="1"/>
  <c r="D17" i="1"/>
  <c r="L17" i="1" s="1"/>
  <c r="D26" i="1"/>
  <c r="L26" i="1" s="1"/>
  <c r="E39" i="1"/>
  <c r="M39" i="1" s="1"/>
  <c r="E29" i="1"/>
  <c r="M29" i="1" s="1"/>
  <c r="E7" i="1"/>
  <c r="M7" i="1" s="1"/>
  <c r="F30" i="1"/>
  <c r="N30" i="1" s="1"/>
  <c r="F21" i="1"/>
  <c r="N21" i="1" s="1"/>
  <c r="H33" i="1"/>
  <c r="O33" i="1" s="1"/>
  <c r="H10" i="1"/>
  <c r="O10" i="1" s="1"/>
  <c r="I15" i="1"/>
  <c r="P15" i="1" s="1"/>
  <c r="J16" i="1"/>
  <c r="Q16" i="1" s="1"/>
  <c r="J25" i="1"/>
  <c r="D27" i="1"/>
  <c r="L27" i="1" s="1"/>
  <c r="D16" i="1"/>
  <c r="L16" i="1" s="1"/>
  <c r="D25" i="1"/>
  <c r="L25" i="1" s="1"/>
  <c r="E38" i="1"/>
  <c r="M38" i="1" s="1"/>
  <c r="E28" i="1"/>
  <c r="E19" i="1"/>
  <c r="M19" i="1" s="1"/>
  <c r="F14" i="1"/>
  <c r="N14" i="1" s="1"/>
  <c r="F8" i="1"/>
  <c r="N8" i="1" s="1"/>
  <c r="H32" i="1"/>
  <c r="O32" i="1" s="1"/>
  <c r="H9" i="1"/>
  <c r="O9" i="1" s="1"/>
  <c r="I35" i="1"/>
  <c r="P35" i="1" s="1"/>
  <c r="I11" i="1"/>
  <c r="P11" i="1" s="1"/>
  <c r="J37" i="1"/>
  <c r="J12" i="1"/>
  <c r="Q12" i="1" s="1"/>
  <c r="I12" i="1"/>
  <c r="P12" i="1" s="1"/>
  <c r="H30" i="1"/>
  <c r="O30" i="1" s="1"/>
  <c r="D15" i="1"/>
  <c r="L15" i="1" s="1"/>
  <c r="E16" i="1"/>
  <c r="M16" i="1" s="1"/>
  <c r="E25" i="1"/>
  <c r="M25" i="1" s="1"/>
  <c r="F38" i="1"/>
  <c r="N38" i="1" s="1"/>
  <c r="F28" i="1"/>
  <c r="N28" i="1" s="1"/>
  <c r="F19" i="1"/>
  <c r="N19" i="1" s="1"/>
  <c r="H14" i="1"/>
  <c r="O14" i="1" s="1"/>
  <c r="H8" i="1"/>
  <c r="O8" i="1" s="1"/>
  <c r="I32" i="1"/>
  <c r="P32" i="1" s="1"/>
  <c r="I9" i="1"/>
  <c r="P9" i="1" s="1"/>
  <c r="J35" i="1"/>
  <c r="Q35" i="1" s="1"/>
  <c r="J11" i="1"/>
  <c r="Q11" i="1" s="1"/>
  <c r="D35" i="1"/>
  <c r="D11" i="1"/>
  <c r="L11" i="1" s="1"/>
  <c r="E37" i="1"/>
  <c r="M37" i="1" s="1"/>
  <c r="E12" i="1"/>
  <c r="M12" i="1" s="1"/>
  <c r="F18" i="1"/>
  <c r="N18" i="1" s="1"/>
  <c r="F27" i="1"/>
  <c r="H40" i="1"/>
  <c r="O40" i="1" s="1"/>
  <c r="H13" i="1"/>
  <c r="O13" i="1" s="1"/>
  <c r="H20" i="1"/>
  <c r="I31" i="1"/>
  <c r="P31" i="1" s="1"/>
  <c r="I22" i="1"/>
  <c r="P22" i="1" s="1"/>
  <c r="J34" i="1"/>
  <c r="Q34" i="1" s="1"/>
  <c r="J23" i="1"/>
  <c r="Q23" i="1" s="1"/>
  <c r="E26" i="1"/>
  <c r="M26" i="1" s="1"/>
  <c r="J6" i="1"/>
  <c r="Q6" i="1" s="1"/>
  <c r="D34" i="1"/>
  <c r="L34" i="1" s="1"/>
  <c r="D23" i="1"/>
  <c r="L23" i="1" s="1"/>
  <c r="E36" i="1"/>
  <c r="M36" i="1" s="1"/>
  <c r="E24" i="1"/>
  <c r="M24" i="1" s="1"/>
  <c r="F17" i="1"/>
  <c r="F26" i="1"/>
  <c r="N26" i="1" s="1"/>
  <c r="H39" i="1"/>
  <c r="O39" i="1" s="1"/>
  <c r="H29" i="1"/>
  <c r="H7" i="1"/>
  <c r="O7" i="1" s="1"/>
  <c r="I30" i="1"/>
  <c r="P30" i="1" s="1"/>
  <c r="I21" i="1"/>
  <c r="P21" i="1" s="1"/>
  <c r="J33" i="1"/>
  <c r="Q33" i="1" s="1"/>
  <c r="J10" i="1"/>
  <c r="Q10" i="1" s="1"/>
  <c r="I6" i="1"/>
  <c r="P6" i="1" s="1"/>
  <c r="D33" i="1"/>
  <c r="L33" i="1" s="1"/>
  <c r="D10" i="1"/>
  <c r="L10" i="1" s="1"/>
  <c r="E15" i="1"/>
  <c r="M15" i="1" s="1"/>
  <c r="F16" i="1"/>
  <c r="N16" i="1" s="1"/>
  <c r="F25" i="1"/>
  <c r="N25" i="1" s="1"/>
  <c r="H38" i="1"/>
  <c r="O38" i="1" s="1"/>
  <c r="H28" i="1"/>
  <c r="O28" i="1" s="1"/>
  <c r="H19" i="1"/>
  <c r="O19" i="1" s="1"/>
  <c r="I14" i="1"/>
  <c r="P14" i="1" s="1"/>
  <c r="I8" i="1"/>
  <c r="P8" i="1" s="1"/>
  <c r="J32" i="1"/>
  <c r="Q32" i="1" s="1"/>
  <c r="J9" i="1"/>
  <c r="Q9" i="1" s="1"/>
  <c r="H6" i="1"/>
  <c r="O6" i="1" s="1"/>
  <c r="D32" i="1"/>
  <c r="L32" i="1" s="1"/>
  <c r="D9" i="1"/>
  <c r="L9" i="1" s="1"/>
  <c r="E35" i="1"/>
  <c r="M35" i="1" s="1"/>
  <c r="E11" i="1"/>
  <c r="M11" i="1" s="1"/>
  <c r="F37" i="1"/>
  <c r="N37" i="1" s="1"/>
  <c r="F12" i="1"/>
  <c r="N12" i="1" s="1"/>
  <c r="H18" i="1"/>
  <c r="O18" i="1" s="1"/>
  <c r="H27" i="1"/>
  <c r="O27" i="1" s="1"/>
  <c r="I40" i="1"/>
  <c r="P40" i="1" s="1"/>
  <c r="I13" i="1"/>
  <c r="P13" i="1" s="1"/>
  <c r="I20" i="1"/>
  <c r="P20" i="1" s="1"/>
  <c r="J31" i="1"/>
  <c r="Q31" i="1" s="1"/>
  <c r="J22" i="1"/>
  <c r="Q22" i="1" s="1"/>
  <c r="D36" i="1"/>
  <c r="L36" i="1" s="1"/>
  <c r="F6" i="1"/>
  <c r="N6" i="1" s="1"/>
  <c r="D31" i="1"/>
  <c r="L31" i="1" s="1"/>
  <c r="D22" i="1"/>
  <c r="L22" i="1" s="1"/>
  <c r="E34" i="1"/>
  <c r="M34" i="1" s="1"/>
  <c r="E23" i="1"/>
  <c r="M23" i="1" s="1"/>
  <c r="F36" i="1"/>
  <c r="N36" i="1" s="1"/>
  <c r="F24" i="1"/>
  <c r="N24" i="1" s="1"/>
  <c r="H17" i="1"/>
  <c r="O17" i="1" s="1"/>
  <c r="H26" i="1"/>
  <c r="O26" i="1" s="1"/>
  <c r="I39" i="1"/>
  <c r="P39" i="1" s="1"/>
  <c r="I29" i="1"/>
  <c r="P29" i="1" s="1"/>
  <c r="I7" i="1"/>
  <c r="P7" i="1" s="1"/>
  <c r="J30" i="1"/>
  <c r="Q30" i="1" s="1"/>
  <c r="J21" i="1"/>
  <c r="Q21" i="1" s="1"/>
  <c r="E6" i="1"/>
  <c r="M6" i="1" s="1"/>
  <c r="D30" i="1"/>
  <c r="D21" i="1"/>
  <c r="L21" i="1" s="1"/>
  <c r="E33" i="1"/>
  <c r="M33" i="1" s="1"/>
  <c r="E10" i="1"/>
  <c r="M10" i="1" s="1"/>
  <c r="F15" i="1"/>
  <c r="N15" i="1" s="1"/>
  <c r="H16" i="1"/>
  <c r="O16" i="1" s="1"/>
  <c r="H25" i="1"/>
  <c r="O25" i="1" s="1"/>
  <c r="I38" i="1"/>
  <c r="P38" i="1" s="1"/>
  <c r="I28" i="1"/>
  <c r="P28" i="1" s="1"/>
  <c r="I19" i="1"/>
  <c r="P19" i="1" s="1"/>
  <c r="J14" i="1"/>
  <c r="Q14" i="1" s="1"/>
  <c r="J8" i="1"/>
  <c r="Q8" i="1" s="1"/>
  <c r="J40" i="1"/>
  <c r="Q40" i="1" s="1"/>
  <c r="J13" i="1"/>
  <c r="Q13" i="1" s="1"/>
  <c r="J20" i="1"/>
  <c r="Q20" i="1" s="1"/>
  <c r="J36" i="1"/>
  <c r="F39" i="1"/>
  <c r="N39" i="1" s="1"/>
  <c r="J39" i="1"/>
  <c r="Q39" i="1" s="1"/>
  <c r="J29" i="1"/>
  <c r="Q29" i="1" s="1"/>
  <c r="J7" i="1"/>
  <c r="Q7" i="1" s="1"/>
  <c r="F7" i="1"/>
  <c r="N7" i="1" s="1"/>
  <c r="M18" i="1"/>
  <c r="K15" i="1" l="1"/>
  <c r="G40" i="1"/>
  <c r="K9" i="1"/>
  <c r="K34" i="1"/>
  <c r="O15" i="1"/>
  <c r="G13" i="1"/>
  <c r="K38" i="1"/>
  <c r="K24" i="1"/>
  <c r="G9" i="1"/>
  <c r="G16" i="1"/>
  <c r="G29" i="1"/>
  <c r="G32" i="1"/>
  <c r="K30" i="1"/>
  <c r="K23" i="1"/>
  <c r="K27" i="1"/>
  <c r="O24" i="1"/>
  <c r="K11" i="1"/>
  <c r="G35" i="1"/>
  <c r="K7" i="1"/>
  <c r="G31" i="1"/>
  <c r="G6" i="1"/>
  <c r="G33" i="1"/>
  <c r="K14" i="1"/>
  <c r="G10" i="1"/>
  <c r="K29" i="1"/>
  <c r="K20" i="1"/>
  <c r="G26" i="1"/>
  <c r="K28" i="1"/>
  <c r="K6" i="1"/>
  <c r="K36" i="1"/>
  <c r="G22" i="1"/>
  <c r="K32" i="1"/>
  <c r="K25" i="1"/>
  <c r="K31" i="1"/>
  <c r="Q25" i="1"/>
  <c r="G37" i="1"/>
  <c r="G23" i="1"/>
  <c r="K37" i="1"/>
  <c r="G28" i="1"/>
  <c r="O29" i="1"/>
  <c r="K13" i="1"/>
  <c r="L35" i="1"/>
  <c r="Q37" i="1"/>
  <c r="G34" i="1"/>
  <c r="M28" i="1"/>
  <c r="K12" i="1"/>
  <c r="G17" i="1"/>
  <c r="G19" i="1"/>
  <c r="M31" i="1"/>
  <c r="G27" i="1"/>
  <c r="G20" i="1"/>
  <c r="O20" i="1"/>
  <c r="G7" i="1"/>
  <c r="G30" i="1"/>
  <c r="K18" i="1"/>
  <c r="K21" i="1"/>
  <c r="K22" i="1"/>
  <c r="G15" i="1"/>
  <c r="K17" i="1"/>
  <c r="K16" i="1"/>
  <c r="G11" i="1"/>
  <c r="G8" i="1"/>
  <c r="G21" i="1"/>
  <c r="N27" i="1"/>
  <c r="G18" i="1"/>
  <c r="K40" i="1"/>
  <c r="N17" i="1"/>
  <c r="G12" i="1"/>
  <c r="G25" i="1"/>
  <c r="K8" i="1"/>
  <c r="G14" i="1"/>
  <c r="K33" i="1"/>
  <c r="K10" i="1"/>
  <c r="K35" i="1"/>
  <c r="K39" i="1"/>
  <c r="G24" i="1"/>
  <c r="K19" i="1"/>
  <c r="G38" i="1"/>
  <c r="L30" i="1"/>
  <c r="G36" i="1"/>
  <c r="G39" i="1"/>
  <c r="Q36" i="1"/>
  <c r="K26" i="1"/>
  <c r="K2" i="1" l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Suresh Paul</author>
  </authors>
  <commentList>
    <comment ref="Y6" authorId="0" shapeId="0" xr:uid="{3E21DE32-AA2C-4D16-A1EB-9BC90E9DEC38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7" authorId="0" shapeId="0" xr:uid="{16822624-5B39-4330-8E17-C98C9F018000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8" authorId="0" shapeId="0" xr:uid="{D79AD103-BAB6-4827-8A97-3AE1FA02B1AE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9" authorId="0" shapeId="0" xr:uid="{397938E3-2F65-46DF-8189-C3F44DD30D8D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0" authorId="0" shapeId="0" xr:uid="{10311450-7DEF-4290-859B-1CA5739F21A6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1" authorId="0" shapeId="0" xr:uid="{3EB14F36-4430-4928-8BE4-92708FBD1780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2" authorId="0" shapeId="0" xr:uid="{8447AB6C-505F-4CF4-BFA4-DE34EC9E724F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3" authorId="0" shapeId="0" xr:uid="{56889B8D-2A2F-458B-9A7B-36F50C3C5DA7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4" authorId="0" shapeId="0" xr:uid="{ADEDBE94-05E7-4E4B-BCBB-BE0F5AA61B5B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5" authorId="0" shapeId="0" xr:uid="{8C1532C9-381C-4E78-9EF4-FCF3E29F97EF}">
      <text>
        <r>
          <rPr>
            <sz val="9"/>
            <color indexed="81"/>
            <rFont val="Tahoma"/>
            <family val="2"/>
          </rPr>
          <t>Previous Bull Run High</t>
        </r>
      </text>
    </comment>
    <comment ref="Y16" authorId="0" shapeId="0" xr:uid="{9A215561-B77C-46F8-B969-91B387299D1F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7" authorId="0" shapeId="0" xr:uid="{F080A23C-563B-4791-AD73-2C802C0342B1}">
      <text>
        <r>
          <rPr>
            <sz val="9"/>
            <color indexed="81"/>
            <rFont val="Tahoma"/>
            <family val="2"/>
          </rPr>
          <t>Previous Bull Run High</t>
        </r>
      </text>
    </comment>
    <comment ref="Y18" authorId="0" shapeId="0" xr:uid="{0C93A8D3-8A63-430A-A93B-68A73BB7768C}">
      <text>
        <r>
          <rPr>
            <sz val="9"/>
            <color indexed="81"/>
            <rFont val="Tahoma"/>
            <family val="2"/>
          </rPr>
          <t>Previous Bull Run High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9DAB13-F43A-49B5-8995-A7F5BDDD56F4}" keepAlive="1" name="Query - indata" description="Connection to the 'indata' query in the workbook." type="5" refreshedVersion="8" background="1" saveData="1">
    <dbPr connection="Provider=Microsoft.Mashup.OleDb.1;Data Source=$Workbook$;Location=indata;Extended Properties=&quot;&quot;" command="SELECT * FROM [indata]"/>
  </connection>
  <connection id="2" xr16:uid="{1A2F941D-34C2-4FB3-84CF-1DD1081C485D}" keepAlive="1" name="Query - prc_data" description="Connection to the 'prc_data' query in the workbook." type="5" refreshedVersion="8" background="1" saveData="1">
    <dbPr connection="Provider=Microsoft.Mashup.OleDb.1;Data Source=$Workbook$;Location=prc_data;Extended Properties=&quot;&quot;" command="SELECT * FROM [prc_data]"/>
  </connection>
</connections>
</file>

<file path=xl/sharedStrings.xml><?xml version="1.0" encoding="utf-8"?>
<sst xmlns="http://schemas.openxmlformats.org/spreadsheetml/2006/main" count="180" uniqueCount="70">
  <si>
    <t>Token</t>
  </si>
  <si>
    <t>Position</t>
  </si>
  <si>
    <t>Price Projections</t>
  </si>
  <si>
    <t>Best</t>
  </si>
  <si>
    <t>Worst</t>
  </si>
  <si>
    <t xml:space="preserve">Liquidation ratios = </t>
  </si>
  <si>
    <t>Value</t>
  </si>
  <si>
    <t>ADA</t>
  </si>
  <si>
    <t>ALGO</t>
  </si>
  <si>
    <t>HBAR</t>
  </si>
  <si>
    <t>GALA</t>
  </si>
  <si>
    <t>SUI</t>
  </si>
  <si>
    <t>SEI</t>
  </si>
  <si>
    <t xml:space="preserve">Best Portfolio Value = </t>
  </si>
  <si>
    <t xml:space="preserve">Worst Portfolio Value = </t>
  </si>
  <si>
    <t>CSIX</t>
  </si>
  <si>
    <t>LCX</t>
  </si>
  <si>
    <t>NXRA</t>
  </si>
  <si>
    <t>symbol</t>
  </si>
  <si>
    <t>usd</t>
  </si>
  <si>
    <t>usd_market_cap</t>
  </si>
  <si>
    <t>AMP</t>
  </si>
  <si>
    <t>APE</t>
  </si>
  <si>
    <t>ARB</t>
  </si>
  <si>
    <t>ATH</t>
  </si>
  <si>
    <t>AXGT</t>
  </si>
  <si>
    <t>CGPT</t>
  </si>
  <si>
    <t>XCH</t>
  </si>
  <si>
    <t>CQT</t>
  </si>
  <si>
    <t>LAKE</t>
  </si>
  <si>
    <t>DBC</t>
  </si>
  <si>
    <t>DFI</t>
  </si>
  <si>
    <t>DNX</t>
  </si>
  <si>
    <t>RISE</t>
  </si>
  <si>
    <t>FEG</t>
  </si>
  <si>
    <t>GFAL</t>
  </si>
  <si>
    <t>$GENE</t>
  </si>
  <si>
    <t>KAI</t>
  </si>
  <si>
    <t>KAS</t>
  </si>
  <si>
    <t>MYRIA</t>
  </si>
  <si>
    <t>QNT</t>
  </si>
  <si>
    <t>SIDUS</t>
  </si>
  <si>
    <t>TRAVA</t>
  </si>
  <si>
    <t>UFO</t>
  </si>
  <si>
    <t>VRA</t>
  </si>
  <si>
    <t>VITA</t>
  </si>
  <si>
    <t>XDC</t>
  </si>
  <si>
    <t>XYO</t>
  </si>
  <si>
    <t>Multiples Projections</t>
  </si>
  <si>
    <t>Market Cap Projections (in Millions)</t>
  </si>
  <si>
    <t>pos</t>
  </si>
  <si>
    <t>entry_price</t>
  </si>
  <si>
    <t>buy_date</t>
  </si>
  <si>
    <t>BBOX</t>
  </si>
  <si>
    <t>BLOK</t>
  </si>
  <si>
    <t>CRYO</t>
  </si>
  <si>
    <t>RIO</t>
  </si>
  <si>
    <t>market_cap_rank</t>
  </si>
  <si>
    <t>Rank</t>
  </si>
  <si>
    <t xml:space="preserve">First Bull Run </t>
  </si>
  <si>
    <t>Yes/No</t>
  </si>
  <si>
    <t>NO</t>
  </si>
  <si>
    <t>YES</t>
  </si>
  <si>
    <t>QANX</t>
  </si>
  <si>
    <t>DCLOUD</t>
  </si>
  <si>
    <t>FAI</t>
  </si>
  <si>
    <t>4/15/2024 Price</t>
  </si>
  <si>
    <t>on 4/15/2024</t>
  </si>
  <si>
    <t>CRE</t>
  </si>
  <si>
    <t>NOBL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</si>
</sst>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.000000_);_(&quot;$&quot;* \(#,##0.000000\);_(&quot;$&quot;* &quot;-&quot;??????_);_(@_)"/>
    <numFmt numFmtId="165" formatCode="0.0"/>
    <numFmt numFmtId="166" formatCode="_(&quot;$&quot;* #,##0.0_);_(&quot;$&quot;* \(#,##0.0\);_(&quot;$&quot;* &quot;-&quot;?_);_(@_)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8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/>
      <right style="dashDotDot">
        <color indexed="64"/>
      </right>
      <top/>
      <bottom/>
      <diagonal/>
    </border>
    <border>
      <left style="double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ashDotDot">
        <color indexed="64"/>
      </right>
      <top/>
      <bottom/>
      <diagonal/>
    </border>
    <border>
      <left style="dashDot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17" applyNumberFormat="0" applyFont="0" applyAlignment="0" applyProtection="0"/>
    <xf numFmtId="0" fontId="4" fillId="4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0" xfId="0" applyNumberFormat="1" applyAlignment="1">
      <alignment vertical="center"/>
    </xf>
    <xf numFmtId="44" fontId="0" fillId="0" borderId="0" xfId="0" applyNumberFormat="1" applyAlignment="1">
      <alignment vertical="center"/>
    </xf>
    <xf numFmtId="44" fontId="0" fillId="0" borderId="0" xfId="0" applyNumberFormat="1" applyAlignment="1">
      <alignment horizontal="center" vertical="center"/>
    </xf>
    <xf numFmtId="44" fontId="1" fillId="2" borderId="0" xfId="1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left" vertical="center"/>
    </xf>
    <xf numFmtId="164" fontId="0" fillId="0" borderId="1" xfId="0" applyNumberFormat="1" applyBorder="1" applyAlignment="1">
      <alignment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 vertical="center"/>
    </xf>
    <xf numFmtId="3" fontId="0" fillId="0" borderId="3" xfId="0" applyNumberFormat="1" applyBorder="1" applyAlignment="1">
      <alignment vertical="center"/>
    </xf>
    <xf numFmtId="44" fontId="0" fillId="0" borderId="6" xfId="0" applyNumberFormat="1" applyBorder="1" applyAlignment="1">
      <alignment vertical="center"/>
    </xf>
    <xf numFmtId="44" fontId="0" fillId="0" borderId="7" xfId="0" applyNumberFormat="1" applyBorder="1" applyAlignment="1">
      <alignment vertical="center"/>
    </xf>
    <xf numFmtId="44" fontId="0" fillId="0" borderId="8" xfId="0" applyNumberFormat="1" applyBorder="1" applyAlignment="1">
      <alignment vertical="center"/>
    </xf>
    <xf numFmtId="44" fontId="0" fillId="0" borderId="10" xfId="0" applyNumberFormat="1" applyBorder="1" applyAlignment="1">
      <alignment horizontal="center" vertical="center"/>
    </xf>
    <xf numFmtId="44" fontId="0" fillId="0" borderId="11" xfId="0" applyNumberFormat="1" applyBorder="1" applyAlignment="1">
      <alignment vertical="center"/>
    </xf>
    <xf numFmtId="166" fontId="0" fillId="0" borderId="12" xfId="0" applyNumberFormat="1" applyBorder="1" applyAlignment="1">
      <alignment horizontal="center" vertical="center" wrapText="1"/>
    </xf>
    <xf numFmtId="166" fontId="0" fillId="0" borderId="13" xfId="0" applyNumberFormat="1" applyBorder="1" applyAlignment="1">
      <alignment horizontal="center" vertical="center"/>
    </xf>
    <xf numFmtId="166" fontId="0" fillId="0" borderId="15" xfId="0" applyNumberFormat="1" applyBorder="1" applyAlignment="1">
      <alignment vertical="center"/>
    </xf>
    <xf numFmtId="166" fontId="0" fillId="0" borderId="11" xfId="0" applyNumberFormat="1" applyBorder="1" applyAlignment="1">
      <alignment vertical="center"/>
    </xf>
    <xf numFmtId="37" fontId="0" fillId="0" borderId="16" xfId="0" applyNumberFormat="1" applyBorder="1" applyAlignment="1">
      <alignment horizontal="center" vertical="center" wrapText="1"/>
    </xf>
    <xf numFmtId="37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166" fontId="0" fillId="3" borderId="18" xfId="2" applyNumberFormat="1" applyFon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6" fontId="0" fillId="3" borderId="0" xfId="2" applyNumberFormat="1" applyFont="1" applyBorder="1" applyAlignment="1">
      <alignment vertical="center"/>
    </xf>
    <xf numFmtId="0" fontId="0" fillId="3" borderId="17" xfId="2" applyFont="1" applyAlignment="1">
      <alignment vertical="center"/>
    </xf>
    <xf numFmtId="0" fontId="4" fillId="4" borderId="0" xfId="3" applyAlignment="1">
      <alignment vertical="center"/>
    </xf>
    <xf numFmtId="165" fontId="0" fillId="0" borderId="0" xfId="0" applyNumberFormat="1" applyAlignment="1">
      <alignment horizontal="right" vertical="center"/>
    </xf>
    <xf numFmtId="165" fontId="0" fillId="0" borderId="7" xfId="0" applyNumberFormat="1" applyBorder="1" applyAlignment="1">
      <alignment horizontal="right" vertical="center"/>
    </xf>
    <xf numFmtId="165" fontId="0" fillId="0" borderId="11" xfId="0" applyNumberFormat="1" applyBorder="1" applyAlignment="1">
      <alignment horizontal="right" vertical="center"/>
    </xf>
    <xf numFmtId="165" fontId="0" fillId="0" borderId="8" xfId="0" applyNumberFormat="1" applyBorder="1" applyAlignment="1">
      <alignment horizontal="right" vertical="center"/>
    </xf>
    <xf numFmtId="166" fontId="0" fillId="0" borderId="14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44" fontId="0" fillId="0" borderId="5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65" fontId="0" fillId="0" borderId="6" xfId="0" applyNumberFormat="1" applyBorder="1" applyAlignment="1">
      <alignment horizontal="right" vertical="center"/>
    </xf>
    <xf numFmtId="165" fontId="0" fillId="0" borderId="10" xfId="0" applyNumberFormat="1" applyBorder="1" applyAlignment="1">
      <alignment horizontal="right" vertical="center"/>
    </xf>
    <xf numFmtId="165" fontId="0" fillId="0" borderId="4" xfId="0" applyNumberFormat="1" applyBorder="1" applyAlignment="1">
      <alignment horizontal="right" vertical="center"/>
    </xf>
  </cellXfs>
  <cellStyles count="4">
    <cellStyle name="Accent5" xfId="3" builtinId="45"/>
    <cellStyle name="Good" xfId="1" builtinId="26"/>
    <cellStyle name="Normal" xfId="0" builtinId="0"/>
    <cellStyle name="Note" xfId="2" builtinId="1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1EC2E9B-A02A-4967-860D-3743D5D5733A}" autoFormatId="16" applyNumberFormats="0" applyBorderFormats="0" applyFontFormats="0" applyPatternFormats="0" applyAlignmentFormats="0" applyWidthHeightFormats="0">
  <queryTableRefresh nextId="5">
    <queryTableFields count="4">
      <queryTableField id="1" name="symbol" tableColumnId="1"/>
      <queryTableField id="2" name="usd" tableColumnId="2"/>
      <queryTableField id="3" name="usd_market_cap" tableColumnId="3"/>
      <queryTableField id="4" name="market_cap_rank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F978A4-988B-4334-9369-A271C4D2A4F4}" autoFormatId="16" applyNumberFormats="0" applyBorderFormats="0" applyFontFormats="0" applyPatternFormats="0" applyAlignmentFormats="0" applyWidthHeightFormats="0">
  <queryTableRefresh nextId="5">
    <queryTableFields count="4">
      <queryTableField id="1" name="symbol" tableColumnId="1"/>
      <queryTableField id="2" name="pos" tableColumnId="2"/>
      <queryTableField id="3" name="entry_price" tableColumnId="3"/>
      <queryTableField id="4" name="buy_dat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70A3EB-4D2D-461D-A8A9-CFE32044A4E0}" name="prc_data" displayName="prc_data" ref="A1:D38" tableType="queryTable" totalsRowShown="0">
  <autoFilter ref="A1:D38" xr:uid="{7470A3EB-4D2D-461D-A8A9-CFE32044A4E0}"/>
  <tableColumns count="4">
    <tableColumn id="1" xr3:uid="{66CC651D-B647-43BF-BE60-AC1958415F0A}" uniqueName="1" name="symbol" queryTableFieldId="1" dataDxfId="1"/>
    <tableColumn id="2" xr3:uid="{DB847519-E421-4EF5-9758-69E0FA266566}" uniqueName="2" name="usd" queryTableFieldId="2"/>
    <tableColumn id="3" xr3:uid="{0B484A5D-3564-42C8-91EC-21D2D901430C}" uniqueName="3" name="usd_market_cap" queryTableFieldId="3"/>
    <tableColumn id="4" xr3:uid="{7AC9AD6E-BB33-4535-9E6F-32381AEEF4D9}" uniqueName="4" name="market_cap_rank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E0F5F7-C86E-4BE2-BED8-CA74F7401A4E}" name="indata" displayName="indata" ref="A1:D45" tableType="queryTable" totalsRowShown="0">
  <autoFilter ref="A1:D45" xr:uid="{9BE0F5F7-C86E-4BE2-BED8-CA74F7401A4E}"/>
  <tableColumns count="4">
    <tableColumn id="1" xr3:uid="{8001BA7F-1724-4BD7-91E0-1F444D57D4C3}" uniqueName="1" name="symbol" queryTableFieldId="1" dataDxfId="0"/>
    <tableColumn id="2" xr3:uid="{D4F05CAF-FF05-48B3-87A2-53DDCD2AE5DE}" uniqueName="2" name="pos" queryTableFieldId="2"/>
    <tableColumn id="3" xr3:uid="{4D28D5B6-91C6-468F-A782-F2CCF175788E}" uniqueName="3" name="entry_price" queryTableFieldId="3"/>
    <tableColumn id="4" xr3:uid="{48D5EBA9-5210-4DB0-B0E5-1498667DFCE6}" uniqueName="4" name="buy_date" queryTableFieldId="4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B493-1B0B-4A56-BA4F-2726F0728CE7}">
  <dimension ref="A1:Z40"/>
  <sheetViews>
    <sheetView tabSelected="1" zoomScale="85" zoomScaleNormal="85" workbookViewId="0">
      <pane ySplit="5" topLeftCell="A6" activePane="bottomLeft" state="frozen"/>
      <selection pane="bottomLeft" activeCell="A12" sqref="A12:XFD12"/>
    </sheetView>
  </sheetViews>
  <sheetFormatPr defaultColWidth="9.140625" defaultRowHeight="15" x14ac:dyDescent="0.25"/>
  <cols>
    <col min="1" max="1" width="24.42578125" style="1" bestFit="1" customWidth="1"/>
    <col min="2" max="2" width="17.42578125" style="9" bestFit="1" customWidth="1"/>
    <col min="3" max="3" width="13.5703125" style="5" customWidth="1"/>
    <col min="4" max="4" width="12" style="16" bestFit="1" customWidth="1"/>
    <col min="5" max="5" width="12" style="6" bestFit="1" customWidth="1"/>
    <col min="6" max="6" width="11.5703125" style="6" bestFit="1" customWidth="1"/>
    <col min="7" max="7" width="14.85546875" style="19" bestFit="1" customWidth="1"/>
    <col min="8" max="8" width="10.5703125" style="6" bestFit="1" customWidth="1"/>
    <col min="9" max="9" width="10.140625" style="6" bestFit="1" customWidth="1"/>
    <col min="10" max="10" width="10.5703125" style="6" bestFit="1" customWidth="1"/>
    <col min="11" max="11" width="14.85546875" style="17" bestFit="1" customWidth="1"/>
    <col min="12" max="12" width="5.28515625" style="34" bestFit="1" customWidth="1"/>
    <col min="13" max="13" width="5.7109375" style="33" bestFit="1" customWidth="1"/>
    <col min="14" max="14" width="5.7109375" style="35" bestFit="1" customWidth="1"/>
    <col min="15" max="15" width="5.28515625" style="33" bestFit="1" customWidth="1"/>
    <col min="16" max="16" width="5.7109375" style="33" bestFit="1" customWidth="1"/>
    <col min="17" max="17" width="5.7109375" style="36" bestFit="1" customWidth="1"/>
    <col min="18" max="18" width="14" style="21" bestFit="1" customWidth="1"/>
    <col min="19" max="19" width="7.42578125" style="25" bestFit="1" customWidth="1"/>
    <col min="20" max="20" width="13.140625" style="22" bestFit="1" customWidth="1"/>
    <col min="21" max="21" width="13.140625" style="12" bestFit="1" customWidth="1"/>
    <col min="22" max="22" width="13.140625" style="23" bestFit="1" customWidth="1"/>
    <col min="23" max="23" width="12.42578125" style="22" bestFit="1" customWidth="1"/>
    <col min="24" max="25" width="12.42578125" style="12" bestFit="1" customWidth="1"/>
    <col min="26" max="26" width="13.85546875" style="29" bestFit="1" customWidth="1"/>
    <col min="27" max="16384" width="9.140625" style="1"/>
  </cols>
  <sheetData>
    <row r="1" spans="1:26" x14ac:dyDescent="0.25">
      <c r="A1" s="6" t="s">
        <v>13</v>
      </c>
      <c r="D1" s="6"/>
      <c r="G1" s="8">
        <f>SUM(G6:G1048576)</f>
        <v>913101.73160244653</v>
      </c>
      <c r="K1" s="6"/>
      <c r="L1" s="33"/>
      <c r="N1" s="33"/>
      <c r="Q1" s="33"/>
      <c r="R1" s="13"/>
      <c r="T1" s="12"/>
      <c r="V1" s="12"/>
      <c r="W1" s="12"/>
      <c r="Z1" s="26"/>
    </row>
    <row r="2" spans="1:26" x14ac:dyDescent="0.25">
      <c r="A2" s="6" t="s">
        <v>14</v>
      </c>
      <c r="D2" s="7"/>
      <c r="E2" s="7"/>
      <c r="F2" s="7"/>
      <c r="G2" s="7"/>
      <c r="H2" s="7"/>
      <c r="I2" s="7"/>
      <c r="J2" s="7"/>
      <c r="K2" s="8">
        <f>SUM(K6:K1048576)</f>
        <v>362915.19564595877</v>
      </c>
      <c r="L2" s="33"/>
      <c r="N2" s="33"/>
      <c r="Q2" s="33"/>
      <c r="R2" s="13"/>
      <c r="T2" s="12"/>
      <c r="V2" s="12"/>
      <c r="W2" s="12"/>
      <c r="Z2" s="26"/>
    </row>
    <row r="3" spans="1:26" s="3" customFormat="1" x14ac:dyDescent="0.25">
      <c r="A3" s="2" t="s">
        <v>5</v>
      </c>
      <c r="B3" s="10"/>
      <c r="D3" s="3">
        <v>0.4</v>
      </c>
      <c r="E3" s="3">
        <v>0.3</v>
      </c>
      <c r="F3" s="3">
        <v>0.3</v>
      </c>
      <c r="H3" s="3">
        <v>0.4</v>
      </c>
      <c r="I3" s="3">
        <v>0.3</v>
      </c>
      <c r="J3" s="3">
        <v>0.3</v>
      </c>
      <c r="L3" s="33"/>
      <c r="M3" s="33"/>
      <c r="N3" s="33"/>
      <c r="O3" s="33"/>
      <c r="P3" s="33"/>
      <c r="Q3" s="33"/>
      <c r="R3" s="13"/>
      <c r="S3" s="25"/>
      <c r="T3" s="13"/>
      <c r="U3" s="13"/>
      <c r="V3" s="13"/>
      <c r="W3" s="13"/>
      <c r="X3" s="13"/>
      <c r="Y3" s="13"/>
    </row>
    <row r="4" spans="1:26" x14ac:dyDescent="0.25">
      <c r="D4" s="43" t="s">
        <v>2</v>
      </c>
      <c r="E4" s="44"/>
      <c r="F4" s="44"/>
      <c r="G4" s="44"/>
      <c r="H4" s="44"/>
      <c r="I4" s="44"/>
      <c r="J4" s="44"/>
      <c r="K4" s="45"/>
      <c r="L4" s="47" t="s">
        <v>48</v>
      </c>
      <c r="M4" s="48"/>
      <c r="N4" s="48"/>
      <c r="O4" s="48"/>
      <c r="P4" s="48"/>
      <c r="Q4" s="49"/>
      <c r="R4" s="41" t="s">
        <v>49</v>
      </c>
      <c r="S4" s="42"/>
      <c r="T4" s="42"/>
      <c r="U4" s="42"/>
      <c r="V4" s="42"/>
      <c r="W4" s="42"/>
      <c r="X4" s="42"/>
      <c r="Y4" s="42"/>
      <c r="Z4" s="28" t="s">
        <v>59</v>
      </c>
    </row>
    <row r="5" spans="1:26" x14ac:dyDescent="0.25">
      <c r="A5" s="4" t="s">
        <v>0</v>
      </c>
      <c r="B5" s="11" t="s">
        <v>66</v>
      </c>
      <c r="C5" s="14" t="s">
        <v>1</v>
      </c>
      <c r="D5" s="43" t="s">
        <v>3</v>
      </c>
      <c r="E5" s="44"/>
      <c r="F5" s="44"/>
      <c r="G5" s="18" t="s">
        <v>6</v>
      </c>
      <c r="H5" s="46" t="s">
        <v>4</v>
      </c>
      <c r="I5" s="44"/>
      <c r="J5" s="44"/>
      <c r="K5" s="15" t="s">
        <v>6</v>
      </c>
      <c r="L5" s="47" t="s">
        <v>3</v>
      </c>
      <c r="M5" s="48"/>
      <c r="N5" s="50"/>
      <c r="O5" s="51" t="s">
        <v>4</v>
      </c>
      <c r="P5" s="48"/>
      <c r="Q5" s="49"/>
      <c r="R5" s="20" t="s">
        <v>67</v>
      </c>
      <c r="S5" s="24" t="s">
        <v>58</v>
      </c>
      <c r="T5" s="37" t="s">
        <v>3</v>
      </c>
      <c r="U5" s="38"/>
      <c r="V5" s="39"/>
      <c r="W5" s="37" t="s">
        <v>4</v>
      </c>
      <c r="X5" s="38"/>
      <c r="Y5" s="40"/>
      <c r="Z5" s="28" t="s">
        <v>60</v>
      </c>
    </row>
    <row r="6" spans="1:26" x14ac:dyDescent="0.25">
      <c r="A6" s="31" t="s">
        <v>7</v>
      </c>
      <c r="B6" s="9">
        <f>VLOOKUP(A6,prc_data!A:D,2,FALSE)</f>
        <v>0.45924700000000002</v>
      </c>
      <c r="C6" s="5">
        <f>VLOOKUP(A6,indata!A:D,2,FALSE)</f>
        <v>20000</v>
      </c>
      <c r="D6" s="16">
        <f t="shared" ref="D6:D40" si="0">(T6/$R6)*$B6</f>
        <v>2.8336972449855162</v>
      </c>
      <c r="E6" s="6">
        <f t="shared" ref="E6:E40" si="1">(U6/$R6)*$B6</f>
        <v>3.542121556231896</v>
      </c>
      <c r="F6" s="6">
        <f t="shared" ref="F6:F40" si="2">(V6/$R6)*$B6</f>
        <v>4.2505458674782748</v>
      </c>
      <c r="G6" s="19">
        <f t="shared" ref="G6:G40" si="3">($D$3*C6*D6)+($E$3*C6*E6)+($F$3*C6*F6)</f>
        <v>69425.582502145146</v>
      </c>
      <c r="H6" s="6">
        <f t="shared" ref="H6:H40" si="4">(W6/$R6)*$B6</f>
        <v>1.9835880714898617</v>
      </c>
      <c r="I6" s="6">
        <f t="shared" ref="I6:I40" si="5">(X6/$R6)*$B6</f>
        <v>2.2669577959884135</v>
      </c>
      <c r="J6" s="6">
        <f t="shared" ref="J6:J40" si="6">(Y6/$R6)*$B6</f>
        <v>2.5503275204869649</v>
      </c>
      <c r="K6" s="17">
        <f t="shared" ref="K6:K40" si="7">($H$3*C6*H6)+($I$3*C6*I6)+($J$3*C6*J6)</f>
        <v>44772.416470771161</v>
      </c>
      <c r="L6" s="34">
        <f t="shared" ref="L6:L40" si="8">D6/$B6</f>
        <v>6.1703119345047783</v>
      </c>
      <c r="M6" s="33">
        <f t="shared" ref="M6:M40" si="9">E6/$B6</f>
        <v>7.7128899181309745</v>
      </c>
      <c r="N6" s="35">
        <f t="shared" ref="N6:N40" si="10">F6/$B6</f>
        <v>9.2554679017571697</v>
      </c>
      <c r="O6" s="33">
        <f t="shared" ref="O6:O40" si="11">H6/$B6</f>
        <v>4.319218354153346</v>
      </c>
      <c r="P6" s="33">
        <f t="shared" ref="P6:P40" si="12">I6/$B6</f>
        <v>4.9362495476038237</v>
      </c>
      <c r="Q6" s="36">
        <f t="shared" ref="Q6:Q40" si="13">J6/$B6</f>
        <v>5.5532807410543015</v>
      </c>
      <c r="R6" s="21">
        <f>VLOOKUP(A6,prc_data!A:D,3,FALSE)/1000000</f>
        <v>16206.63607633734</v>
      </c>
      <c r="S6" s="25">
        <f>VLOOKUP(A6,prc_data!A:D,4,FALSE)</f>
        <v>9</v>
      </c>
      <c r="T6" s="22">
        <v>100000</v>
      </c>
      <c r="U6" s="12">
        <v>125000</v>
      </c>
      <c r="V6" s="23">
        <v>150000</v>
      </c>
      <c r="W6" s="22">
        <v>70000</v>
      </c>
      <c r="X6" s="12">
        <v>80000</v>
      </c>
      <c r="Y6" s="27">
        <v>90000</v>
      </c>
      <c r="Z6" s="29" t="s">
        <v>61</v>
      </c>
    </row>
    <row r="7" spans="1:26" x14ac:dyDescent="0.25">
      <c r="A7" s="31" t="s">
        <v>9</v>
      </c>
      <c r="B7" s="9">
        <f>VLOOKUP(A7,prc_data!A:D,2,FALSE)</f>
        <v>7.9217999999999997E-2</v>
      </c>
      <c r="C7" s="5">
        <f>VLOOKUP(A7,indata!A:D,2,FALSE)</f>
        <v>100000</v>
      </c>
      <c r="D7" s="16">
        <f t="shared" si="0"/>
        <v>0.56112435641779101</v>
      </c>
      <c r="E7" s="6">
        <f t="shared" si="1"/>
        <v>0.70140544552223871</v>
      </c>
      <c r="F7" s="6">
        <f t="shared" si="2"/>
        <v>0.84168653462668641</v>
      </c>
      <c r="G7" s="19">
        <f t="shared" si="3"/>
        <v>68737.733661179402</v>
      </c>
      <c r="H7" s="6">
        <f t="shared" si="4"/>
        <v>0.15430919801489251</v>
      </c>
      <c r="I7" s="6">
        <f t="shared" si="5"/>
        <v>0.1683373069253373</v>
      </c>
      <c r="J7" s="6">
        <f t="shared" si="6"/>
        <v>0.18236541583578209</v>
      </c>
      <c r="K7" s="17">
        <f t="shared" si="7"/>
        <v>16693.449603429282</v>
      </c>
      <c r="L7" s="34">
        <f t="shared" si="8"/>
        <v>7.0832936506575654</v>
      </c>
      <c r="M7" s="33">
        <f t="shared" si="9"/>
        <v>8.8541170633219561</v>
      </c>
      <c r="N7" s="35">
        <f t="shared" si="10"/>
        <v>10.624940475986348</v>
      </c>
      <c r="O7" s="33">
        <f t="shared" si="11"/>
        <v>1.9479057539308304</v>
      </c>
      <c r="P7" s="33">
        <f t="shared" si="12"/>
        <v>2.1249880951972697</v>
      </c>
      <c r="Q7" s="36">
        <f t="shared" si="13"/>
        <v>2.3020704364637088</v>
      </c>
      <c r="R7" s="21">
        <f>VLOOKUP(A7,prc_data!A:D,3,FALSE)/1000000</f>
        <v>2823.5452299995122</v>
      </c>
      <c r="S7" s="25">
        <f>VLOOKUP(A7,prc_data!A:D,4,FALSE)</f>
        <v>33</v>
      </c>
      <c r="T7" s="22">
        <v>20000</v>
      </c>
      <c r="U7" s="12">
        <v>25000</v>
      </c>
      <c r="V7" s="23">
        <v>30000</v>
      </c>
      <c r="W7" s="22">
        <v>5500</v>
      </c>
      <c r="X7" s="12">
        <v>6000</v>
      </c>
      <c r="Y7" s="30">
        <v>6500</v>
      </c>
      <c r="Z7" s="29" t="s">
        <v>61</v>
      </c>
    </row>
    <row r="8" spans="1:26" x14ac:dyDescent="0.25">
      <c r="A8" s="31" t="s">
        <v>10</v>
      </c>
      <c r="B8" s="9">
        <f>VLOOKUP(A8,prc_data!A:D,2,FALSE)</f>
        <v>4.114918E-2</v>
      </c>
      <c r="C8" s="5">
        <f>VLOOKUP(A8,indata!A:D,2,FALSE)</f>
        <v>100000</v>
      </c>
      <c r="D8" s="16">
        <f t="shared" si="0"/>
        <v>0.15853799189379544</v>
      </c>
      <c r="E8" s="6">
        <f t="shared" si="1"/>
        <v>0.21138398919172724</v>
      </c>
      <c r="F8" s="6">
        <f t="shared" si="2"/>
        <v>0.26422998648965906</v>
      </c>
      <c r="G8" s="19">
        <f t="shared" si="3"/>
        <v>20609.938946193404</v>
      </c>
      <c r="H8" s="6">
        <f t="shared" si="4"/>
        <v>0.10569199459586362</v>
      </c>
      <c r="I8" s="6">
        <f t="shared" si="5"/>
        <v>0.11890349392034659</v>
      </c>
      <c r="J8" s="6">
        <f t="shared" si="6"/>
        <v>0.13739959297462273</v>
      </c>
      <c r="K8" s="17">
        <f t="shared" si="7"/>
        <v>11916.772390683625</v>
      </c>
      <c r="L8" s="34">
        <f t="shared" si="8"/>
        <v>3.8527618750554797</v>
      </c>
      <c r="M8" s="33">
        <f t="shared" si="9"/>
        <v>5.1370158334073057</v>
      </c>
      <c r="N8" s="35">
        <f t="shared" si="10"/>
        <v>6.4212697917591326</v>
      </c>
      <c r="O8" s="33">
        <f t="shared" si="11"/>
        <v>2.5685079167036529</v>
      </c>
      <c r="P8" s="33">
        <f t="shared" si="12"/>
        <v>2.8895714062916098</v>
      </c>
      <c r="Q8" s="36">
        <f t="shared" si="13"/>
        <v>3.3390602917147492</v>
      </c>
      <c r="R8" s="21">
        <f>VLOOKUP(A8,prc_data!A:D,3,FALSE)/1000000</f>
        <v>1557.3243804260808</v>
      </c>
      <c r="S8" s="25">
        <f>VLOOKUP(A8,prc_data!A:D,4,FALSE)</f>
        <v>93</v>
      </c>
      <c r="T8" s="22">
        <v>6000</v>
      </c>
      <c r="U8" s="12">
        <v>8000</v>
      </c>
      <c r="V8" s="23">
        <v>10000</v>
      </c>
      <c r="W8" s="22">
        <v>4000</v>
      </c>
      <c r="X8" s="12">
        <v>4500</v>
      </c>
      <c r="Y8" s="27">
        <v>5200</v>
      </c>
      <c r="Z8" s="29" t="s">
        <v>61</v>
      </c>
    </row>
    <row r="9" spans="1:26" x14ac:dyDescent="0.25">
      <c r="A9" s="31" t="s">
        <v>8</v>
      </c>
      <c r="B9" s="9">
        <f>VLOOKUP(A9,prc_data!A:D,2,FALSE)</f>
        <v>0.170797</v>
      </c>
      <c r="C9" s="5">
        <f>VLOOKUP(A9,indata!A:D,2,FALSE)</f>
        <v>100000</v>
      </c>
      <c r="D9" s="16">
        <f t="shared" si="0"/>
        <v>1.841296601278348</v>
      </c>
      <c r="E9" s="6">
        <f t="shared" si="1"/>
        <v>2.4550621350377977</v>
      </c>
      <c r="F9" s="6">
        <f t="shared" si="2"/>
        <v>3.0688276687972471</v>
      </c>
      <c r="G9" s="19">
        <f t="shared" si="3"/>
        <v>239368.55816618525</v>
      </c>
      <c r="H9" s="6">
        <f t="shared" si="4"/>
        <v>1.4116607276467337</v>
      </c>
      <c r="I9" s="6">
        <f t="shared" si="5"/>
        <v>1.5344138343986236</v>
      </c>
      <c r="J9" s="6">
        <f t="shared" si="6"/>
        <v>1.6571669411505134</v>
      </c>
      <c r="K9" s="17">
        <f t="shared" si="7"/>
        <v>152213.85237234345</v>
      </c>
      <c r="L9" s="34">
        <f t="shared" si="8"/>
        <v>10.780614421086717</v>
      </c>
      <c r="M9" s="33">
        <f t="shared" si="9"/>
        <v>14.374152561448957</v>
      </c>
      <c r="N9" s="35">
        <f t="shared" si="10"/>
        <v>17.967690701811197</v>
      </c>
      <c r="O9" s="33">
        <f t="shared" si="11"/>
        <v>8.2651377228331508</v>
      </c>
      <c r="P9" s="33">
        <f t="shared" si="12"/>
        <v>8.9838453509055984</v>
      </c>
      <c r="Q9" s="36">
        <f t="shared" si="13"/>
        <v>9.702552978978046</v>
      </c>
      <c r="R9" s="21">
        <f>VLOOKUP(A9,prc_data!A:D,3,FALSE)/1000000</f>
        <v>1391.3863731792715</v>
      </c>
      <c r="S9" s="25">
        <f>VLOOKUP(A9,prc_data!A:D,4,FALSE)</f>
        <v>56</v>
      </c>
      <c r="T9" s="22">
        <v>15000</v>
      </c>
      <c r="U9" s="12">
        <v>20000</v>
      </c>
      <c r="V9" s="23">
        <v>25000</v>
      </c>
      <c r="W9" s="22">
        <v>11500</v>
      </c>
      <c r="X9" s="12">
        <v>12500</v>
      </c>
      <c r="Y9" s="30">
        <v>13500</v>
      </c>
      <c r="Z9" s="29" t="s">
        <v>61</v>
      </c>
    </row>
    <row r="10" spans="1:26" x14ac:dyDescent="0.25">
      <c r="A10" s="31" t="s">
        <v>40</v>
      </c>
      <c r="B10" s="9">
        <f>VLOOKUP(A10,prc_data!A:D,2,FALSE)</f>
        <v>103.43</v>
      </c>
      <c r="C10" s="5">
        <f>VLOOKUP(A10,indata!A:D,2,FALSE)</f>
        <v>24</v>
      </c>
      <c r="D10" s="16">
        <f t="shared" si="0"/>
        <v>1034.7577915686722</v>
      </c>
      <c r="E10" s="6">
        <f t="shared" si="1"/>
        <v>1207.217423496784</v>
      </c>
      <c r="F10" s="6">
        <f t="shared" si="2"/>
        <v>1379.6770554248963</v>
      </c>
      <c r="G10" s="19">
        <f t="shared" si="3"/>
        <v>28559.315047295353</v>
      </c>
      <c r="H10" s="6">
        <f t="shared" si="4"/>
        <v>293.18137427779044</v>
      </c>
      <c r="I10" s="6">
        <f t="shared" si="5"/>
        <v>310.42733747060163</v>
      </c>
      <c r="J10" s="6">
        <f t="shared" si="6"/>
        <v>327.67330066341287</v>
      </c>
      <c r="K10" s="17">
        <f t="shared" si="7"/>
        <v>7408.865787631692</v>
      </c>
      <c r="L10" s="34">
        <f t="shared" si="8"/>
        <v>10.004426100441576</v>
      </c>
      <c r="M10" s="33">
        <f t="shared" si="9"/>
        <v>11.67183045051517</v>
      </c>
      <c r="N10" s="35">
        <f t="shared" si="10"/>
        <v>13.339234800588766</v>
      </c>
      <c r="O10" s="33">
        <f t="shared" si="11"/>
        <v>2.834587395125113</v>
      </c>
      <c r="P10" s="33">
        <f t="shared" si="12"/>
        <v>3.0013278301324724</v>
      </c>
      <c r="Q10" s="36">
        <f t="shared" si="13"/>
        <v>3.1680682651398322</v>
      </c>
      <c r="R10" s="21">
        <f>VLOOKUP(A10,prc_data!A:D,3,FALSE)/1000000</f>
        <v>1499.3363786592347</v>
      </c>
      <c r="S10" s="25">
        <f>VLOOKUP(A10,prc_data!A:D,4,FALSE)</f>
        <v>54</v>
      </c>
      <c r="T10" s="22">
        <v>15000</v>
      </c>
      <c r="U10" s="12">
        <v>17500</v>
      </c>
      <c r="V10" s="23">
        <v>20000</v>
      </c>
      <c r="W10" s="22">
        <v>4250</v>
      </c>
      <c r="X10" s="12">
        <v>4500</v>
      </c>
      <c r="Y10" s="27">
        <v>4750</v>
      </c>
      <c r="Z10" s="29" t="s">
        <v>61</v>
      </c>
    </row>
    <row r="11" spans="1:26" x14ac:dyDescent="0.25">
      <c r="A11" s="31" t="s">
        <v>46</v>
      </c>
      <c r="B11" s="9">
        <f>VLOOKUP(A11,prc_data!A:D,2,FALSE)</f>
        <v>3.8175319999999999E-2</v>
      </c>
      <c r="C11" s="5">
        <f>VLOOKUP(A11,indata!A:D,2,FALSE)</f>
        <v>100000</v>
      </c>
      <c r="D11" s="16">
        <f t="shared" si="0"/>
        <v>0.28784008494007818</v>
      </c>
      <c r="E11" s="6">
        <f t="shared" si="1"/>
        <v>0.35980010617509767</v>
      </c>
      <c r="F11" s="6">
        <f t="shared" si="2"/>
        <v>0.43176012741011727</v>
      </c>
      <c r="G11" s="19">
        <f t="shared" si="3"/>
        <v>35260.410405159579</v>
      </c>
      <c r="H11" s="6">
        <f t="shared" si="4"/>
        <v>0.12952803822303519</v>
      </c>
      <c r="I11" s="6">
        <f t="shared" si="5"/>
        <v>0.14392004247003909</v>
      </c>
      <c r="J11" s="6">
        <f t="shared" si="6"/>
        <v>0.15831204671704299</v>
      </c>
      <c r="K11" s="17">
        <f t="shared" si="7"/>
        <v>14248.084204533872</v>
      </c>
      <c r="L11" s="34">
        <f t="shared" si="8"/>
        <v>7.5399521193294046</v>
      </c>
      <c r="M11" s="33">
        <f t="shared" si="9"/>
        <v>9.4249401491617544</v>
      </c>
      <c r="N11" s="35">
        <f t="shared" si="10"/>
        <v>11.309928178994106</v>
      </c>
      <c r="O11" s="33">
        <f t="shared" si="11"/>
        <v>3.3929784536982321</v>
      </c>
      <c r="P11" s="33">
        <f t="shared" si="12"/>
        <v>3.7699760596647023</v>
      </c>
      <c r="Q11" s="36">
        <f t="shared" si="13"/>
        <v>4.1469736656311724</v>
      </c>
      <c r="R11" s="21">
        <f>VLOOKUP(A11,prc_data!A:D,3,FALSE)/1000000</f>
        <v>530.50734761903982</v>
      </c>
      <c r="S11" s="25">
        <f>VLOOKUP(A11,prc_data!A:D,4,FALSE)</f>
        <v>130</v>
      </c>
      <c r="T11" s="22">
        <v>4000</v>
      </c>
      <c r="U11" s="12">
        <v>5000</v>
      </c>
      <c r="V11" s="23">
        <v>6000</v>
      </c>
      <c r="W11" s="22">
        <v>1800</v>
      </c>
      <c r="X11" s="12">
        <v>2000</v>
      </c>
      <c r="Y11" s="30">
        <v>2200</v>
      </c>
      <c r="Z11" s="29" t="s">
        <v>61</v>
      </c>
    </row>
    <row r="12" spans="1:26" x14ac:dyDescent="0.25">
      <c r="A12" s="31" t="s">
        <v>16</v>
      </c>
      <c r="B12" s="9">
        <f>VLOOKUP(A12,prc_data!A:D,2,FALSE)</f>
        <v>0.28142699999999998</v>
      </c>
      <c r="C12" s="5">
        <f>VLOOKUP(A12,indata!A:D,2,FALSE)</f>
        <v>50000</v>
      </c>
      <c r="D12" s="16">
        <f t="shared" si="0"/>
        <v>5.1681498567691824</v>
      </c>
      <c r="E12" s="6">
        <f t="shared" si="1"/>
        <v>6.4601873209614782</v>
      </c>
      <c r="F12" s="6">
        <f t="shared" si="2"/>
        <v>7.7522247851537731</v>
      </c>
      <c r="G12" s="19">
        <f t="shared" si="3"/>
        <v>316549.17872711242</v>
      </c>
      <c r="H12" s="6">
        <f t="shared" si="4"/>
        <v>0.45221311246730345</v>
      </c>
      <c r="I12" s="6">
        <f t="shared" si="5"/>
        <v>0.45221311246730345</v>
      </c>
      <c r="J12" s="6">
        <f t="shared" si="6"/>
        <v>0.45221311246730345</v>
      </c>
      <c r="K12" s="17">
        <f t="shared" si="7"/>
        <v>22610.655623365175</v>
      </c>
      <c r="L12" s="34">
        <f t="shared" si="8"/>
        <v>18.364086803217823</v>
      </c>
      <c r="M12" s="33">
        <f t="shared" si="9"/>
        <v>22.955108504022281</v>
      </c>
      <c r="N12" s="35">
        <f t="shared" si="10"/>
        <v>27.546130204826735</v>
      </c>
      <c r="O12" s="33">
        <f t="shared" si="11"/>
        <v>1.6068575952815596</v>
      </c>
      <c r="P12" s="33">
        <f t="shared" si="12"/>
        <v>1.6068575952815596</v>
      </c>
      <c r="Q12" s="36">
        <f t="shared" si="13"/>
        <v>1.6068575952815596</v>
      </c>
      <c r="R12" s="21">
        <f>VLOOKUP(A12,prc_data!A:D,3,FALSE)/1000000</f>
        <v>217.81643938315</v>
      </c>
      <c r="S12" s="25">
        <f>VLOOKUP(A12,prc_data!A:D,4,FALSE)</f>
        <v>255</v>
      </c>
      <c r="T12" s="22">
        <v>4000</v>
      </c>
      <c r="U12" s="12">
        <v>5000</v>
      </c>
      <c r="V12" s="23">
        <v>6000</v>
      </c>
      <c r="W12" s="22">
        <v>350</v>
      </c>
      <c r="X12" s="12">
        <v>350</v>
      </c>
      <c r="Y12" s="27">
        <v>350</v>
      </c>
      <c r="Z12" s="29" t="s">
        <v>61</v>
      </c>
    </row>
    <row r="13" spans="1:26" x14ac:dyDescent="0.25">
      <c r="A13" s="31" t="s">
        <v>47</v>
      </c>
      <c r="B13" s="9">
        <f>VLOOKUP(A13,prc_data!A:D,2,FALSE)</f>
        <v>8.1460400000000002E-3</v>
      </c>
      <c r="C13" s="5">
        <f>VLOOKUP(A13,indata!A:D,2,FALSE)</f>
        <v>500000</v>
      </c>
      <c r="D13" s="16">
        <f t="shared" si="0"/>
        <v>7.184987933787336E-2</v>
      </c>
      <c r="E13" s="6">
        <f t="shared" si="1"/>
        <v>0.10777481900681005</v>
      </c>
      <c r="F13" s="6">
        <f t="shared" si="2"/>
        <v>0.14369975867574672</v>
      </c>
      <c r="G13" s="19">
        <f t="shared" si="3"/>
        <v>52091.16251995819</v>
      </c>
      <c r="H13" s="6">
        <f t="shared" si="4"/>
        <v>4.6702421569617687E-2</v>
      </c>
      <c r="I13" s="6">
        <f t="shared" si="5"/>
        <v>5.7479903470298688E-2</v>
      </c>
      <c r="J13" s="6">
        <f t="shared" si="6"/>
        <v>6.8257385370979695E-2</v>
      </c>
      <c r="K13" s="17">
        <f t="shared" si="7"/>
        <v>28201.077640115298</v>
      </c>
      <c r="L13" s="34">
        <f t="shared" si="8"/>
        <v>8.8202217688439237</v>
      </c>
      <c r="M13" s="33">
        <f t="shared" si="9"/>
        <v>13.230332653265886</v>
      </c>
      <c r="N13" s="35">
        <f t="shared" si="10"/>
        <v>17.640443537687847</v>
      </c>
      <c r="O13" s="33">
        <f t="shared" si="11"/>
        <v>5.7331441497485507</v>
      </c>
      <c r="P13" s="33">
        <f t="shared" si="12"/>
        <v>7.0561774150751395</v>
      </c>
      <c r="Q13" s="36">
        <f t="shared" si="13"/>
        <v>8.3792106804017283</v>
      </c>
      <c r="R13" s="21">
        <f>VLOOKUP(A13,prc_data!A:D,3,FALSE)/1000000</f>
        <v>113.37583410117261</v>
      </c>
      <c r="S13" s="25">
        <f>VLOOKUP(A13,prc_data!A:D,4,FALSE)</f>
        <v>461</v>
      </c>
      <c r="T13" s="22">
        <v>1000</v>
      </c>
      <c r="U13" s="12">
        <v>1500</v>
      </c>
      <c r="V13" s="23">
        <v>2000</v>
      </c>
      <c r="W13" s="22">
        <v>650</v>
      </c>
      <c r="X13" s="12">
        <v>800</v>
      </c>
      <c r="Y13" s="27">
        <v>950</v>
      </c>
      <c r="Z13" s="29" t="s">
        <v>61</v>
      </c>
    </row>
    <row r="14" spans="1:26" x14ac:dyDescent="0.25">
      <c r="A14" s="31" t="s">
        <v>44</v>
      </c>
      <c r="B14" s="9">
        <f>VLOOKUP(A14,prc_data!A:D,2,FALSE)</f>
        <v>5.5724800000000003E-3</v>
      </c>
      <c r="C14" s="5">
        <f>VLOOKUP(A14,indata!A:D,2,FALSE)</f>
        <v>388150</v>
      </c>
      <c r="D14" s="16">
        <f t="shared" si="0"/>
        <v>6.0227382136633527E-2</v>
      </c>
      <c r="E14" s="6">
        <f t="shared" si="1"/>
        <v>8.030317618217804E-2</v>
      </c>
      <c r="F14" s="6">
        <f t="shared" si="2"/>
        <v>0.10037897022772256</v>
      </c>
      <c r="G14" s="19">
        <f t="shared" si="3"/>
        <v>30390.435889234595</v>
      </c>
      <c r="H14" s="6">
        <f t="shared" si="4"/>
        <v>3.0113691068316763E-2</v>
      </c>
      <c r="I14" s="6">
        <f t="shared" si="5"/>
        <v>3.3125060175148442E-2</v>
      </c>
      <c r="J14" s="6">
        <f t="shared" si="6"/>
        <v>3.6136429281980118E-2</v>
      </c>
      <c r="K14" s="17">
        <f t="shared" si="7"/>
        <v>12740.605815102197</v>
      </c>
      <c r="L14" s="34">
        <f t="shared" si="8"/>
        <v>10.808003283391511</v>
      </c>
      <c r="M14" s="33">
        <f t="shared" si="9"/>
        <v>14.410671044522015</v>
      </c>
      <c r="N14" s="35">
        <f t="shared" si="10"/>
        <v>18.01333880565252</v>
      </c>
      <c r="O14" s="33">
        <f t="shared" si="11"/>
        <v>5.4040016416957553</v>
      </c>
      <c r="P14" s="33">
        <f t="shared" si="12"/>
        <v>5.944401805865331</v>
      </c>
      <c r="Q14" s="36">
        <f t="shared" si="13"/>
        <v>6.4848019700349067</v>
      </c>
      <c r="R14" s="21">
        <f>VLOOKUP(A14,prc_data!A:D,3,FALSE)/1000000</f>
        <v>55.514416887901078</v>
      </c>
      <c r="S14" s="25">
        <f>VLOOKUP(A14,prc_data!A:D,4,FALSE)</f>
        <v>496</v>
      </c>
      <c r="T14" s="22">
        <v>600</v>
      </c>
      <c r="U14" s="12">
        <v>800</v>
      </c>
      <c r="V14" s="23">
        <v>1000</v>
      </c>
      <c r="W14" s="22">
        <v>300</v>
      </c>
      <c r="X14" s="12">
        <v>330</v>
      </c>
      <c r="Y14" s="30">
        <v>360</v>
      </c>
      <c r="Z14" s="29" t="s">
        <v>61</v>
      </c>
    </row>
    <row r="15" spans="1:26" x14ac:dyDescent="0.25">
      <c r="A15" s="31" t="s">
        <v>43</v>
      </c>
      <c r="B15" s="9">
        <f>VLOOKUP(A15,prc_data!A:D,2,FALSE)</f>
        <v>9.6603500000000006E-7</v>
      </c>
      <c r="C15" s="5">
        <f>VLOOKUP(A15,indata!A:D,2,FALSE)</f>
        <v>320000000</v>
      </c>
      <c r="D15" s="16">
        <f t="shared" si="0"/>
        <v>2.3292606701019925E-5</v>
      </c>
      <c r="E15" s="6">
        <f t="shared" si="1"/>
        <v>3.105680893469324E-5</v>
      </c>
      <c r="F15" s="6">
        <f t="shared" si="2"/>
        <v>3.8821011168366545E-5</v>
      </c>
      <c r="G15" s="19">
        <f t="shared" si="3"/>
        <v>9689.7243876242901</v>
      </c>
      <c r="H15" s="6">
        <f t="shared" si="4"/>
        <v>2.3292606701019925E-5</v>
      </c>
      <c r="I15" s="6">
        <f t="shared" si="5"/>
        <v>3.105680893469324E-5</v>
      </c>
      <c r="J15" s="6">
        <f t="shared" si="6"/>
        <v>3.8821011168366545E-5</v>
      </c>
      <c r="K15" s="17">
        <f t="shared" si="7"/>
        <v>9689.7243876242901</v>
      </c>
      <c r="L15" s="34">
        <f t="shared" si="8"/>
        <v>24.111555690031857</v>
      </c>
      <c r="M15" s="33">
        <f t="shared" si="9"/>
        <v>32.148740920042478</v>
      </c>
      <c r="N15" s="35">
        <f t="shared" si="10"/>
        <v>40.185926150053099</v>
      </c>
      <c r="O15" s="33">
        <f t="shared" si="11"/>
        <v>24.111555690031857</v>
      </c>
      <c r="P15" s="33">
        <f t="shared" si="12"/>
        <v>32.148740920042478</v>
      </c>
      <c r="Q15" s="36">
        <f t="shared" si="13"/>
        <v>40.185926150053099</v>
      </c>
      <c r="R15" s="21">
        <f>VLOOKUP(A15,prc_data!A:D,3,FALSE)/1000000</f>
        <v>24.884333790542208</v>
      </c>
      <c r="S15" s="25">
        <f>VLOOKUP(A15,prc_data!A:D,4,FALSE)</f>
        <v>793</v>
      </c>
      <c r="T15" s="22">
        <v>600</v>
      </c>
      <c r="U15" s="12">
        <v>800</v>
      </c>
      <c r="V15" s="23">
        <v>1000</v>
      </c>
      <c r="W15" s="22">
        <v>600</v>
      </c>
      <c r="X15" s="12">
        <v>800</v>
      </c>
      <c r="Y15" s="27">
        <v>1000</v>
      </c>
      <c r="Z15" s="29" t="s">
        <v>61</v>
      </c>
    </row>
    <row r="16" spans="1:26" x14ac:dyDescent="0.25">
      <c r="A16" s="31" t="s">
        <v>37</v>
      </c>
      <c r="B16" s="9">
        <f>VLOOKUP(A16,prc_data!A:D,2,FALSE)</f>
        <v>4.0516800000000002E-3</v>
      </c>
      <c r="C16" s="5">
        <f>VLOOKUP(A16,indata!A:D,2,FALSE)</f>
        <v>124000</v>
      </c>
      <c r="D16" s="16">
        <f t="shared" si="0"/>
        <v>6.2903004659078401E-2</v>
      </c>
      <c r="E16" s="6">
        <f t="shared" si="1"/>
        <v>7.3386838768924795E-2</v>
      </c>
      <c r="F16" s="6">
        <f t="shared" si="2"/>
        <v>8.3870672878771188E-2</v>
      </c>
      <c r="G16" s="19">
        <f t="shared" si="3"/>
        <v>8969.9684643845794</v>
      </c>
      <c r="H16" s="6">
        <f t="shared" si="4"/>
        <v>6.2903004659078401E-2</v>
      </c>
      <c r="I16" s="6">
        <f t="shared" si="5"/>
        <v>7.3386838768924795E-2</v>
      </c>
      <c r="J16" s="6">
        <f t="shared" si="6"/>
        <v>8.3870672878771188E-2</v>
      </c>
      <c r="K16" s="17">
        <f t="shared" si="7"/>
        <v>8969.9684643845794</v>
      </c>
      <c r="L16" s="34">
        <f t="shared" si="8"/>
        <v>15.525166019793863</v>
      </c>
      <c r="M16" s="33">
        <f t="shared" si="9"/>
        <v>18.112693689759507</v>
      </c>
      <c r="N16" s="35">
        <f t="shared" si="10"/>
        <v>20.700221359725148</v>
      </c>
      <c r="O16" s="33">
        <f t="shared" si="11"/>
        <v>15.525166019793863</v>
      </c>
      <c r="P16" s="33">
        <f t="shared" si="12"/>
        <v>18.112693689759507</v>
      </c>
      <c r="Q16" s="36">
        <f t="shared" si="13"/>
        <v>20.700221359725148</v>
      </c>
      <c r="R16" s="21">
        <f>VLOOKUP(A16,prc_data!A:D,3,FALSE)/1000000</f>
        <v>19.323464858122225</v>
      </c>
      <c r="S16" s="25">
        <f>VLOOKUP(A16,prc_data!A:D,4,FALSE)</f>
        <v>854</v>
      </c>
      <c r="T16" s="22">
        <v>300</v>
      </c>
      <c r="U16" s="12">
        <v>350</v>
      </c>
      <c r="V16" s="23">
        <v>400</v>
      </c>
      <c r="W16" s="22">
        <v>300</v>
      </c>
      <c r="X16" s="12">
        <v>350</v>
      </c>
      <c r="Y16" s="27">
        <v>400</v>
      </c>
      <c r="Z16" s="29" t="s">
        <v>61</v>
      </c>
    </row>
    <row r="17" spans="1:26" x14ac:dyDescent="0.25">
      <c r="A17" s="31" t="s">
        <v>30</v>
      </c>
      <c r="B17" s="9">
        <f>VLOOKUP(A17,prc_data!A:D,2,FALSE)</f>
        <v>4.0433800000000001E-3</v>
      </c>
      <c r="C17" s="5">
        <f>VLOOKUP(A17,indata!A:D,2,FALSE)</f>
        <v>822134</v>
      </c>
      <c r="D17" s="16">
        <f t="shared" si="0"/>
        <v>9.3008465342329285E-3</v>
      </c>
      <c r="E17" s="6">
        <f t="shared" si="1"/>
        <v>1.2401128712310572E-2</v>
      </c>
      <c r="F17" s="6">
        <f t="shared" si="2"/>
        <v>1.5501410890388215E-2</v>
      </c>
      <c r="G17" s="19">
        <f t="shared" si="3"/>
        <v>9940.5048139475712</v>
      </c>
      <c r="H17" s="6">
        <f t="shared" si="4"/>
        <v>9.3008465342329285E-3</v>
      </c>
      <c r="I17" s="6">
        <f t="shared" si="5"/>
        <v>1.2401128712310572E-2</v>
      </c>
      <c r="J17" s="6">
        <f t="shared" si="6"/>
        <v>1.5501410890388215E-2</v>
      </c>
      <c r="K17" s="17">
        <f t="shared" si="7"/>
        <v>9940.5048139475712</v>
      </c>
      <c r="L17" s="34">
        <f t="shared" si="8"/>
        <v>2.3002652568477187</v>
      </c>
      <c r="M17" s="33">
        <f t="shared" si="9"/>
        <v>3.0670203424636249</v>
      </c>
      <c r="N17" s="35">
        <f t="shared" si="10"/>
        <v>3.8337754280795311</v>
      </c>
      <c r="O17" s="33">
        <f t="shared" si="11"/>
        <v>2.3002652568477187</v>
      </c>
      <c r="P17" s="33">
        <f t="shared" si="12"/>
        <v>3.0670203424636249</v>
      </c>
      <c r="Q17" s="36">
        <f t="shared" si="13"/>
        <v>3.8337754280795311</v>
      </c>
      <c r="R17" s="21">
        <f>VLOOKUP(A17,prc_data!A:D,3,FALSE)/1000000</f>
        <v>13.041974142196093</v>
      </c>
      <c r="S17" s="25">
        <f>VLOOKUP(A17,prc_data!A:D,4,FALSE)</f>
        <v>1494</v>
      </c>
      <c r="T17" s="22">
        <v>30</v>
      </c>
      <c r="U17" s="12">
        <v>40</v>
      </c>
      <c r="V17" s="23">
        <v>50</v>
      </c>
      <c r="W17" s="22">
        <v>30</v>
      </c>
      <c r="X17" s="12">
        <v>40</v>
      </c>
      <c r="Y17" s="30">
        <v>50</v>
      </c>
      <c r="Z17" s="29" t="s">
        <v>61</v>
      </c>
    </row>
    <row r="18" spans="1:26" x14ac:dyDescent="0.25">
      <c r="A18" s="31" t="s">
        <v>33</v>
      </c>
      <c r="B18" s="9">
        <f>VLOOKUP(A18,prc_data!A:D,2,FALSE)</f>
        <v>9.0110000000000003E-5</v>
      </c>
      <c r="C18" s="5">
        <f>VLOOKUP(A18,indata!A:D,2,FALSE)</f>
        <v>20000000</v>
      </c>
      <c r="D18" s="16">
        <f t="shared" si="0"/>
        <v>1.0495186639297601E-3</v>
      </c>
      <c r="E18" s="6">
        <f t="shared" si="1"/>
        <v>1.1894544857870613E-3</v>
      </c>
      <c r="F18" s="6">
        <f t="shared" si="2"/>
        <v>1.3293903076443626E-3</v>
      </c>
      <c r="G18" s="19">
        <f t="shared" si="3"/>
        <v>23509.218072026626</v>
      </c>
      <c r="H18" s="6">
        <f t="shared" si="4"/>
        <v>1.0495186639297601E-3</v>
      </c>
      <c r="I18" s="6">
        <f t="shared" si="5"/>
        <v>1.1894544857870613E-3</v>
      </c>
      <c r="J18" s="6">
        <f t="shared" si="6"/>
        <v>1.3293903076443626E-3</v>
      </c>
      <c r="K18" s="17">
        <f t="shared" si="7"/>
        <v>23509.218072026626</v>
      </c>
      <c r="L18" s="34">
        <f t="shared" si="8"/>
        <v>11.647083164241039</v>
      </c>
      <c r="M18" s="33">
        <f t="shared" si="9"/>
        <v>13.200027586139843</v>
      </c>
      <c r="N18" s="35">
        <f t="shared" si="10"/>
        <v>14.752972008038649</v>
      </c>
      <c r="O18" s="33">
        <f t="shared" si="11"/>
        <v>11.647083164241039</v>
      </c>
      <c r="P18" s="33">
        <f t="shared" si="12"/>
        <v>13.200027586139843</v>
      </c>
      <c r="Q18" s="36">
        <f t="shared" si="13"/>
        <v>14.752972008038649</v>
      </c>
      <c r="R18" s="21">
        <f>VLOOKUP(A18,prc_data!A:D,3,FALSE)/1000000</f>
        <v>6.4393804819961753</v>
      </c>
      <c r="S18" s="25">
        <f>VLOOKUP(A18,prc_data!A:D,4,FALSE)</f>
        <v>1307</v>
      </c>
      <c r="T18" s="22">
        <v>75</v>
      </c>
      <c r="U18" s="12">
        <v>85</v>
      </c>
      <c r="V18" s="23">
        <v>95</v>
      </c>
      <c r="W18" s="22">
        <v>75</v>
      </c>
      <c r="X18" s="12">
        <v>85</v>
      </c>
      <c r="Y18" s="27">
        <v>95</v>
      </c>
      <c r="Z18" s="29" t="s">
        <v>61</v>
      </c>
    </row>
    <row r="19" spans="1:26" x14ac:dyDescent="0.25">
      <c r="A19" s="32" t="s">
        <v>23</v>
      </c>
      <c r="B19" s="9">
        <f>VLOOKUP(A19,prc_data!A:D,2,FALSE)</f>
        <v>1.1299999999999999</v>
      </c>
      <c r="C19" s="5">
        <f>VLOOKUP(A19,indata!A:D,2,FALSE)</f>
        <v>1000</v>
      </c>
      <c r="D19" s="16">
        <f t="shared" si="0"/>
        <v>0</v>
      </c>
      <c r="E19" s="6">
        <f t="shared" si="1"/>
        <v>0</v>
      </c>
      <c r="F19" s="6">
        <f t="shared" si="2"/>
        <v>0</v>
      </c>
      <c r="G19" s="19">
        <f t="shared" si="3"/>
        <v>0</v>
      </c>
      <c r="H19" s="6">
        <f t="shared" si="4"/>
        <v>0</v>
      </c>
      <c r="I19" s="6">
        <f t="shared" si="5"/>
        <v>0</v>
      </c>
      <c r="J19" s="6">
        <f t="shared" si="6"/>
        <v>0</v>
      </c>
      <c r="K19" s="17">
        <f t="shared" si="7"/>
        <v>0</v>
      </c>
      <c r="L19" s="34">
        <f t="shared" si="8"/>
        <v>0</v>
      </c>
      <c r="M19" s="33">
        <f t="shared" si="9"/>
        <v>0</v>
      </c>
      <c r="N19" s="35">
        <f t="shared" si="10"/>
        <v>0</v>
      </c>
      <c r="O19" s="33">
        <f t="shared" si="11"/>
        <v>0</v>
      </c>
      <c r="P19" s="33">
        <f t="shared" si="12"/>
        <v>0</v>
      </c>
      <c r="Q19" s="36">
        <f t="shared" si="13"/>
        <v>0</v>
      </c>
      <c r="R19" s="21">
        <f>VLOOKUP(A19,prc_data!A:D,3,FALSE)/1000000</f>
        <v>3008.4932492213579</v>
      </c>
      <c r="S19" s="25">
        <f>VLOOKUP(A19,prc_data!A:D,4,FALSE)</f>
        <v>43</v>
      </c>
      <c r="Z19" s="29" t="s">
        <v>62</v>
      </c>
    </row>
    <row r="20" spans="1:26" x14ac:dyDescent="0.25">
      <c r="A20" s="32" t="s">
        <v>38</v>
      </c>
      <c r="B20" s="9">
        <f>VLOOKUP(A20,prc_data!A:D,2,FALSE)</f>
        <v>0.118157</v>
      </c>
      <c r="C20" s="5">
        <f>VLOOKUP(A20,indata!A:D,2,FALSE)</f>
        <v>31720</v>
      </c>
      <c r="D20" s="16">
        <f t="shared" si="0"/>
        <v>0</v>
      </c>
      <c r="E20" s="6">
        <f t="shared" si="1"/>
        <v>0</v>
      </c>
      <c r="F20" s="6">
        <f t="shared" si="2"/>
        <v>0</v>
      </c>
      <c r="G20" s="19">
        <f t="shared" si="3"/>
        <v>0</v>
      </c>
      <c r="H20" s="6">
        <f t="shared" si="4"/>
        <v>0</v>
      </c>
      <c r="I20" s="6">
        <f t="shared" si="5"/>
        <v>0</v>
      </c>
      <c r="J20" s="6">
        <f t="shared" si="6"/>
        <v>0</v>
      </c>
      <c r="K20" s="17">
        <f t="shared" si="7"/>
        <v>0</v>
      </c>
      <c r="L20" s="34">
        <f t="shared" si="8"/>
        <v>0</v>
      </c>
      <c r="M20" s="33">
        <f t="shared" si="9"/>
        <v>0</v>
      </c>
      <c r="N20" s="35">
        <f t="shared" si="10"/>
        <v>0</v>
      </c>
      <c r="O20" s="33">
        <f t="shared" si="11"/>
        <v>0</v>
      </c>
      <c r="P20" s="33">
        <f t="shared" si="12"/>
        <v>0</v>
      </c>
      <c r="Q20" s="36">
        <f t="shared" si="13"/>
        <v>0</v>
      </c>
      <c r="R20" s="21">
        <f>VLOOKUP(A20,prc_data!A:D,3,FALSE)/1000000</f>
        <v>2732.5089733230006</v>
      </c>
      <c r="S20" s="25">
        <f>VLOOKUP(A20,prc_data!A:D,4,FALSE)</f>
        <v>26</v>
      </c>
      <c r="Z20" s="29" t="s">
        <v>62</v>
      </c>
    </row>
    <row r="21" spans="1:26" x14ac:dyDescent="0.25">
      <c r="A21" s="32" t="s">
        <v>11</v>
      </c>
      <c r="B21" s="9">
        <f>VLOOKUP(A21,prc_data!A:D,2,FALSE)</f>
        <v>1.1599999999999999</v>
      </c>
      <c r="C21" s="5">
        <f>VLOOKUP(A21,indata!A:D,2,FALSE)</f>
        <v>10150</v>
      </c>
      <c r="D21" s="16">
        <f t="shared" si="0"/>
        <v>0</v>
      </c>
      <c r="E21" s="6">
        <f t="shared" si="1"/>
        <v>0</v>
      </c>
      <c r="F21" s="6">
        <f t="shared" si="2"/>
        <v>0</v>
      </c>
      <c r="G21" s="19">
        <f t="shared" si="3"/>
        <v>0</v>
      </c>
      <c r="H21" s="6">
        <f t="shared" si="4"/>
        <v>0</v>
      </c>
      <c r="I21" s="6">
        <f t="shared" si="5"/>
        <v>0</v>
      </c>
      <c r="J21" s="6">
        <f t="shared" si="6"/>
        <v>0</v>
      </c>
      <c r="K21" s="17">
        <f t="shared" si="7"/>
        <v>0</v>
      </c>
      <c r="L21" s="34">
        <f t="shared" si="8"/>
        <v>0</v>
      </c>
      <c r="M21" s="33">
        <f t="shared" si="9"/>
        <v>0</v>
      </c>
      <c r="N21" s="35">
        <f t="shared" si="10"/>
        <v>0</v>
      </c>
      <c r="O21" s="33">
        <f t="shared" si="11"/>
        <v>0</v>
      </c>
      <c r="P21" s="33">
        <f t="shared" si="12"/>
        <v>0</v>
      </c>
      <c r="Q21" s="36">
        <f t="shared" si="13"/>
        <v>0</v>
      </c>
      <c r="R21" s="21">
        <f>VLOOKUP(A21,prc_data!A:D,3,FALSE)/1000000</f>
        <v>1497.7650887656514</v>
      </c>
      <c r="S21" s="25">
        <f>VLOOKUP(A21,prc_data!A:D,4,FALSE)</f>
        <v>51</v>
      </c>
      <c r="Z21" s="29" t="s">
        <v>62</v>
      </c>
    </row>
    <row r="22" spans="1:26" x14ac:dyDescent="0.25">
      <c r="A22" s="32" t="s">
        <v>12</v>
      </c>
      <c r="B22" s="9">
        <f>VLOOKUP(A22,prc_data!A:D,2,FALSE)</f>
        <v>0.489622</v>
      </c>
      <c r="C22" s="5">
        <f>VLOOKUP(A22,indata!A:D,2,FALSE)</f>
        <v>10000</v>
      </c>
      <c r="D22" s="16">
        <f t="shared" si="0"/>
        <v>0</v>
      </c>
      <c r="E22" s="6">
        <f t="shared" si="1"/>
        <v>0</v>
      </c>
      <c r="F22" s="6">
        <f t="shared" si="2"/>
        <v>0</v>
      </c>
      <c r="G22" s="19">
        <f t="shared" si="3"/>
        <v>0</v>
      </c>
      <c r="H22" s="6">
        <f t="shared" si="4"/>
        <v>0</v>
      </c>
      <c r="I22" s="6">
        <f t="shared" si="5"/>
        <v>0</v>
      </c>
      <c r="J22" s="6">
        <f t="shared" si="6"/>
        <v>0</v>
      </c>
      <c r="K22" s="17">
        <f t="shared" si="7"/>
        <v>0</v>
      </c>
      <c r="L22" s="34">
        <f t="shared" si="8"/>
        <v>0</v>
      </c>
      <c r="M22" s="33">
        <f t="shared" si="9"/>
        <v>0</v>
      </c>
      <c r="N22" s="35">
        <f t="shared" si="10"/>
        <v>0</v>
      </c>
      <c r="O22" s="33">
        <f t="shared" si="11"/>
        <v>0</v>
      </c>
      <c r="P22" s="33">
        <f t="shared" si="12"/>
        <v>0</v>
      </c>
      <c r="Q22" s="36">
        <f t="shared" si="13"/>
        <v>0</v>
      </c>
      <c r="R22" s="21">
        <f>VLOOKUP(A22,prc_data!A:D,3,FALSE)/1000000</f>
        <v>1366.714599723859</v>
      </c>
      <c r="S22" s="25">
        <f>VLOOKUP(A22,prc_data!A:D,4,FALSE)</f>
        <v>46</v>
      </c>
      <c r="Z22" s="29" t="s">
        <v>62</v>
      </c>
    </row>
    <row r="23" spans="1:26" x14ac:dyDescent="0.25">
      <c r="A23" s="32" t="s">
        <v>22</v>
      </c>
      <c r="B23" s="9">
        <f>VLOOKUP(A23,prc_data!A:D,2,FALSE)</f>
        <v>1.18</v>
      </c>
      <c r="C23" s="5">
        <f>VLOOKUP(A23,indata!A:D,2,FALSE)</f>
        <v>9600</v>
      </c>
      <c r="D23" s="16">
        <f t="shared" si="0"/>
        <v>0</v>
      </c>
      <c r="E23" s="6">
        <f t="shared" si="1"/>
        <v>0</v>
      </c>
      <c r="F23" s="6">
        <f t="shared" si="2"/>
        <v>0</v>
      </c>
      <c r="G23" s="19">
        <f t="shared" si="3"/>
        <v>0</v>
      </c>
      <c r="H23" s="6">
        <f t="shared" si="4"/>
        <v>0</v>
      </c>
      <c r="I23" s="6">
        <f t="shared" si="5"/>
        <v>0</v>
      </c>
      <c r="J23" s="6">
        <f t="shared" si="6"/>
        <v>0</v>
      </c>
      <c r="K23" s="17">
        <f t="shared" si="7"/>
        <v>0</v>
      </c>
      <c r="L23" s="34">
        <f t="shared" si="8"/>
        <v>0</v>
      </c>
      <c r="M23" s="33">
        <f t="shared" si="9"/>
        <v>0</v>
      </c>
      <c r="N23" s="35">
        <f t="shared" si="10"/>
        <v>0</v>
      </c>
      <c r="O23" s="33">
        <f t="shared" si="11"/>
        <v>0</v>
      </c>
      <c r="P23" s="33">
        <f t="shared" si="12"/>
        <v>0</v>
      </c>
      <c r="Q23" s="36">
        <f t="shared" si="13"/>
        <v>0</v>
      </c>
      <c r="R23" s="21">
        <f>VLOOKUP(A23,prc_data!A:D,3,FALSE)/1000000</f>
        <v>739.40390206845768</v>
      </c>
      <c r="S23" s="25">
        <f>VLOOKUP(A23,prc_data!A:D,4,FALSE)</f>
        <v>77</v>
      </c>
      <c r="Z23" s="29" t="s">
        <v>62</v>
      </c>
    </row>
    <row r="24" spans="1:26" x14ac:dyDescent="0.25">
      <c r="A24" s="32" t="s">
        <v>27</v>
      </c>
      <c r="B24" s="9">
        <f>VLOOKUP(A24,prc_data!A:D,2,FALSE)</f>
        <v>29.91</v>
      </c>
      <c r="C24" s="5">
        <f>VLOOKUP(A24,indata!A:D,2,FALSE)</f>
        <v>100</v>
      </c>
      <c r="D24" s="16">
        <f t="shared" si="0"/>
        <v>0</v>
      </c>
      <c r="E24" s="6">
        <f t="shared" si="1"/>
        <v>0</v>
      </c>
      <c r="F24" s="6">
        <f t="shared" si="2"/>
        <v>0</v>
      </c>
      <c r="G24" s="19">
        <f t="shared" si="3"/>
        <v>0</v>
      </c>
      <c r="H24" s="6">
        <f t="shared" si="4"/>
        <v>0</v>
      </c>
      <c r="I24" s="6">
        <f t="shared" si="5"/>
        <v>0</v>
      </c>
      <c r="J24" s="6">
        <f t="shared" si="6"/>
        <v>0</v>
      </c>
      <c r="K24" s="17">
        <f t="shared" si="7"/>
        <v>0</v>
      </c>
      <c r="L24" s="34">
        <f t="shared" si="8"/>
        <v>0</v>
      </c>
      <c r="M24" s="33">
        <f t="shared" si="9"/>
        <v>0</v>
      </c>
      <c r="N24" s="35">
        <f t="shared" si="10"/>
        <v>0</v>
      </c>
      <c r="O24" s="33">
        <f t="shared" si="11"/>
        <v>0</v>
      </c>
      <c r="P24" s="33">
        <f t="shared" si="12"/>
        <v>0</v>
      </c>
      <c r="Q24" s="36">
        <f t="shared" si="13"/>
        <v>0</v>
      </c>
      <c r="R24" s="21">
        <f>VLOOKUP(A24,prc_data!A:D,3,FALSE)/1000000</f>
        <v>307.47963800001833</v>
      </c>
      <c r="S24" s="25">
        <f>VLOOKUP(A24,prc_data!A:D,4,FALSE)</f>
        <v>197</v>
      </c>
      <c r="Z24" s="29" t="s">
        <v>62</v>
      </c>
    </row>
    <row r="25" spans="1:26" x14ac:dyDescent="0.25">
      <c r="A25" s="32" t="s">
        <v>28</v>
      </c>
      <c r="B25" s="9">
        <f>VLOOKUP(A25,prc_data!A:D,2,FALSE)</f>
        <v>0.21504699999999999</v>
      </c>
      <c r="C25" s="5">
        <f>VLOOKUP(A25,indata!A:D,2,FALSE)</f>
        <v>20000</v>
      </c>
      <c r="D25" s="16">
        <f t="shared" si="0"/>
        <v>0</v>
      </c>
      <c r="E25" s="6">
        <f t="shared" si="1"/>
        <v>0</v>
      </c>
      <c r="F25" s="6">
        <f t="shared" si="2"/>
        <v>0</v>
      </c>
      <c r="G25" s="19">
        <f t="shared" si="3"/>
        <v>0</v>
      </c>
      <c r="H25" s="6">
        <f t="shared" si="4"/>
        <v>0</v>
      </c>
      <c r="I25" s="6">
        <f t="shared" si="5"/>
        <v>0</v>
      </c>
      <c r="J25" s="6">
        <f t="shared" si="6"/>
        <v>0</v>
      </c>
      <c r="K25" s="17">
        <f t="shared" si="7"/>
        <v>0</v>
      </c>
      <c r="L25" s="34">
        <f t="shared" si="8"/>
        <v>0</v>
      </c>
      <c r="M25" s="33">
        <f t="shared" si="9"/>
        <v>0</v>
      </c>
      <c r="N25" s="35">
        <f t="shared" si="10"/>
        <v>0</v>
      </c>
      <c r="O25" s="33">
        <f t="shared" si="11"/>
        <v>0</v>
      </c>
      <c r="P25" s="33">
        <f t="shared" si="12"/>
        <v>0</v>
      </c>
      <c r="Q25" s="36">
        <f t="shared" si="13"/>
        <v>0</v>
      </c>
      <c r="R25" s="21">
        <f>VLOOKUP(A25,prc_data!A:D,3,FALSE)/1000000</f>
        <v>136.31240362400649</v>
      </c>
      <c r="S25" s="25">
        <f>VLOOKUP(A25,prc_data!A:D,4,FALSE)</f>
        <v>340</v>
      </c>
      <c r="Z25" s="29" t="s">
        <v>62</v>
      </c>
    </row>
    <row r="26" spans="1:26" x14ac:dyDescent="0.25">
      <c r="A26" s="32" t="s">
        <v>17</v>
      </c>
      <c r="B26" s="9">
        <f>VLOOKUP(A26,prc_data!A:D,2,FALSE)</f>
        <v>0.17172399999999999</v>
      </c>
      <c r="C26" s="5">
        <f>VLOOKUP(A26,indata!A:D,2,FALSE)</f>
        <v>50210</v>
      </c>
      <c r="D26" s="16">
        <f t="shared" si="0"/>
        <v>0</v>
      </c>
      <c r="E26" s="6">
        <f t="shared" si="1"/>
        <v>0</v>
      </c>
      <c r="F26" s="6">
        <f t="shared" si="2"/>
        <v>0</v>
      </c>
      <c r="G26" s="19">
        <f t="shared" si="3"/>
        <v>0</v>
      </c>
      <c r="H26" s="6">
        <f t="shared" si="4"/>
        <v>0</v>
      </c>
      <c r="I26" s="6">
        <f t="shared" si="5"/>
        <v>0</v>
      </c>
      <c r="J26" s="6">
        <f t="shared" si="6"/>
        <v>0</v>
      </c>
      <c r="K26" s="17">
        <f t="shared" si="7"/>
        <v>0</v>
      </c>
      <c r="L26" s="34">
        <f t="shared" si="8"/>
        <v>0</v>
      </c>
      <c r="M26" s="33">
        <f t="shared" si="9"/>
        <v>0</v>
      </c>
      <c r="N26" s="35">
        <f t="shared" si="10"/>
        <v>0</v>
      </c>
      <c r="O26" s="33">
        <f t="shared" si="11"/>
        <v>0</v>
      </c>
      <c r="P26" s="33">
        <f t="shared" si="12"/>
        <v>0</v>
      </c>
      <c r="Q26" s="36">
        <f t="shared" si="13"/>
        <v>0</v>
      </c>
      <c r="R26" s="21">
        <f>VLOOKUP(A26,prc_data!A:D,3,FALSE)/1000000</f>
        <v>136.17814792404886</v>
      </c>
      <c r="S26" s="25">
        <f>VLOOKUP(A26,prc_data!A:D,4,FALSE)</f>
        <v>409</v>
      </c>
      <c r="Z26" s="29" t="s">
        <v>62</v>
      </c>
    </row>
    <row r="27" spans="1:26" x14ac:dyDescent="0.25">
      <c r="A27" s="32" t="s">
        <v>39</v>
      </c>
      <c r="B27" s="9">
        <f>VLOOKUP(A27,prc_data!A:D,2,FALSE)</f>
        <v>6.7486000000000004E-3</v>
      </c>
      <c r="C27" s="5">
        <f>VLOOKUP(A27,indata!A:D,2,FALSE)</f>
        <v>500000</v>
      </c>
      <c r="D27" s="16">
        <f t="shared" si="0"/>
        <v>0</v>
      </c>
      <c r="E27" s="6">
        <f t="shared" si="1"/>
        <v>0</v>
      </c>
      <c r="F27" s="6">
        <f t="shared" si="2"/>
        <v>0</v>
      </c>
      <c r="G27" s="19">
        <f t="shared" si="3"/>
        <v>0</v>
      </c>
      <c r="H27" s="6">
        <f t="shared" si="4"/>
        <v>0</v>
      </c>
      <c r="I27" s="6">
        <f t="shared" si="5"/>
        <v>0</v>
      </c>
      <c r="J27" s="6">
        <f t="shared" si="6"/>
        <v>0</v>
      </c>
      <c r="K27" s="17">
        <f t="shared" si="7"/>
        <v>0</v>
      </c>
      <c r="L27" s="34">
        <f t="shared" si="8"/>
        <v>0</v>
      </c>
      <c r="M27" s="33">
        <f t="shared" si="9"/>
        <v>0</v>
      </c>
      <c r="N27" s="35">
        <f t="shared" si="10"/>
        <v>0</v>
      </c>
      <c r="O27" s="33">
        <f t="shared" si="11"/>
        <v>0</v>
      </c>
      <c r="P27" s="33">
        <f t="shared" si="12"/>
        <v>0</v>
      </c>
      <c r="Q27" s="36">
        <f t="shared" si="13"/>
        <v>0</v>
      </c>
      <c r="R27" s="21">
        <f>VLOOKUP(A27,prc_data!A:D,3,FALSE)/1000000</f>
        <v>117.78836872033897</v>
      </c>
      <c r="S27" s="25">
        <f>VLOOKUP(A27,prc_data!A:D,4,FALSE)</f>
        <v>302</v>
      </c>
      <c r="Z27" s="29" t="s">
        <v>62</v>
      </c>
    </row>
    <row r="28" spans="1:26" x14ac:dyDescent="0.25">
      <c r="A28" s="32" t="s">
        <v>26</v>
      </c>
      <c r="B28" s="9">
        <f>VLOOKUP(A28,prc_data!A:D,2,FALSE)</f>
        <v>0.23564299999999999</v>
      </c>
      <c r="C28" s="5">
        <f>VLOOKUP(A28,indata!A:D,2,FALSE)</f>
        <v>23700</v>
      </c>
      <c r="D28" s="16">
        <f t="shared" si="0"/>
        <v>0</v>
      </c>
      <c r="E28" s="6">
        <f t="shared" si="1"/>
        <v>0</v>
      </c>
      <c r="F28" s="6">
        <f t="shared" si="2"/>
        <v>0</v>
      </c>
      <c r="G28" s="19">
        <f t="shared" si="3"/>
        <v>0</v>
      </c>
      <c r="H28" s="6">
        <f t="shared" si="4"/>
        <v>0</v>
      </c>
      <c r="I28" s="6">
        <f t="shared" si="5"/>
        <v>0</v>
      </c>
      <c r="J28" s="6">
        <f t="shared" si="6"/>
        <v>0</v>
      </c>
      <c r="K28" s="17">
        <f t="shared" si="7"/>
        <v>0</v>
      </c>
      <c r="L28" s="34">
        <f t="shared" si="8"/>
        <v>0</v>
      </c>
      <c r="M28" s="33">
        <f t="shared" si="9"/>
        <v>0</v>
      </c>
      <c r="N28" s="35">
        <f t="shared" si="10"/>
        <v>0</v>
      </c>
      <c r="O28" s="33">
        <f t="shared" si="11"/>
        <v>0</v>
      </c>
      <c r="P28" s="33">
        <f t="shared" si="12"/>
        <v>0</v>
      </c>
      <c r="Q28" s="36">
        <f t="shared" si="13"/>
        <v>0</v>
      </c>
      <c r="R28" s="21">
        <f>VLOOKUP(A28,prc_data!A:D,3,FALSE)/1000000</f>
        <v>102.28252070285171</v>
      </c>
      <c r="S28" s="25">
        <f>VLOOKUP(A28,prc_data!A:D,4,FALSE)</f>
        <v>451</v>
      </c>
      <c r="Z28" s="29" t="s">
        <v>62</v>
      </c>
    </row>
    <row r="29" spans="1:26" x14ac:dyDescent="0.25">
      <c r="A29" s="32" t="s">
        <v>41</v>
      </c>
      <c r="B29" s="9">
        <f>VLOOKUP(A29,prc_data!A:D,2,FALSE)</f>
        <v>8.9926999999999993E-3</v>
      </c>
      <c r="C29" s="5">
        <f>VLOOKUP(A29,indata!A:D,2,FALSE)</f>
        <v>1000000</v>
      </c>
      <c r="D29" s="16">
        <f t="shared" si="0"/>
        <v>0</v>
      </c>
      <c r="E29" s="6">
        <f t="shared" si="1"/>
        <v>0</v>
      </c>
      <c r="F29" s="6">
        <f t="shared" si="2"/>
        <v>0</v>
      </c>
      <c r="G29" s="19">
        <f t="shared" si="3"/>
        <v>0</v>
      </c>
      <c r="H29" s="6">
        <f t="shared" si="4"/>
        <v>0</v>
      </c>
      <c r="I29" s="6">
        <f t="shared" si="5"/>
        <v>0</v>
      </c>
      <c r="J29" s="6">
        <f t="shared" si="6"/>
        <v>0</v>
      </c>
      <c r="K29" s="17">
        <f t="shared" si="7"/>
        <v>0</v>
      </c>
      <c r="L29" s="34">
        <f t="shared" si="8"/>
        <v>0</v>
      </c>
      <c r="M29" s="33">
        <f t="shared" si="9"/>
        <v>0</v>
      </c>
      <c r="N29" s="35">
        <f t="shared" si="10"/>
        <v>0</v>
      </c>
      <c r="O29" s="33">
        <f t="shared" si="11"/>
        <v>0</v>
      </c>
      <c r="P29" s="33">
        <f t="shared" si="12"/>
        <v>0</v>
      </c>
      <c r="Q29" s="36">
        <f t="shared" si="13"/>
        <v>0</v>
      </c>
      <c r="R29" s="21">
        <f>VLOOKUP(A29,prc_data!A:D,3,FALSE)/1000000</f>
        <v>96.324315303103774</v>
      </c>
      <c r="S29" s="25">
        <f>VLOOKUP(A29,prc_data!A:D,4,FALSE)</f>
        <v>524</v>
      </c>
      <c r="Z29" s="29" t="s">
        <v>62</v>
      </c>
    </row>
    <row r="30" spans="1:26" x14ac:dyDescent="0.25">
      <c r="A30" s="32" t="s">
        <v>45</v>
      </c>
      <c r="B30" s="9">
        <f>VLOOKUP(A30,prc_data!A:D,2,FALSE)</f>
        <v>2.38</v>
      </c>
      <c r="C30" s="5">
        <f>VLOOKUP(A30,indata!A:D,2,FALSE)</f>
        <v>1500</v>
      </c>
      <c r="D30" s="16">
        <f t="shared" si="0"/>
        <v>0</v>
      </c>
      <c r="E30" s="6">
        <f t="shared" si="1"/>
        <v>0</v>
      </c>
      <c r="F30" s="6">
        <f t="shared" si="2"/>
        <v>0</v>
      </c>
      <c r="G30" s="19">
        <f t="shared" si="3"/>
        <v>0</v>
      </c>
      <c r="H30" s="6">
        <f t="shared" si="4"/>
        <v>0</v>
      </c>
      <c r="I30" s="6">
        <f t="shared" si="5"/>
        <v>0</v>
      </c>
      <c r="J30" s="6">
        <f t="shared" si="6"/>
        <v>0</v>
      </c>
      <c r="K30" s="17">
        <f t="shared" si="7"/>
        <v>0</v>
      </c>
      <c r="L30" s="34">
        <f t="shared" si="8"/>
        <v>0</v>
      </c>
      <c r="M30" s="33">
        <f t="shared" si="9"/>
        <v>0</v>
      </c>
      <c r="N30" s="35">
        <f t="shared" si="10"/>
        <v>0</v>
      </c>
      <c r="O30" s="33">
        <f t="shared" si="11"/>
        <v>0</v>
      </c>
      <c r="P30" s="33">
        <f t="shared" si="12"/>
        <v>0</v>
      </c>
      <c r="Q30" s="36">
        <f t="shared" si="13"/>
        <v>0</v>
      </c>
      <c r="R30" s="21">
        <f>VLOOKUP(A30,prc_data!A:D,3,FALSE)/1000000</f>
        <v>61.746043307049881</v>
      </c>
      <c r="S30" s="25">
        <f>VLOOKUP(A30,prc_data!A:D,4,FALSE)</f>
        <v>480</v>
      </c>
      <c r="Z30" s="29" t="s">
        <v>62</v>
      </c>
    </row>
    <row r="31" spans="1:26" x14ac:dyDescent="0.25">
      <c r="A31" s="32" t="s">
        <v>31</v>
      </c>
      <c r="B31" s="9">
        <f>VLOOKUP(A31,prc_data!A:D,2,FALSE)</f>
        <v>6.7137000000000002E-2</v>
      </c>
      <c r="C31" s="5">
        <f>VLOOKUP(A31,indata!A:D,2,FALSE)</f>
        <v>3200</v>
      </c>
      <c r="D31" s="16">
        <f t="shared" si="0"/>
        <v>0</v>
      </c>
      <c r="E31" s="6">
        <f t="shared" si="1"/>
        <v>0</v>
      </c>
      <c r="F31" s="6">
        <f t="shared" si="2"/>
        <v>0</v>
      </c>
      <c r="G31" s="19">
        <f t="shared" si="3"/>
        <v>0</v>
      </c>
      <c r="H31" s="6">
        <f t="shared" si="4"/>
        <v>0</v>
      </c>
      <c r="I31" s="6">
        <f t="shared" si="5"/>
        <v>0</v>
      </c>
      <c r="J31" s="6">
        <f t="shared" si="6"/>
        <v>0</v>
      </c>
      <c r="K31" s="17">
        <f t="shared" si="7"/>
        <v>0</v>
      </c>
      <c r="L31" s="34">
        <f t="shared" si="8"/>
        <v>0</v>
      </c>
      <c r="M31" s="33">
        <f t="shared" si="9"/>
        <v>0</v>
      </c>
      <c r="N31" s="35">
        <f t="shared" si="10"/>
        <v>0</v>
      </c>
      <c r="O31" s="33">
        <f t="shared" si="11"/>
        <v>0</v>
      </c>
      <c r="P31" s="33">
        <f t="shared" si="12"/>
        <v>0</v>
      </c>
      <c r="Q31" s="36">
        <f t="shared" si="13"/>
        <v>0</v>
      </c>
      <c r="R31" s="21">
        <f>VLOOKUP(A31,prc_data!A:D,3,FALSE)/1000000</f>
        <v>58.377999634160773</v>
      </c>
      <c r="S31" s="25">
        <f>VLOOKUP(A31,prc_data!A:D,4,FALSE)</f>
        <v>497</v>
      </c>
      <c r="Z31" s="29" t="s">
        <v>62</v>
      </c>
    </row>
    <row r="32" spans="1:26" x14ac:dyDescent="0.25">
      <c r="A32" s="32" t="s">
        <v>25</v>
      </c>
      <c r="B32" s="9">
        <f>VLOOKUP(A32,prc_data!A:D,2,FALSE)</f>
        <v>0.31935400000000003</v>
      </c>
      <c r="C32" s="5">
        <f>VLOOKUP(A32,indata!A:D,2,FALSE)</f>
        <v>2000000</v>
      </c>
      <c r="D32" s="16">
        <f t="shared" si="0"/>
        <v>0</v>
      </c>
      <c r="E32" s="6">
        <f t="shared" si="1"/>
        <v>0</v>
      </c>
      <c r="F32" s="6">
        <f t="shared" si="2"/>
        <v>0</v>
      </c>
      <c r="G32" s="19">
        <f t="shared" si="3"/>
        <v>0</v>
      </c>
      <c r="H32" s="6">
        <f t="shared" si="4"/>
        <v>0</v>
      </c>
      <c r="I32" s="6">
        <f t="shared" si="5"/>
        <v>0</v>
      </c>
      <c r="J32" s="6">
        <f t="shared" si="6"/>
        <v>0</v>
      </c>
      <c r="K32" s="17">
        <f t="shared" si="7"/>
        <v>0</v>
      </c>
      <c r="L32" s="34">
        <f t="shared" si="8"/>
        <v>0</v>
      </c>
      <c r="M32" s="33">
        <f t="shared" si="9"/>
        <v>0</v>
      </c>
      <c r="N32" s="35">
        <f t="shared" si="10"/>
        <v>0</v>
      </c>
      <c r="O32" s="33">
        <f t="shared" si="11"/>
        <v>0</v>
      </c>
      <c r="P32" s="33">
        <f t="shared" si="12"/>
        <v>0</v>
      </c>
      <c r="Q32" s="36">
        <f t="shared" si="13"/>
        <v>0</v>
      </c>
      <c r="R32" s="21">
        <f>VLOOKUP(A32,prc_data!A:D,3,FALSE)/1000000</f>
        <v>48.379937800893387</v>
      </c>
      <c r="S32" s="25">
        <f>VLOOKUP(A32,prc_data!A:D,4,FALSE)</f>
        <v>3000</v>
      </c>
      <c r="Z32" s="29" t="s">
        <v>62</v>
      </c>
    </row>
    <row r="33" spans="1:26" x14ac:dyDescent="0.25">
      <c r="A33" s="32" t="s">
        <v>32</v>
      </c>
      <c r="B33" s="9">
        <f>VLOOKUP(A33,prc_data!A:D,2,FALSE)</f>
        <v>0.55743200000000004</v>
      </c>
      <c r="C33" s="5">
        <f>VLOOKUP(A33,indata!A:D,2,FALSE)</f>
        <v>3470</v>
      </c>
      <c r="D33" s="16">
        <f t="shared" si="0"/>
        <v>0</v>
      </c>
      <c r="E33" s="6">
        <f t="shared" si="1"/>
        <v>0</v>
      </c>
      <c r="F33" s="6">
        <f t="shared" si="2"/>
        <v>0</v>
      </c>
      <c r="G33" s="19">
        <f t="shared" si="3"/>
        <v>0</v>
      </c>
      <c r="H33" s="6">
        <f t="shared" si="4"/>
        <v>0</v>
      </c>
      <c r="I33" s="6">
        <f t="shared" si="5"/>
        <v>0</v>
      </c>
      <c r="J33" s="6">
        <f t="shared" si="6"/>
        <v>0</v>
      </c>
      <c r="K33" s="17">
        <f t="shared" si="7"/>
        <v>0</v>
      </c>
      <c r="L33" s="34">
        <f t="shared" si="8"/>
        <v>0</v>
      </c>
      <c r="M33" s="33">
        <f t="shared" si="9"/>
        <v>0</v>
      </c>
      <c r="N33" s="35">
        <f t="shared" si="10"/>
        <v>0</v>
      </c>
      <c r="O33" s="33">
        <f t="shared" si="11"/>
        <v>0</v>
      </c>
      <c r="P33" s="33">
        <f t="shared" si="12"/>
        <v>0</v>
      </c>
      <c r="Q33" s="36">
        <f t="shared" si="13"/>
        <v>0</v>
      </c>
      <c r="R33" s="21">
        <f>VLOOKUP(A33,prc_data!A:D,3,FALSE)/1000000</f>
        <v>49.008591653975046</v>
      </c>
      <c r="S33" s="25">
        <f>VLOOKUP(A33,prc_data!A:D,4,FALSE)</f>
        <v>608</v>
      </c>
      <c r="Z33" s="29" t="s">
        <v>62</v>
      </c>
    </row>
    <row r="34" spans="1:26" x14ac:dyDescent="0.25">
      <c r="A34" s="32" t="s">
        <v>35</v>
      </c>
      <c r="B34" s="9">
        <f>VLOOKUP(A34,prc_data!A:D,2,FALSE)</f>
        <v>2.5108399999999999E-2</v>
      </c>
      <c r="C34" s="5">
        <f>VLOOKUP(A34,indata!A:D,2,FALSE)</f>
        <v>100000</v>
      </c>
      <c r="D34" s="16">
        <f t="shared" si="0"/>
        <v>0</v>
      </c>
      <c r="E34" s="6">
        <f t="shared" si="1"/>
        <v>0</v>
      </c>
      <c r="F34" s="6">
        <f t="shared" si="2"/>
        <v>0</v>
      </c>
      <c r="G34" s="19">
        <f t="shared" si="3"/>
        <v>0</v>
      </c>
      <c r="H34" s="6">
        <f t="shared" si="4"/>
        <v>0</v>
      </c>
      <c r="I34" s="6">
        <f t="shared" si="5"/>
        <v>0</v>
      </c>
      <c r="J34" s="6">
        <f t="shared" si="6"/>
        <v>0</v>
      </c>
      <c r="K34" s="17">
        <f t="shared" si="7"/>
        <v>0</v>
      </c>
      <c r="L34" s="34">
        <f t="shared" si="8"/>
        <v>0</v>
      </c>
      <c r="M34" s="33">
        <f t="shared" si="9"/>
        <v>0</v>
      </c>
      <c r="N34" s="35">
        <f t="shared" si="10"/>
        <v>0</v>
      </c>
      <c r="O34" s="33">
        <f t="shared" si="11"/>
        <v>0</v>
      </c>
      <c r="P34" s="33">
        <f t="shared" si="12"/>
        <v>0</v>
      </c>
      <c r="Q34" s="36">
        <f t="shared" si="13"/>
        <v>0</v>
      </c>
      <c r="R34" s="21">
        <f>VLOOKUP(A34,prc_data!A:D,3,FALSE)/1000000</f>
        <v>39.60602495716121</v>
      </c>
      <c r="S34" s="25">
        <f>VLOOKUP(A34,prc_data!A:D,4,FALSE)</f>
        <v>635</v>
      </c>
      <c r="Z34" s="29" t="s">
        <v>62</v>
      </c>
    </row>
    <row r="35" spans="1:26" x14ac:dyDescent="0.25">
      <c r="A35" s="32" t="s">
        <v>34</v>
      </c>
      <c r="B35" s="9">
        <f>VLOOKUP(A35,prc_data!A:D,2,FALSE)</f>
        <v>6.5446999999999999E-4</v>
      </c>
      <c r="C35" s="5">
        <f>VLOOKUP(A35,indata!A:D,2,FALSE)</f>
        <v>5300000</v>
      </c>
      <c r="D35" s="16">
        <f t="shared" si="0"/>
        <v>0</v>
      </c>
      <c r="E35" s="6">
        <f t="shared" si="1"/>
        <v>0</v>
      </c>
      <c r="F35" s="6">
        <f t="shared" si="2"/>
        <v>0</v>
      </c>
      <c r="G35" s="19">
        <f t="shared" si="3"/>
        <v>0</v>
      </c>
      <c r="H35" s="6">
        <f t="shared" si="4"/>
        <v>0</v>
      </c>
      <c r="I35" s="6">
        <f t="shared" si="5"/>
        <v>0</v>
      </c>
      <c r="J35" s="6">
        <f t="shared" si="6"/>
        <v>0</v>
      </c>
      <c r="K35" s="17">
        <f t="shared" si="7"/>
        <v>0</v>
      </c>
      <c r="L35" s="34">
        <f t="shared" si="8"/>
        <v>0</v>
      </c>
      <c r="M35" s="33">
        <f t="shared" si="9"/>
        <v>0</v>
      </c>
      <c r="N35" s="35">
        <f t="shared" si="10"/>
        <v>0</v>
      </c>
      <c r="O35" s="33">
        <f t="shared" si="11"/>
        <v>0</v>
      </c>
      <c r="P35" s="33">
        <f t="shared" si="12"/>
        <v>0</v>
      </c>
      <c r="Q35" s="36">
        <f t="shared" si="13"/>
        <v>0</v>
      </c>
      <c r="R35" s="21">
        <f>VLOOKUP(A35,prc_data!A:D,3,FALSE)/1000000</f>
        <v>32.73962151554813</v>
      </c>
      <c r="S35" s="25">
        <f>VLOOKUP(A35,prc_data!A:D,4,FALSE)</f>
        <v>597</v>
      </c>
      <c r="Z35" s="29" t="s">
        <v>62</v>
      </c>
    </row>
    <row r="36" spans="1:26" x14ac:dyDescent="0.25">
      <c r="A36" s="32" t="s">
        <v>15</v>
      </c>
      <c r="B36" s="9">
        <f>VLOOKUP(A36,prc_data!A:D,2,FALSE)</f>
        <v>6.1095999999999998E-2</v>
      </c>
      <c r="C36" s="5">
        <f>VLOOKUP(A36,indata!A:D,2,FALSE)</f>
        <v>200000</v>
      </c>
      <c r="D36" s="16">
        <f t="shared" si="0"/>
        <v>0</v>
      </c>
      <c r="E36" s="6">
        <f t="shared" si="1"/>
        <v>0</v>
      </c>
      <c r="F36" s="6">
        <f t="shared" si="2"/>
        <v>0</v>
      </c>
      <c r="G36" s="19">
        <f t="shared" si="3"/>
        <v>0</v>
      </c>
      <c r="H36" s="6">
        <f t="shared" si="4"/>
        <v>0</v>
      </c>
      <c r="I36" s="6">
        <f t="shared" si="5"/>
        <v>0</v>
      </c>
      <c r="J36" s="6">
        <f t="shared" si="6"/>
        <v>0</v>
      </c>
      <c r="K36" s="17">
        <f t="shared" si="7"/>
        <v>0</v>
      </c>
      <c r="L36" s="34">
        <f t="shared" si="8"/>
        <v>0</v>
      </c>
      <c r="M36" s="33">
        <f t="shared" si="9"/>
        <v>0</v>
      </c>
      <c r="N36" s="35">
        <f t="shared" si="10"/>
        <v>0</v>
      </c>
      <c r="O36" s="33">
        <f t="shared" si="11"/>
        <v>0</v>
      </c>
      <c r="P36" s="33">
        <f t="shared" si="12"/>
        <v>0</v>
      </c>
      <c r="Q36" s="36">
        <f t="shared" si="13"/>
        <v>0</v>
      </c>
      <c r="R36" s="21">
        <f>VLOOKUP(A36,prc_data!A:D,3,FALSE)/1000000</f>
        <v>24.233544058903622</v>
      </c>
      <c r="S36" s="25">
        <f>VLOOKUP(A36,prc_data!A:D,4,FALSE)</f>
        <v>874</v>
      </c>
      <c r="Z36" s="29" t="s">
        <v>62</v>
      </c>
    </row>
    <row r="37" spans="1:26" x14ac:dyDescent="0.25">
      <c r="A37" s="32" t="s">
        <v>29</v>
      </c>
      <c r="B37" s="9">
        <f>VLOOKUP(A37,prc_data!A:D,2,FALSE)</f>
        <v>2.0784270000000001E-2</v>
      </c>
      <c r="C37" s="5">
        <f>VLOOKUP(A37,indata!A:D,2,FALSE)</f>
        <v>134750</v>
      </c>
      <c r="D37" s="16">
        <f t="shared" si="0"/>
        <v>0</v>
      </c>
      <c r="E37" s="6">
        <f t="shared" si="1"/>
        <v>0</v>
      </c>
      <c r="F37" s="6">
        <f t="shared" si="2"/>
        <v>0</v>
      </c>
      <c r="G37" s="19">
        <f t="shared" si="3"/>
        <v>0</v>
      </c>
      <c r="H37" s="6">
        <f t="shared" si="4"/>
        <v>0</v>
      </c>
      <c r="I37" s="6">
        <f t="shared" si="5"/>
        <v>0</v>
      </c>
      <c r="J37" s="6">
        <f t="shared" si="6"/>
        <v>0</v>
      </c>
      <c r="K37" s="17">
        <f t="shared" si="7"/>
        <v>0</v>
      </c>
      <c r="L37" s="34">
        <f t="shared" si="8"/>
        <v>0</v>
      </c>
      <c r="M37" s="33">
        <f t="shared" si="9"/>
        <v>0</v>
      </c>
      <c r="N37" s="35">
        <f t="shared" si="10"/>
        <v>0</v>
      </c>
      <c r="O37" s="33">
        <f t="shared" si="11"/>
        <v>0</v>
      </c>
      <c r="P37" s="33">
        <f t="shared" si="12"/>
        <v>0</v>
      </c>
      <c r="Q37" s="36">
        <f t="shared" si="13"/>
        <v>0</v>
      </c>
      <c r="R37" s="21">
        <f>VLOOKUP(A37,prc_data!A:D,3,FALSE)/1000000</f>
        <v>19.319653008249841</v>
      </c>
      <c r="S37" s="25">
        <f>VLOOKUP(A37,prc_data!A:D,4,FALSE)</f>
        <v>842</v>
      </c>
      <c r="Z37" s="29" t="s">
        <v>62</v>
      </c>
    </row>
    <row r="38" spans="1:26" x14ac:dyDescent="0.25">
      <c r="A38" s="32" t="s">
        <v>24</v>
      </c>
      <c r="B38" s="9">
        <f>VLOOKUP(A38,prc_data!A:D,2,FALSE)</f>
        <v>0.76796699999999996</v>
      </c>
      <c r="C38" s="5">
        <f>VLOOKUP(A38,indata!A:D,2,FALSE)</f>
        <v>1600</v>
      </c>
      <c r="D38" s="16">
        <f t="shared" si="0"/>
        <v>0</v>
      </c>
      <c r="E38" s="6">
        <f t="shared" si="1"/>
        <v>0</v>
      </c>
      <c r="F38" s="6">
        <f t="shared" si="2"/>
        <v>0</v>
      </c>
      <c r="G38" s="19">
        <f t="shared" si="3"/>
        <v>0</v>
      </c>
      <c r="H38" s="6">
        <f t="shared" si="4"/>
        <v>0</v>
      </c>
      <c r="I38" s="6">
        <f t="shared" si="5"/>
        <v>0</v>
      </c>
      <c r="J38" s="6">
        <f t="shared" si="6"/>
        <v>0</v>
      </c>
      <c r="K38" s="17">
        <f t="shared" si="7"/>
        <v>0</v>
      </c>
      <c r="L38" s="34">
        <f t="shared" si="8"/>
        <v>0</v>
      </c>
      <c r="M38" s="33">
        <f t="shared" si="9"/>
        <v>0</v>
      </c>
      <c r="N38" s="35">
        <f t="shared" si="10"/>
        <v>0</v>
      </c>
      <c r="O38" s="33">
        <f t="shared" si="11"/>
        <v>0</v>
      </c>
      <c r="P38" s="33">
        <f t="shared" si="12"/>
        <v>0</v>
      </c>
      <c r="Q38" s="36">
        <f t="shared" si="13"/>
        <v>0</v>
      </c>
      <c r="R38" s="21">
        <f>VLOOKUP(A38,prc_data!A:D,3,FALSE)/1000000</f>
        <v>5.9779861288877028</v>
      </c>
      <c r="S38" s="25">
        <f>VLOOKUP(A38,prc_data!A:D,4,FALSE)</f>
        <v>1647</v>
      </c>
      <c r="Z38" s="29" t="s">
        <v>62</v>
      </c>
    </row>
    <row r="39" spans="1:26" x14ac:dyDescent="0.25">
      <c r="A39" s="32" t="s">
        <v>36</v>
      </c>
      <c r="B39" s="9">
        <f>VLOOKUP(A39,prc_data!A:D,2,FALSE)</f>
        <v>1.428916E-2</v>
      </c>
      <c r="C39" s="5">
        <f>VLOOKUP(A39,indata!A:D,2,FALSE)</f>
        <v>50000</v>
      </c>
      <c r="D39" s="16">
        <f t="shared" si="0"/>
        <v>0</v>
      </c>
      <c r="E39" s="6">
        <f t="shared" si="1"/>
        <v>0</v>
      </c>
      <c r="F39" s="6">
        <f t="shared" si="2"/>
        <v>0</v>
      </c>
      <c r="G39" s="19">
        <f t="shared" si="3"/>
        <v>0</v>
      </c>
      <c r="H39" s="6">
        <f t="shared" si="4"/>
        <v>0</v>
      </c>
      <c r="I39" s="6">
        <f t="shared" si="5"/>
        <v>0</v>
      </c>
      <c r="J39" s="6">
        <f t="shared" si="6"/>
        <v>0</v>
      </c>
      <c r="K39" s="17">
        <f t="shared" si="7"/>
        <v>0</v>
      </c>
      <c r="L39" s="34">
        <f t="shared" si="8"/>
        <v>0</v>
      </c>
      <c r="M39" s="33">
        <f t="shared" si="9"/>
        <v>0</v>
      </c>
      <c r="N39" s="35">
        <f t="shared" si="10"/>
        <v>0</v>
      </c>
      <c r="O39" s="33">
        <f t="shared" si="11"/>
        <v>0</v>
      </c>
      <c r="P39" s="33">
        <f t="shared" si="12"/>
        <v>0</v>
      </c>
      <c r="Q39" s="36">
        <f t="shared" si="13"/>
        <v>0</v>
      </c>
      <c r="R39" s="21">
        <f>VLOOKUP(A39,prc_data!A:D,3,FALSE)/1000000</f>
        <v>3.9028445748055547</v>
      </c>
      <c r="S39" s="25">
        <f>VLOOKUP(A39,prc_data!A:D,4,FALSE)</f>
        <v>1552</v>
      </c>
      <c r="Z39" s="29" t="s">
        <v>62</v>
      </c>
    </row>
    <row r="40" spans="1:26" x14ac:dyDescent="0.25">
      <c r="A40" s="32" t="s">
        <v>42</v>
      </c>
      <c r="B40" s="9">
        <f>VLOOKUP(A40,prc_data!A:D,2,FALSE)</f>
        <v>5.8441999999999999E-4</v>
      </c>
      <c r="C40" s="5">
        <f>VLOOKUP(A40,indata!A:D,2,FALSE)</f>
        <v>1014650</v>
      </c>
      <c r="D40" s="16">
        <f t="shared" si="0"/>
        <v>0</v>
      </c>
      <c r="E40" s="6">
        <f t="shared" si="1"/>
        <v>0</v>
      </c>
      <c r="F40" s="6">
        <f t="shared" si="2"/>
        <v>0</v>
      </c>
      <c r="G40" s="19">
        <f t="shared" si="3"/>
        <v>0</v>
      </c>
      <c r="H40" s="6">
        <f t="shared" si="4"/>
        <v>0</v>
      </c>
      <c r="I40" s="6">
        <f t="shared" si="5"/>
        <v>0</v>
      </c>
      <c r="J40" s="6">
        <f t="shared" si="6"/>
        <v>0</v>
      </c>
      <c r="K40" s="17">
        <f t="shared" si="7"/>
        <v>0</v>
      </c>
      <c r="L40" s="34">
        <f t="shared" si="8"/>
        <v>0</v>
      </c>
      <c r="M40" s="33">
        <f t="shared" si="9"/>
        <v>0</v>
      </c>
      <c r="N40" s="35">
        <f t="shared" si="10"/>
        <v>0</v>
      </c>
      <c r="O40" s="33">
        <f t="shared" si="11"/>
        <v>0</v>
      </c>
      <c r="P40" s="33">
        <f t="shared" si="12"/>
        <v>0</v>
      </c>
      <c r="Q40" s="36">
        <f t="shared" si="13"/>
        <v>0</v>
      </c>
      <c r="R40" s="21">
        <f>VLOOKUP(A40,prc_data!A:D,3,FALSE)/1000000</f>
        <v>1.5835018104783496</v>
      </c>
      <c r="S40" s="25">
        <f>VLOOKUP(A40,prc_data!A:D,4,FALSE)</f>
        <v>2273</v>
      </c>
      <c r="Z40" s="29" t="s">
        <v>62</v>
      </c>
    </row>
  </sheetData>
  <sortState xmlns:xlrd2="http://schemas.microsoft.com/office/spreadsheetml/2017/richdata2" ref="A6:Z40">
    <sortCondition ref="Z6:Z40"/>
    <sortCondition descending="1" ref="R6:R40"/>
  </sortState>
  <mergeCells count="9">
    <mergeCell ref="T5:V5"/>
    <mergeCell ref="W5:Y5"/>
    <mergeCell ref="R4:Y4"/>
    <mergeCell ref="D4:K4"/>
    <mergeCell ref="D5:F5"/>
    <mergeCell ref="H5:J5"/>
    <mergeCell ref="L4:Q4"/>
    <mergeCell ref="L5:N5"/>
    <mergeCell ref="O5:Q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0B831-C4A9-4E75-A0B0-5243D93609BA}">
  <dimension ref="A1:D38"/>
  <sheetViews>
    <sheetView workbookViewId="0">
      <selection activeCell="L23" sqref="L23"/>
    </sheetView>
  </sheetViews>
  <sheetFormatPr defaultRowHeight="15" x14ac:dyDescent="0.25"/>
  <cols>
    <col min="1" max="1" width="9.7109375" bestFit="1" customWidth="1"/>
    <col min="2" max="2" width="12" bestFit="1" customWidth="1"/>
    <col min="3" max="3" width="17.85546875" bestFit="1" customWidth="1"/>
    <col min="4" max="4" width="18.5703125" bestFit="1" customWidth="1"/>
  </cols>
  <sheetData>
    <row r="1" spans="1:4" x14ac:dyDescent="0.25">
      <c r="A1" t="s">
        <v>18</v>
      </c>
      <c r="B1" t="s">
        <v>19</v>
      </c>
      <c r="C1" t="s">
        <v>20</v>
      </c>
      <c r="D1" t="s">
        <v>57</v>
      </c>
    </row>
    <row r="2" spans="1:4" x14ac:dyDescent="0.25">
      <c r="A2" t="s">
        <v>8</v>
      </c>
      <c r="B2">
        <v>0.170797</v>
      </c>
      <c r="C2">
        <v>1391386373.1792715</v>
      </c>
      <c r="D2">
        <v>56</v>
      </c>
    </row>
    <row r="3" spans="1:4" x14ac:dyDescent="0.25">
      <c r="A3" t="s">
        <v>17</v>
      </c>
      <c r="B3">
        <v>0.17172399999999999</v>
      </c>
      <c r="C3">
        <v>136178147.92404887</v>
      </c>
      <c r="D3">
        <v>409</v>
      </c>
    </row>
    <row r="4" spans="1:4" x14ac:dyDescent="0.25">
      <c r="A4" t="s">
        <v>21</v>
      </c>
      <c r="B4">
        <v>6.8282999999999998E-3</v>
      </c>
      <c r="C4">
        <v>383501814.47104442</v>
      </c>
      <c r="D4">
        <v>256</v>
      </c>
    </row>
    <row r="5" spans="1:4" x14ac:dyDescent="0.25">
      <c r="A5" t="s">
        <v>22</v>
      </c>
      <c r="B5">
        <v>1.18</v>
      </c>
      <c r="C5">
        <v>739403902.06845772</v>
      </c>
      <c r="D5">
        <v>77</v>
      </c>
    </row>
    <row r="6" spans="1:4" x14ac:dyDescent="0.25">
      <c r="A6" t="s">
        <v>23</v>
      </c>
      <c r="B6">
        <v>1.1299999999999999</v>
      </c>
      <c r="C6">
        <v>3008493249.2213578</v>
      </c>
      <c r="D6">
        <v>43</v>
      </c>
    </row>
    <row r="7" spans="1:4" x14ac:dyDescent="0.25">
      <c r="A7" t="s">
        <v>24</v>
      </c>
      <c r="B7">
        <v>0.76796699999999996</v>
      </c>
      <c r="C7">
        <v>5977986.1288877027</v>
      </c>
      <c r="D7">
        <v>1647</v>
      </c>
    </row>
    <row r="8" spans="1:4" x14ac:dyDescent="0.25">
      <c r="A8" t="s">
        <v>25</v>
      </c>
      <c r="B8">
        <v>0.31935400000000003</v>
      </c>
      <c r="C8">
        <v>48379937.800893389</v>
      </c>
      <c r="D8">
        <v>3000</v>
      </c>
    </row>
    <row r="9" spans="1:4" x14ac:dyDescent="0.25">
      <c r="A9" t="s">
        <v>15</v>
      </c>
      <c r="B9">
        <v>6.1095999999999998E-2</v>
      </c>
      <c r="C9">
        <v>24233544.058903623</v>
      </c>
      <c r="D9">
        <v>874</v>
      </c>
    </row>
    <row r="10" spans="1:4" x14ac:dyDescent="0.25">
      <c r="A10" t="s">
        <v>7</v>
      </c>
      <c r="B10">
        <v>0.45924700000000002</v>
      </c>
      <c r="C10">
        <v>16206636076.337339</v>
      </c>
      <c r="D10">
        <v>9</v>
      </c>
    </row>
    <row r="11" spans="1:4" x14ac:dyDescent="0.25">
      <c r="A11" t="s">
        <v>26</v>
      </c>
      <c r="B11">
        <v>0.23564299999999999</v>
      </c>
      <c r="C11">
        <v>102282520.70285171</v>
      </c>
      <c r="D11">
        <v>451</v>
      </c>
    </row>
    <row r="12" spans="1:4" x14ac:dyDescent="0.25">
      <c r="A12" t="s">
        <v>27</v>
      </c>
      <c r="B12">
        <v>29.91</v>
      </c>
      <c r="C12">
        <v>307479638.0000183</v>
      </c>
      <c r="D12">
        <v>197</v>
      </c>
    </row>
    <row r="13" spans="1:4" x14ac:dyDescent="0.25">
      <c r="A13" t="s">
        <v>28</v>
      </c>
      <c r="B13">
        <v>0.21504699999999999</v>
      </c>
      <c r="C13">
        <v>136312403.62400648</v>
      </c>
      <c r="D13">
        <v>340</v>
      </c>
    </row>
    <row r="14" spans="1:4" x14ac:dyDescent="0.25">
      <c r="A14" t="s">
        <v>29</v>
      </c>
      <c r="B14">
        <v>2.0784270000000001E-2</v>
      </c>
      <c r="C14">
        <v>19319653.008249842</v>
      </c>
      <c r="D14">
        <v>842</v>
      </c>
    </row>
    <row r="15" spans="1:4" x14ac:dyDescent="0.25">
      <c r="A15" t="s">
        <v>30</v>
      </c>
      <c r="B15">
        <v>4.0433800000000001E-3</v>
      </c>
      <c r="C15">
        <v>13041974.142196093</v>
      </c>
      <c r="D15">
        <v>1494</v>
      </c>
    </row>
    <row r="16" spans="1:4" x14ac:dyDescent="0.25">
      <c r="A16" t="s">
        <v>31</v>
      </c>
      <c r="B16">
        <v>6.7137000000000002E-2</v>
      </c>
      <c r="C16">
        <v>58377999.634160772</v>
      </c>
      <c r="D16">
        <v>497</v>
      </c>
    </row>
    <row r="17" spans="1:4" x14ac:dyDescent="0.25">
      <c r="A17" t="s">
        <v>32</v>
      </c>
      <c r="B17">
        <v>0.55743200000000004</v>
      </c>
      <c r="C17">
        <v>49008591.653975047</v>
      </c>
      <c r="D17">
        <v>608</v>
      </c>
    </row>
    <row r="18" spans="1:4" x14ac:dyDescent="0.25">
      <c r="A18" t="s">
        <v>33</v>
      </c>
      <c r="B18">
        <v>9.0110000000000003E-5</v>
      </c>
      <c r="C18">
        <v>6439380.4819961749</v>
      </c>
      <c r="D18">
        <v>1307</v>
      </c>
    </row>
    <row r="19" spans="1:4" x14ac:dyDescent="0.25">
      <c r="A19" t="s">
        <v>34</v>
      </c>
      <c r="B19">
        <v>6.5446999999999999E-4</v>
      </c>
      <c r="C19">
        <v>32739621.515548129</v>
      </c>
      <c r="D19">
        <v>597</v>
      </c>
    </row>
    <row r="20" spans="1:4" x14ac:dyDescent="0.25">
      <c r="A20" t="s">
        <v>10</v>
      </c>
      <c r="B20">
        <v>4.114918E-2</v>
      </c>
      <c r="C20">
        <v>1557324380.4260807</v>
      </c>
      <c r="D20">
        <v>93</v>
      </c>
    </row>
    <row r="21" spans="1:4" x14ac:dyDescent="0.25">
      <c r="A21" t="s">
        <v>35</v>
      </c>
      <c r="B21">
        <v>2.5108399999999999E-2</v>
      </c>
      <c r="C21">
        <v>39606024.95716121</v>
      </c>
      <c r="D21">
        <v>635</v>
      </c>
    </row>
    <row r="22" spans="1:4" x14ac:dyDescent="0.25">
      <c r="A22" t="s">
        <v>36</v>
      </c>
      <c r="B22">
        <v>1.428916E-2</v>
      </c>
      <c r="C22">
        <v>3902844.5748055545</v>
      </c>
      <c r="D22">
        <v>1552</v>
      </c>
    </row>
    <row r="23" spans="1:4" x14ac:dyDescent="0.25">
      <c r="A23" t="s">
        <v>9</v>
      </c>
      <c r="B23">
        <v>7.9217999999999997E-2</v>
      </c>
      <c r="C23">
        <v>2823545229.9995122</v>
      </c>
      <c r="D23">
        <v>33</v>
      </c>
    </row>
    <row r="24" spans="1:4" x14ac:dyDescent="0.25">
      <c r="A24" t="s">
        <v>37</v>
      </c>
      <c r="B24">
        <v>4.0516800000000002E-3</v>
      </c>
      <c r="C24">
        <v>19323464.858122226</v>
      </c>
      <c r="D24">
        <v>854</v>
      </c>
    </row>
    <row r="25" spans="1:4" x14ac:dyDescent="0.25">
      <c r="A25" t="s">
        <v>38</v>
      </c>
      <c r="B25">
        <v>0.118157</v>
      </c>
      <c r="C25">
        <v>2732508973.3230004</v>
      </c>
      <c r="D25">
        <v>26</v>
      </c>
    </row>
    <row r="26" spans="1:4" x14ac:dyDescent="0.25">
      <c r="A26" t="s">
        <v>16</v>
      </c>
      <c r="B26">
        <v>0.28142699999999998</v>
      </c>
      <c r="C26">
        <v>217816439.38315001</v>
      </c>
      <c r="D26">
        <v>255</v>
      </c>
    </row>
    <row r="27" spans="1:4" x14ac:dyDescent="0.25">
      <c r="A27" t="s">
        <v>39</v>
      </c>
      <c r="B27">
        <v>6.7486000000000004E-3</v>
      </c>
      <c r="C27">
        <v>117788368.72033897</v>
      </c>
      <c r="D27">
        <v>302</v>
      </c>
    </row>
    <row r="28" spans="1:4" x14ac:dyDescent="0.25">
      <c r="A28" t="s">
        <v>63</v>
      </c>
      <c r="B28">
        <v>6.4225000000000004E-2</v>
      </c>
      <c r="C28">
        <v>109410553.72004317</v>
      </c>
      <c r="D28">
        <v>751</v>
      </c>
    </row>
    <row r="29" spans="1:4" x14ac:dyDescent="0.25">
      <c r="A29" t="s">
        <v>40</v>
      </c>
      <c r="B29">
        <v>103.43</v>
      </c>
      <c r="C29">
        <v>1499336378.6592348</v>
      </c>
      <c r="D29">
        <v>54</v>
      </c>
    </row>
    <row r="30" spans="1:4" x14ac:dyDescent="0.25">
      <c r="A30" t="s">
        <v>12</v>
      </c>
      <c r="B30">
        <v>0.489622</v>
      </c>
      <c r="C30">
        <v>1366714599.7238591</v>
      </c>
      <c r="D30">
        <v>46</v>
      </c>
    </row>
    <row r="31" spans="1:4" x14ac:dyDescent="0.25">
      <c r="A31" t="s">
        <v>41</v>
      </c>
      <c r="B31">
        <v>8.9926999999999993E-3</v>
      </c>
      <c r="C31">
        <v>96324315.303103775</v>
      </c>
      <c r="D31">
        <v>524</v>
      </c>
    </row>
    <row r="32" spans="1:4" x14ac:dyDescent="0.25">
      <c r="A32" t="s">
        <v>11</v>
      </c>
      <c r="B32">
        <v>1.1599999999999999</v>
      </c>
      <c r="C32">
        <v>1497765088.7656515</v>
      </c>
      <c r="D32">
        <v>51</v>
      </c>
    </row>
    <row r="33" spans="1:4" x14ac:dyDescent="0.25">
      <c r="A33" t="s">
        <v>42</v>
      </c>
      <c r="B33">
        <v>5.8441999999999999E-4</v>
      </c>
      <c r="C33">
        <v>1583501.8104783497</v>
      </c>
      <c r="D33">
        <v>2273</v>
      </c>
    </row>
    <row r="34" spans="1:4" x14ac:dyDescent="0.25">
      <c r="A34" t="s">
        <v>43</v>
      </c>
      <c r="B34">
        <v>9.6603500000000006E-7</v>
      </c>
      <c r="C34">
        <v>24884333.790542208</v>
      </c>
      <c r="D34">
        <v>793</v>
      </c>
    </row>
    <row r="35" spans="1:4" x14ac:dyDescent="0.25">
      <c r="A35" t="s">
        <v>44</v>
      </c>
      <c r="B35">
        <v>5.5724800000000003E-3</v>
      </c>
      <c r="C35">
        <v>55514416.887901075</v>
      </c>
      <c r="D35">
        <v>496</v>
      </c>
    </row>
    <row r="36" spans="1:4" x14ac:dyDescent="0.25">
      <c r="A36" t="s">
        <v>45</v>
      </c>
      <c r="B36">
        <v>2.38</v>
      </c>
      <c r="C36">
        <v>61746043.307049878</v>
      </c>
      <c r="D36">
        <v>480</v>
      </c>
    </row>
    <row r="37" spans="1:4" x14ac:dyDescent="0.25">
      <c r="A37" t="s">
        <v>46</v>
      </c>
      <c r="B37">
        <v>3.8175319999999999E-2</v>
      </c>
      <c r="C37">
        <v>530507347.61903983</v>
      </c>
      <c r="D37">
        <v>130</v>
      </c>
    </row>
    <row r="38" spans="1:4" x14ac:dyDescent="0.25">
      <c r="A38" t="s">
        <v>47</v>
      </c>
      <c r="B38">
        <v>8.1460400000000002E-3</v>
      </c>
      <c r="C38">
        <v>113375834.10117261</v>
      </c>
      <c r="D38">
        <v>461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B9F07-494F-42B0-BAA6-0660E67D6FC3}">
  <dimension ref="A1:D45"/>
  <sheetViews>
    <sheetView workbookViewId="0">
      <selection sqref="A1:D45"/>
    </sheetView>
  </sheetViews>
  <sheetFormatPr defaultRowHeight="15" x14ac:dyDescent="0.25"/>
  <cols>
    <col min="1" max="1" width="9.7109375" bestFit="1" customWidth="1"/>
    <col min="2" max="2" width="10" bestFit="1" customWidth="1"/>
    <col min="3" max="3" width="13.42578125" bestFit="1" customWidth="1"/>
    <col min="4" max="4" width="11.5703125" bestFit="1" customWidth="1"/>
  </cols>
  <sheetData>
    <row r="1" spans="1:4" x14ac:dyDescent="0.25">
      <c r="A1" t="s">
        <v>18</v>
      </c>
      <c r="B1" t="s">
        <v>50</v>
      </c>
      <c r="C1" t="s">
        <v>51</v>
      </c>
      <c r="D1" t="s">
        <v>52</v>
      </c>
    </row>
    <row r="2" spans="1:4" x14ac:dyDescent="0.25">
      <c r="A2" t="s">
        <v>36</v>
      </c>
      <c r="B2">
        <v>50000</v>
      </c>
      <c r="C2">
        <v>2.3863458000000001E-2</v>
      </c>
      <c r="D2">
        <v>20231216</v>
      </c>
    </row>
    <row r="3" spans="1:4" x14ac:dyDescent="0.25">
      <c r="A3" t="s">
        <v>7</v>
      </c>
      <c r="B3">
        <v>20000</v>
      </c>
      <c r="C3">
        <v>0.36</v>
      </c>
      <c r="D3">
        <v>20240107</v>
      </c>
    </row>
    <row r="4" spans="1:4" x14ac:dyDescent="0.25">
      <c r="A4" t="s">
        <v>8</v>
      </c>
      <c r="B4">
        <v>100000</v>
      </c>
      <c r="C4">
        <v>0.15</v>
      </c>
      <c r="D4">
        <v>20230716</v>
      </c>
    </row>
    <row r="5" spans="1:4" x14ac:dyDescent="0.25">
      <c r="A5" t="s">
        <v>22</v>
      </c>
      <c r="B5">
        <v>9600</v>
      </c>
      <c r="C5">
        <v>1.92</v>
      </c>
      <c r="D5">
        <v>20221210</v>
      </c>
    </row>
    <row r="6" spans="1:4" x14ac:dyDescent="0.25">
      <c r="A6" t="s">
        <v>23</v>
      </c>
      <c r="B6">
        <v>1000</v>
      </c>
      <c r="C6">
        <v>1.2781400000000001</v>
      </c>
      <c r="D6">
        <v>20230716</v>
      </c>
    </row>
    <row r="7" spans="1:4" x14ac:dyDescent="0.25">
      <c r="A7" t="s">
        <v>24</v>
      </c>
      <c r="B7">
        <v>1600</v>
      </c>
      <c r="C7">
        <v>1.52</v>
      </c>
      <c r="D7">
        <v>20240213</v>
      </c>
    </row>
    <row r="8" spans="1:4" x14ac:dyDescent="0.25">
      <c r="A8" t="s">
        <v>25</v>
      </c>
      <c r="B8">
        <v>2000000</v>
      </c>
      <c r="C8">
        <v>1.432224E-3</v>
      </c>
      <c r="D8">
        <v>20240202</v>
      </c>
    </row>
    <row r="9" spans="1:4" x14ac:dyDescent="0.25">
      <c r="A9" t="s">
        <v>53</v>
      </c>
      <c r="B9">
        <v>511120</v>
      </c>
      <c r="C9">
        <v>4.6955699999999996E-3</v>
      </c>
      <c r="D9">
        <v>20231215</v>
      </c>
    </row>
    <row r="10" spans="1:4" x14ac:dyDescent="0.25">
      <c r="A10" t="s">
        <v>54</v>
      </c>
      <c r="B10">
        <v>1000000</v>
      </c>
      <c r="C10">
        <v>2.2000000000000001E-3</v>
      </c>
      <c r="D10">
        <v>20230512</v>
      </c>
    </row>
    <row r="11" spans="1:4" x14ac:dyDescent="0.25">
      <c r="A11" t="s">
        <v>26</v>
      </c>
      <c r="B11">
        <v>23700</v>
      </c>
      <c r="C11">
        <v>0.12658227799999999</v>
      </c>
      <c r="D11">
        <v>20231219</v>
      </c>
    </row>
    <row r="12" spans="1:4" x14ac:dyDescent="0.25">
      <c r="A12" t="s">
        <v>28</v>
      </c>
      <c r="B12">
        <v>20000</v>
      </c>
      <c r="C12">
        <v>0.17749999999999999</v>
      </c>
      <c r="D12">
        <v>20231218</v>
      </c>
    </row>
    <row r="13" spans="1:4" x14ac:dyDescent="0.25">
      <c r="A13" t="s">
        <v>68</v>
      </c>
      <c r="B13">
        <v>8500000</v>
      </c>
      <c r="C13">
        <v>4.3449999999999999E-4</v>
      </c>
      <c r="D13">
        <v>20240426</v>
      </c>
    </row>
    <row r="14" spans="1:4" x14ac:dyDescent="0.25">
      <c r="A14" t="s">
        <v>15</v>
      </c>
      <c r="B14">
        <v>200000</v>
      </c>
      <c r="C14">
        <v>0.06</v>
      </c>
      <c r="D14">
        <v>20240502</v>
      </c>
    </row>
    <row r="15" spans="1:4" x14ac:dyDescent="0.25">
      <c r="A15" t="s">
        <v>55</v>
      </c>
      <c r="B15">
        <v>800</v>
      </c>
      <c r="C15">
        <v>1.1399999999999999</v>
      </c>
      <c r="D15">
        <v>20231213</v>
      </c>
    </row>
    <row r="16" spans="1:4" x14ac:dyDescent="0.25">
      <c r="A16" t="s">
        <v>30</v>
      </c>
      <c r="B16">
        <v>822134</v>
      </c>
      <c r="C16">
        <v>6.4999999999999997E-3</v>
      </c>
      <c r="D16">
        <v>20240310</v>
      </c>
    </row>
    <row r="17" spans="1:4" x14ac:dyDescent="0.25">
      <c r="A17" t="s">
        <v>64</v>
      </c>
      <c r="B17">
        <v>100000</v>
      </c>
      <c r="C17">
        <v>0.04</v>
      </c>
      <c r="D17">
        <v>20240405</v>
      </c>
    </row>
    <row r="18" spans="1:4" x14ac:dyDescent="0.25">
      <c r="A18" t="s">
        <v>31</v>
      </c>
      <c r="B18">
        <v>3200</v>
      </c>
      <c r="C18">
        <v>0.87</v>
      </c>
      <c r="D18">
        <v>20210101</v>
      </c>
    </row>
    <row r="19" spans="1:4" x14ac:dyDescent="0.25">
      <c r="A19" t="s">
        <v>32</v>
      </c>
      <c r="B19">
        <v>3470</v>
      </c>
      <c r="C19">
        <v>0.720461095</v>
      </c>
      <c r="D19">
        <v>20231218</v>
      </c>
    </row>
    <row r="20" spans="1:4" x14ac:dyDescent="0.25">
      <c r="A20" t="s">
        <v>65</v>
      </c>
      <c r="B20">
        <v>1000000</v>
      </c>
      <c r="C20">
        <v>3.8939999999999999E-3</v>
      </c>
      <c r="D20">
        <v>20240409</v>
      </c>
    </row>
    <row r="21" spans="1:4" x14ac:dyDescent="0.25">
      <c r="A21" t="s">
        <v>34</v>
      </c>
      <c r="B21">
        <v>5300000</v>
      </c>
      <c r="C21">
        <v>2.0000000000000001E-4</v>
      </c>
      <c r="D21">
        <v>20210101</v>
      </c>
    </row>
    <row r="22" spans="1:4" x14ac:dyDescent="0.25">
      <c r="A22" t="s">
        <v>10</v>
      </c>
      <c r="B22">
        <v>100000</v>
      </c>
      <c r="C22">
        <v>3.0820400000000001E-2</v>
      </c>
      <c r="D22">
        <v>20221210</v>
      </c>
    </row>
    <row r="23" spans="1:4" x14ac:dyDescent="0.25">
      <c r="A23" t="s">
        <v>35</v>
      </c>
      <c r="B23">
        <v>100000</v>
      </c>
      <c r="C23">
        <v>1.0891700000000001E-2</v>
      </c>
      <c r="D23">
        <v>20230603</v>
      </c>
    </row>
    <row r="24" spans="1:4" x14ac:dyDescent="0.25">
      <c r="A24" t="s">
        <v>9</v>
      </c>
      <c r="B24">
        <v>100000</v>
      </c>
      <c r="C24">
        <v>6.3220600000000002E-2</v>
      </c>
      <c r="D24">
        <v>20230418</v>
      </c>
    </row>
    <row r="25" spans="1:4" x14ac:dyDescent="0.25">
      <c r="A25" t="s">
        <v>37</v>
      </c>
      <c r="B25">
        <v>124000</v>
      </c>
      <c r="C25">
        <v>0.02</v>
      </c>
      <c r="D25">
        <v>20201223</v>
      </c>
    </row>
    <row r="26" spans="1:4" x14ac:dyDescent="0.25">
      <c r="A26" t="s">
        <v>38</v>
      </c>
      <c r="B26">
        <v>31720</v>
      </c>
      <c r="C26">
        <v>0.12799616599999999</v>
      </c>
      <c r="D26">
        <v>20231214</v>
      </c>
    </row>
    <row r="27" spans="1:4" x14ac:dyDescent="0.25">
      <c r="A27" t="s">
        <v>29</v>
      </c>
      <c r="B27">
        <v>134750</v>
      </c>
      <c r="C27">
        <v>1.5193618000000001E-2</v>
      </c>
      <c r="D27">
        <v>20231213</v>
      </c>
    </row>
    <row r="28" spans="1:4" x14ac:dyDescent="0.25">
      <c r="A28" t="s">
        <v>16</v>
      </c>
      <c r="B28">
        <v>50000</v>
      </c>
      <c r="C28">
        <v>7.0000000000000007E-2</v>
      </c>
      <c r="D28">
        <v>20231217</v>
      </c>
    </row>
    <row r="29" spans="1:4" x14ac:dyDescent="0.25">
      <c r="A29" t="s">
        <v>39</v>
      </c>
      <c r="B29">
        <v>500000</v>
      </c>
      <c r="C29">
        <v>2.3791200000000002E-3</v>
      </c>
      <c r="D29">
        <v>20230603</v>
      </c>
    </row>
    <row r="30" spans="1:4" x14ac:dyDescent="0.25">
      <c r="A30" t="s">
        <v>69</v>
      </c>
      <c r="B30">
        <v>43200</v>
      </c>
      <c r="C30">
        <v>0.05</v>
      </c>
      <c r="D30">
        <v>20240416</v>
      </c>
    </row>
    <row r="31" spans="1:4" x14ac:dyDescent="0.25">
      <c r="A31" t="s">
        <v>17</v>
      </c>
      <c r="B31">
        <v>50210</v>
      </c>
      <c r="C31">
        <v>0.127479387</v>
      </c>
      <c r="D31">
        <v>20240127</v>
      </c>
    </row>
    <row r="32" spans="1:4" x14ac:dyDescent="0.25">
      <c r="A32" t="s">
        <v>63</v>
      </c>
      <c r="B32">
        <v>100000</v>
      </c>
      <c r="C32">
        <v>0.09</v>
      </c>
      <c r="D32">
        <v>20240404</v>
      </c>
    </row>
    <row r="33" spans="1:4" x14ac:dyDescent="0.25">
      <c r="A33" t="s">
        <v>40</v>
      </c>
      <c r="B33">
        <v>24</v>
      </c>
      <c r="C33">
        <v>87.5</v>
      </c>
      <c r="D33">
        <v>20231011</v>
      </c>
    </row>
    <row r="34" spans="1:4" x14ac:dyDescent="0.25">
      <c r="A34" t="s">
        <v>56</v>
      </c>
      <c r="B34">
        <v>5090</v>
      </c>
      <c r="C34">
        <v>0.58974459700000004</v>
      </c>
      <c r="D34">
        <v>20231219</v>
      </c>
    </row>
    <row r="35" spans="1:4" x14ac:dyDescent="0.25">
      <c r="A35" t="s">
        <v>33</v>
      </c>
      <c r="B35">
        <v>20000000</v>
      </c>
      <c r="C35">
        <v>1.4999999999999999E-4</v>
      </c>
      <c r="D35">
        <v>20210715</v>
      </c>
    </row>
    <row r="36" spans="1:4" x14ac:dyDescent="0.25">
      <c r="A36" t="s">
        <v>12</v>
      </c>
      <c r="B36">
        <v>10000</v>
      </c>
      <c r="C36">
        <v>0.1212</v>
      </c>
      <c r="D36">
        <v>20230913</v>
      </c>
    </row>
    <row r="37" spans="1:4" x14ac:dyDescent="0.25">
      <c r="A37" t="s">
        <v>41</v>
      </c>
      <c r="B37">
        <v>1000000</v>
      </c>
      <c r="C37">
        <v>1.48113E-3</v>
      </c>
      <c r="D37">
        <v>20230512</v>
      </c>
    </row>
    <row r="38" spans="1:4" x14ac:dyDescent="0.25">
      <c r="A38" t="s">
        <v>11</v>
      </c>
      <c r="B38">
        <v>10150</v>
      </c>
      <c r="C38">
        <v>0.49261083700000002</v>
      </c>
      <c r="D38">
        <v>20230906</v>
      </c>
    </row>
    <row r="39" spans="1:4" x14ac:dyDescent="0.25">
      <c r="A39" t="s">
        <v>42</v>
      </c>
      <c r="B39">
        <v>1014650</v>
      </c>
      <c r="C39">
        <v>9.8585699999999992E-4</v>
      </c>
      <c r="D39">
        <v>20231216</v>
      </c>
    </row>
    <row r="40" spans="1:4" x14ac:dyDescent="0.25">
      <c r="A40" t="s">
        <v>43</v>
      </c>
      <c r="B40">
        <v>320000000</v>
      </c>
      <c r="C40">
        <v>1.53E-6</v>
      </c>
      <c r="D40">
        <v>20230410</v>
      </c>
    </row>
    <row r="41" spans="1:4" x14ac:dyDescent="0.25">
      <c r="A41" t="s">
        <v>45</v>
      </c>
      <c r="B41">
        <v>1500</v>
      </c>
      <c r="C41">
        <v>3.470653333</v>
      </c>
      <c r="D41">
        <v>20231217</v>
      </c>
    </row>
    <row r="42" spans="1:4" x14ac:dyDescent="0.25">
      <c r="A42" t="s">
        <v>44</v>
      </c>
      <c r="B42">
        <v>388150</v>
      </c>
      <c r="C42">
        <v>7.1000000000000004E-3</v>
      </c>
      <c r="D42">
        <v>20210101</v>
      </c>
    </row>
    <row r="43" spans="1:4" x14ac:dyDescent="0.25">
      <c r="A43" t="s">
        <v>27</v>
      </c>
      <c r="B43">
        <v>100</v>
      </c>
      <c r="C43">
        <v>300</v>
      </c>
      <c r="D43">
        <v>20240101</v>
      </c>
    </row>
    <row r="44" spans="1:4" x14ac:dyDescent="0.25">
      <c r="A44" t="s">
        <v>46</v>
      </c>
      <c r="B44">
        <v>100000</v>
      </c>
      <c r="C44">
        <v>4.3412800000000001E-2</v>
      </c>
      <c r="D44">
        <v>20230915</v>
      </c>
    </row>
    <row r="45" spans="1:4" x14ac:dyDescent="0.25">
      <c r="A45" t="s">
        <v>47</v>
      </c>
      <c r="B45">
        <v>500000</v>
      </c>
      <c r="C45">
        <v>3.7106999999999999E-3</v>
      </c>
      <c r="D45">
        <v>20230716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5 6 3 c 2 a e - 9 b a a - 4 c 8 6 - a d c 9 - 4 2 c c 4 9 a 6 f 9 e 7 "   x m l n s = " h t t p : / / s c h e m a s . m i c r o s o f t . c o m / D a t a M a s h u p " > A A A A A G 8 E A A B Q S w M E F A A C A A g A E R O w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E R O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E T s F j 8 Z X i 2 a Q E A A P 4 D A A A T A B w A R m 9 y b X V s Y X M v U 2 V j d G l v b j E u b S C i G A A o o B Q A A A A A A A A A A A A A A A A A A A A A A A A A A A D t U U 1 L A z E Q v R f 6 H 0 K 8 t B B 3 L W g P y h 6 k C n o R p Q U P R Z Z s d m x D N 8 k y m V S X 4 n 8 3 7 b a 0 w h 6 8 e T G X D O / N x 5 t 5 H h R p Z 9 m 0 / U c 3 / V 6 / 5 5 c S o W T a l p I k y 1 g F 1 O + x + K Y u o I K I T P w 6 u X M q G L A 0 e I U i m T h L M f Y D v i S q / X W a o v x I F p q W o Q g e U L V 8 o p x J A a F w C M G k 2 t Q O S V o 6 L 5 3 y q Z H a p u 3 U R P k 1 H 4 r 5 H V T a a A L M u O C C T V w V j P X Z p W D 3 V r l S 2 0 U 2 v r q 4 G A n 2 E h z B l J o K s m O Y P D k L b 0 P R y j / j z + h M 5 E r 2 A L I E 9 D z u M p N F T N w z e 3 z Q b i r Y f I / f V t V U y U q i z w j D a c v J U t p F 7 D h r a j i 2 m 6 G 0 / t 2 h a R V v S T / o m C 8 2 G + 4 b U 7 g q b k c x i x F 8 0 p d g G 1 6 7 S L N H S + P L Z F u / A + M N s c l r 1 A o O B T a Y A n D H F q H J 4 / X g Z 9 3 X s N / T t l P v q d 0 1 q v w v D D / M / b e c B 1 9 2 u B r R 3 E h c A e V K 1 h 0 J R z K P G l a / d / 8 b U E s B A i 0 A F A A C A A g A E R O w W D 7 K 3 O i k A A A A 9 g A A A B I A A A A A A A A A A A A A A A A A A A A A A E N v b m Z p Z y 9 Q Y W N r Y W d l L n h t b F B L A Q I t A B Q A A g A I A B E T s F g P y u m r p A A A A O k A A A A T A A A A A A A A A A A A A A A A A P A A A A B b Q 2 9 u d G V u d F 9 U e X B l c 1 0 u e G 1 s U E s B A i 0 A F A A C A A g A E R O w W P x l e L Z p A Q A A / g M A A B M A A A A A A A A A A A A A A A A A 4 Q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h M A A A A A A A C I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W 5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R m N j E 0 Z D A t O G M z M i 0 0 N G U y L W J i N z E t O D V m Y j l j M z I 3 O D B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l u Z G F 0 Y S I g L z 4 8 R W 5 0 c n k g V H l w Z T 0 i R m l s b G V k Q 2 9 t c G x l d G V S Z X N 1 b H R U b 1 d v c m t z a G V l d C I g V m F s d W U 9 I m w x I i A v P j x F b n R y e S B U e X B l P S J G a W x s Q 2 9 s d W 1 u V H l w Z X M i I F Z h b H V l P S J z Q m d N R k F 3 P T 0 i I C 8 + P E V u d H J 5 I F R 5 c G U 9 I k Z p b G x M Y X N 0 V X B k Y X R l Z C I g V m F s d W U 9 I m Q y M D I 0 L T A 1 L T E 2 V D A 2 O j I 0 O j I 4 L j A 5 O D c w M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C I g L z 4 8 R W 5 0 c n k g V H l w Z T 0 i T m F 2 a W d h d G l v b l N 0 Z X B O Y W 1 l I i B W Y W x 1 Z T 0 i c 0 5 h d m l n Y X R p b 2 4 i I C 8 + P E V u d H J 5 I F R 5 c G U 9 I k Z p b G x D b 2 x 1 b W 5 O Y W 1 l c y I g V m F s d W U 9 I n N b J n F 1 b 3 Q 7 c 3 l t Y m 9 s J n F 1 b 3 Q 7 L C Z x d W 9 0 O 3 B v c y Z x d W 9 0 O y w m c X V v d D t l b n R y e V 9 w c m l j Z S Z x d W 9 0 O y w m c X V v d D t i d X l f Z G F 0 Z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Y X R h L 0 F 1 d G 9 S Z W 1 v d m V k Q 2 9 s d W 1 u c z E u e 3 N 5 b W J v b C w w f S Z x d W 9 0 O y w m c X V v d D t T Z W N 0 a W 9 u M S 9 p b m R h d G E v Q X V 0 b 1 J l b W 9 2 Z W R D b 2 x 1 b W 5 z M S 5 7 c G 9 z L D F 9 J n F 1 b 3 Q 7 L C Z x d W 9 0 O 1 N l Y 3 R p b 2 4 x L 2 l u Z G F 0 Y S 9 B d X R v U m V t b 3 Z l Z E N v b H V t b n M x L n t l b n R y e V 9 w c m l j Z S w y f S Z x d W 9 0 O y w m c X V v d D t T Z W N 0 a W 9 u M S 9 p b m R h d G E v Q X V 0 b 1 J l b W 9 2 Z W R D b 2 x 1 b W 5 z M S 5 7 Y n V 5 X 2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k Y X R h L 0 F 1 d G 9 S Z W 1 v d m V k Q 2 9 s d W 1 u c z E u e 3 N 5 b W J v b C w w f S Z x d W 9 0 O y w m c X V v d D t T Z W N 0 a W 9 u M S 9 p b m R h d G E v Q X V 0 b 1 J l b W 9 2 Z W R D b 2 x 1 b W 5 z M S 5 7 c G 9 z L D F 9 J n F 1 b 3 Q 7 L C Z x d W 9 0 O 1 N l Y 3 R p b 2 4 x L 2 l u Z G F 0 Y S 9 B d X R v U m V t b 3 Z l Z E N v b H V t b n M x L n t l b n R y e V 9 w c m l j Z S w y f S Z x d W 9 0 O y w m c X V v d D t T Z W N 0 a W 9 u M S 9 p b m R h d G E v Q X V 0 b 1 J l b W 9 2 Z W R D b 2 x 1 b W 5 z M S 5 7 Y n V 5 X 2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j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z l h O T k 1 M C 0 2 N W I x L T R m Z W U t O T Z k Z i 0 1 M D d k M G I 2 Z D h k Y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j X 2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j X 2 R h d G E v Q X V 0 b 1 J l b W 9 2 Z W R D b 2 x 1 b W 5 z M S 5 7 c 3 l t Y m 9 s L D B 9 J n F 1 b 3 Q 7 L C Z x d W 9 0 O 1 N l Y 3 R p b 2 4 x L 3 B y Y 1 9 k Y X R h L 0 F 1 d G 9 S Z W 1 v d m V k Q 2 9 s d W 1 u c z E u e 3 V z Z C w x f S Z x d W 9 0 O y w m c X V v d D t T Z W N 0 a W 9 u M S 9 w c m N f Z G F 0 Y S 9 B d X R v U m V t b 3 Z l Z E N v b H V t b n M x L n t 1 c 2 R f b W F y a 2 V 0 X 2 N h c C w y f S Z x d W 9 0 O y w m c X V v d D t T Z W N 0 a W 9 u M S 9 w c m N f Z G F 0 Y S 9 B d X R v U m V t b 3 Z l Z E N v b H V t b n M x L n t t Y X J r Z X R f Y 2 F w X 3 J h b m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H J j X 2 R h d G E v Q X V 0 b 1 J l b W 9 2 Z W R D b 2 x 1 b W 5 z M S 5 7 c 3 l t Y m 9 s L D B 9 J n F 1 b 3 Q 7 L C Z x d W 9 0 O 1 N l Y 3 R p b 2 4 x L 3 B y Y 1 9 k Y X R h L 0 F 1 d G 9 S Z W 1 v d m V k Q 2 9 s d W 1 u c z E u e 3 V z Z C w x f S Z x d W 9 0 O y w m c X V v d D t T Z W N 0 a W 9 u M S 9 w c m N f Z G F 0 Y S 9 B d X R v U m V t b 3 Z l Z E N v b H V t b n M x L n t 1 c 2 R f b W F y a 2 V 0 X 2 N h c C w y f S Z x d W 9 0 O y w m c X V v d D t T Z W N 0 a W 9 u M S 9 w c m N f Z G F 0 Y S 9 B d X R v U m V t b 3 Z l Z E N v b H V t b n M x L n t t Y X J r Z X R f Y 2 F w X 3 J h b m s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5 b W J v b C Z x d W 9 0 O y w m c X V v d D t 1 c 2 Q m c X V v d D s s J n F 1 b 3 Q 7 d X N k X 2 1 h c m t l d F 9 j Y X A m c X V v d D s s J n F 1 b 3 Q 7 b W F y a 2 V 0 X 2 N h c F 9 y Y W 5 r J n F 1 b 3 Q 7 X S I g L z 4 8 R W 5 0 c n k g V H l w Z T 0 i R m l s b E N v b H V t b l R 5 c G V z I i B W Y W x 1 Z T 0 i c 0 J n V U Z B d z 0 9 I i A v P j x F b n R y e S B U e X B l P S J G a W x s T G F z d F V w Z G F 0 Z W Q i I F Z h b H V l P S J k M j A y N C 0 w N S 0 x N l Q w N j o y N D o z N S 4 2 N j A 2 N z U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N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N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N f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1 V p I Y 6 I + T p x J T 4 z W E u x U A A A A A A I A A A A A A B B m A A A A A Q A A I A A A A B O T h z M V V D e L I J W F d m H l A G K L N d Y X 1 w 1 l 3 V b e m L o O F e 0 I A A A A A A 6 A A A A A A g A A I A A A A F z h 6 q F + D F 8 q f 0 f y G C u u + v 0 1 C i K C Q w M D g 2 w D P o w r 5 6 K E U A A A A G j 3 z f / H a j v M A E y 0 E V N h L d G x E d M O Q N s l + 5 N s i V W r G v Q G c S Z m s v M d m F + x 8 v m w d W G 3 Y J D l n E Z r P w E t A b Y v I 4 j z n r 0 f X R t A p o t Q e R N U l l K 7 V P S p Q A A A A F o V 4 D P n B 7 x 8 D a s E i i x A M p w r I a R X j k 2 N e U 6 E Z 7 V S q T k 8 X v + i W V 5 6 I o t L Q O Z P P + q y V j C t O x 3 Q F v 4 U i N k k E 3 D U + + w = < / D a t a M a s h u p > 
</file>

<file path=customXml/itemProps1.xml><?xml version="1.0" encoding="utf-8"?>
<ds:datastoreItem xmlns:ds="http://schemas.openxmlformats.org/officeDocument/2006/customXml" ds:itemID="{C0804911-3C74-4A0D-B9BF-228C5DDAD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prc_data</vt:lpstr>
      <vt:lpstr>indata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Paul</dc:creator>
  <cp:lastModifiedBy>Suresh Paul</cp:lastModifiedBy>
  <dcterms:created xsi:type="dcterms:W3CDTF">2024-03-22T15:57:34Z</dcterms:created>
  <dcterms:modified xsi:type="dcterms:W3CDTF">2024-05-16T06:25:53Z</dcterms:modified>
</cp:coreProperties>
</file>