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491d99a58f7dca/Documents/important-docs/"/>
    </mc:Choice>
  </mc:AlternateContent>
  <xr:revisionPtr revIDLastSave="78" documentId="13_ncr:1_{6A85E31C-DF10-4063-9BC0-9635860D9D29}" xr6:coauthVersionLast="47" xr6:coauthVersionMax="47" xr10:uidLastSave="{5843A2B7-4214-4EC1-A986-CB035794E074}"/>
  <bookViews>
    <workbookView xWindow="-110" yWindow="-110" windowWidth="19420" windowHeight="10300" xr2:uid="{C2F664F9-9B46-4F3B-B59B-02F6D7ECD350}"/>
  </bookViews>
  <sheets>
    <sheet name="dashboard" sheetId="1" r:id="rId1"/>
    <sheet name="prc_data" sheetId="3" r:id="rId2"/>
  </sheets>
  <definedNames>
    <definedName name="ExternalData_1" localSheetId="1" hidden="1">prc_data!$A$1:$C$37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7" i="1" l="1"/>
  <c r="W17" i="1"/>
  <c r="V17" i="1"/>
  <c r="U17" i="1"/>
  <c r="T17" i="1"/>
  <c r="S17" i="1"/>
  <c r="R17" i="1"/>
  <c r="K17" i="1"/>
  <c r="Q17" i="1"/>
  <c r="P17" i="1"/>
  <c r="O17" i="1"/>
  <c r="G17" i="1"/>
  <c r="N17" i="1"/>
  <c r="M17" i="1"/>
  <c r="L17" i="1"/>
  <c r="B17" i="1"/>
  <c r="X16" i="1"/>
  <c r="W16" i="1"/>
  <c r="V16" i="1"/>
  <c r="U16" i="1"/>
  <c r="T16" i="1"/>
  <c r="S16" i="1"/>
  <c r="R16" i="1"/>
  <c r="K16" i="1"/>
  <c r="Q16" i="1"/>
  <c r="P16" i="1"/>
  <c r="O16" i="1"/>
  <c r="G16" i="1"/>
  <c r="N16" i="1"/>
  <c r="M16" i="1"/>
  <c r="L16" i="1"/>
  <c r="B16" i="1"/>
  <c r="X15" i="1"/>
  <c r="W15" i="1"/>
  <c r="V15" i="1"/>
  <c r="U15" i="1"/>
  <c r="T15" i="1"/>
  <c r="S15" i="1"/>
  <c r="R15" i="1"/>
  <c r="K15" i="1"/>
  <c r="Q15" i="1"/>
  <c r="P15" i="1"/>
  <c r="O15" i="1"/>
  <c r="G15" i="1"/>
  <c r="N15" i="1"/>
  <c r="M15" i="1"/>
  <c r="L15" i="1"/>
  <c r="B15" i="1"/>
  <c r="R7" i="1"/>
  <c r="R8" i="1"/>
  <c r="R9" i="1"/>
  <c r="R10" i="1"/>
  <c r="R11" i="1"/>
  <c r="R12" i="1"/>
  <c r="R13" i="1"/>
  <c r="R14" i="1"/>
  <c r="R6" i="1"/>
  <c r="B7" i="1"/>
  <c r="L7" i="1" s="1"/>
  <c r="S7" i="1" s="1"/>
  <c r="B8" i="1"/>
  <c r="L8" i="1" s="1"/>
  <c r="S8" i="1" s="1"/>
  <c r="B9" i="1"/>
  <c r="P9" i="1" s="1"/>
  <c r="W9" i="1" s="1"/>
  <c r="B10" i="1"/>
  <c r="P10" i="1" s="1"/>
  <c r="W10" i="1" s="1"/>
  <c r="B11" i="1"/>
  <c r="L11" i="1" s="1"/>
  <c r="S11" i="1" s="1"/>
  <c r="B12" i="1"/>
  <c r="M12" i="1" s="1"/>
  <c r="T12" i="1" s="1"/>
  <c r="B13" i="1"/>
  <c r="M13" i="1" s="1"/>
  <c r="T13" i="1" s="1"/>
  <c r="B14" i="1"/>
  <c r="O14" i="1" s="1"/>
  <c r="V14" i="1" s="1"/>
  <c r="B6" i="1"/>
  <c r="O6" i="1" s="1"/>
  <c r="V6" i="1" s="1"/>
  <c r="K14" i="1"/>
  <c r="G14" i="1"/>
  <c r="K13" i="1"/>
  <c r="G13" i="1"/>
  <c r="K12" i="1"/>
  <c r="G12" i="1"/>
  <c r="K11" i="1"/>
  <c r="G11" i="1"/>
  <c r="K10" i="1"/>
  <c r="G10" i="1"/>
  <c r="K9" i="1"/>
  <c r="G9" i="1"/>
  <c r="K8" i="1"/>
  <c r="G8" i="1"/>
  <c r="K7" i="1"/>
  <c r="G7" i="1"/>
  <c r="K6" i="1"/>
  <c r="G6" i="1"/>
  <c r="L6" i="1" l="1"/>
  <c r="S6" i="1" s="1"/>
  <c r="N11" i="1"/>
  <c r="U11" i="1" s="1"/>
  <c r="P7" i="1"/>
  <c r="W7" i="1" s="1"/>
  <c r="Q11" i="1"/>
  <c r="X11" i="1" s="1"/>
  <c r="N8" i="1"/>
  <c r="U8" i="1" s="1"/>
  <c r="N7" i="1"/>
  <c r="U7" i="1" s="1"/>
  <c r="Q7" i="1"/>
  <c r="X7" i="1" s="1"/>
  <c r="P6" i="1"/>
  <c r="W6" i="1" s="1"/>
  <c r="M6" i="1"/>
  <c r="T6" i="1" s="1"/>
  <c r="P12" i="1"/>
  <c r="W12" i="1" s="1"/>
  <c r="M11" i="1"/>
  <c r="T11" i="1" s="1"/>
  <c r="P11" i="1"/>
  <c r="W11" i="1" s="1"/>
  <c r="N6" i="1"/>
  <c r="U6" i="1" s="1"/>
  <c r="P8" i="1"/>
  <c r="W8" i="1" s="1"/>
  <c r="M9" i="1"/>
  <c r="T9" i="1" s="1"/>
  <c r="O12" i="1"/>
  <c r="V12" i="1" s="1"/>
  <c r="Q14" i="1"/>
  <c r="X14" i="1" s="1"/>
  <c r="M8" i="1"/>
  <c r="T8" i="1" s="1"/>
  <c r="O11" i="1"/>
  <c r="V11" i="1" s="1"/>
  <c r="Q13" i="1"/>
  <c r="X13" i="1" s="1"/>
  <c r="M14" i="1"/>
  <c r="T14" i="1" s="1"/>
  <c r="L14" i="1"/>
  <c r="S14" i="1" s="1"/>
  <c r="M7" i="1"/>
  <c r="T7" i="1" s="1"/>
  <c r="O10" i="1"/>
  <c r="V10" i="1" s="1"/>
  <c r="Q12" i="1"/>
  <c r="X12" i="1" s="1"/>
  <c r="M10" i="1"/>
  <c r="T10" i="1" s="1"/>
  <c r="L13" i="1"/>
  <c r="S13" i="1" s="1"/>
  <c r="L12" i="1"/>
  <c r="S12" i="1" s="1"/>
  <c r="O8" i="1"/>
  <c r="V8" i="1" s="1"/>
  <c r="Q10" i="1"/>
  <c r="X10" i="1" s="1"/>
  <c r="N13" i="1"/>
  <c r="U13" i="1" s="1"/>
  <c r="O7" i="1"/>
  <c r="V7" i="1" s="1"/>
  <c r="Q9" i="1"/>
  <c r="X9" i="1" s="1"/>
  <c r="N14" i="1"/>
  <c r="U14" i="1" s="1"/>
  <c r="L10" i="1"/>
  <c r="S10" i="1" s="1"/>
  <c r="N12" i="1"/>
  <c r="U12" i="1" s="1"/>
  <c r="Q6" i="1"/>
  <c r="X6" i="1" s="1"/>
  <c r="Q8" i="1"/>
  <c r="X8" i="1" s="1"/>
  <c r="O13" i="1"/>
  <c r="V13" i="1" s="1"/>
  <c r="O9" i="1"/>
  <c r="V9" i="1" s="1"/>
  <c r="N10" i="1"/>
  <c r="U10" i="1" s="1"/>
  <c r="P14" i="1"/>
  <c r="W14" i="1" s="1"/>
  <c r="L9" i="1"/>
  <c r="S9" i="1" s="1"/>
  <c r="N9" i="1"/>
  <c r="U9" i="1" s="1"/>
  <c r="P13" i="1"/>
  <c r="W13" i="1" s="1"/>
  <c r="K1" i="1"/>
  <c r="G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2D21D1-BB3D-4530-801C-5AF7D055CE38}" keepAlive="1" name="Query - prc_data" description="Connection to the 'prc_data' query in the workbook." type="5" refreshedVersion="8" background="1" saveData="1">
    <dbPr connection="Provider=Microsoft.Mashup.OleDb.1;Data Source=$Workbook$;Location=prc_data;Extended Properties=&quot;&quot;" command="SELECT * FROM [prc_data]"/>
  </connection>
</connections>
</file>

<file path=xl/sharedStrings.xml><?xml version="1.0" encoding="utf-8"?>
<sst xmlns="http://schemas.openxmlformats.org/spreadsheetml/2006/main" count="69" uniqueCount="52">
  <si>
    <t>Token</t>
  </si>
  <si>
    <t>Position</t>
  </si>
  <si>
    <t>Price Projections</t>
  </si>
  <si>
    <t>Best</t>
  </si>
  <si>
    <t>Worst</t>
  </si>
  <si>
    <t xml:space="preserve">Liquidation ratios = </t>
  </si>
  <si>
    <t>Value</t>
  </si>
  <si>
    <t>ADA</t>
  </si>
  <si>
    <t>ALGO</t>
  </si>
  <si>
    <t>HBAR</t>
  </si>
  <si>
    <t>GALA</t>
  </si>
  <si>
    <t>SUI</t>
  </si>
  <si>
    <t>SEI</t>
  </si>
  <si>
    <t xml:space="preserve">Best Portfolio Value = </t>
  </si>
  <si>
    <t xml:space="preserve">Worst Portfolio Value = </t>
  </si>
  <si>
    <t>CSIX</t>
  </si>
  <si>
    <t>LCX</t>
  </si>
  <si>
    <t>NXRA</t>
  </si>
  <si>
    <t>symbol</t>
  </si>
  <si>
    <t>usd</t>
  </si>
  <si>
    <t>usd_market_cap</t>
  </si>
  <si>
    <t>AMP</t>
  </si>
  <si>
    <t>APE</t>
  </si>
  <si>
    <t>ARB</t>
  </si>
  <si>
    <t>ATH</t>
  </si>
  <si>
    <t>AXGT</t>
  </si>
  <si>
    <t>CGPT</t>
  </si>
  <si>
    <t>XCH</t>
  </si>
  <si>
    <t>CQT</t>
  </si>
  <si>
    <t>LAKE</t>
  </si>
  <si>
    <t>DBC</t>
  </si>
  <si>
    <t>DFI</t>
  </si>
  <si>
    <t>DNX</t>
  </si>
  <si>
    <t>RISE</t>
  </si>
  <si>
    <t>FEG</t>
  </si>
  <si>
    <t>GFAL</t>
  </si>
  <si>
    <t>$GENE</t>
  </si>
  <si>
    <t>KAI</t>
  </si>
  <si>
    <t>KAS</t>
  </si>
  <si>
    <t>MYRIA</t>
  </si>
  <si>
    <t>QNT</t>
  </si>
  <si>
    <t>SIDUS</t>
  </si>
  <si>
    <t>TRAVA</t>
  </si>
  <si>
    <t>UFO</t>
  </si>
  <si>
    <t>VRA</t>
  </si>
  <si>
    <t>VITA</t>
  </si>
  <si>
    <t>XDC</t>
  </si>
  <si>
    <t>XYO</t>
  </si>
  <si>
    <t>3/23/2024 Price</t>
  </si>
  <si>
    <t>Multiples Projections</t>
  </si>
  <si>
    <t>Market Cap Projections (in Millions)</t>
  </si>
  <si>
    <t>on 3/23/2024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</si>
</sst>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.000000_);_(&quot;$&quot;* \(#,##0.000000\);_(&quot;$&quot;* &quot;-&quot;??????_);_(@_)"/>
    <numFmt numFmtId="165" formatCode="0.0"/>
    <numFmt numFmtId="166" formatCode="_(&quot;$&quot;* #,##0.0_);_(&quot;$&quot;* \(#,##0.0\);_(&quot;$&quot;* &quot;-&quot;?_);_(@_)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ashDotDot">
        <color indexed="64"/>
      </right>
      <top style="thin">
        <color indexed="64"/>
      </top>
      <bottom style="thin">
        <color indexed="64"/>
      </bottom>
      <diagonal/>
    </border>
    <border>
      <left/>
      <right style="dashDotDot">
        <color indexed="64"/>
      </right>
      <top/>
      <bottom/>
      <diagonal/>
    </border>
    <border>
      <left style="double">
        <color indexed="64"/>
      </left>
      <right style="dashDotDot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ashDotDot">
        <color indexed="64"/>
      </right>
      <top/>
      <bottom/>
      <diagonal/>
    </border>
    <border>
      <left style="dashDotDot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6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vertical="center"/>
    </xf>
    <xf numFmtId="3" fontId="0" fillId="0" borderId="0" xfId="0" applyNumberFormat="1" applyAlignment="1">
      <alignment vertical="center"/>
    </xf>
    <xf numFmtId="44" fontId="0" fillId="0" borderId="0" xfId="0" applyNumberFormat="1" applyAlignment="1">
      <alignment vertical="center"/>
    </xf>
    <xf numFmtId="44" fontId="0" fillId="0" borderId="0" xfId="0" applyNumberFormat="1" applyAlignment="1">
      <alignment horizontal="center" vertical="center"/>
    </xf>
    <xf numFmtId="44" fontId="1" fillId="2" borderId="0" xfId="1" applyNumberForma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horizontal="left" vertical="center"/>
    </xf>
    <xf numFmtId="164" fontId="0" fillId="0" borderId="1" xfId="0" applyNumberFormat="1" applyBorder="1" applyAlignment="1">
      <alignment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vertical="center"/>
    </xf>
    <xf numFmtId="166" fontId="0" fillId="0" borderId="0" xfId="0" applyNumberFormat="1" applyAlignment="1">
      <alignment horizontal="center" vertical="center"/>
    </xf>
    <xf numFmtId="3" fontId="0" fillId="0" borderId="3" xfId="0" applyNumberFormat="1" applyBorder="1" applyAlignment="1">
      <alignment vertical="center"/>
    </xf>
    <xf numFmtId="44" fontId="0" fillId="0" borderId="6" xfId="0" applyNumberFormat="1" applyBorder="1" applyAlignment="1">
      <alignment vertical="center"/>
    </xf>
    <xf numFmtId="44" fontId="0" fillId="0" borderId="7" xfId="0" applyNumberFormat="1" applyBorder="1" applyAlignment="1">
      <alignment vertical="center"/>
    </xf>
    <xf numFmtId="44" fontId="0" fillId="0" borderId="8" xfId="0" applyNumberFormat="1" applyBorder="1" applyAlignment="1">
      <alignment vertical="center"/>
    </xf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6" fontId="0" fillId="0" borderId="8" xfId="0" applyNumberFormat="1" applyBorder="1" applyAlignment="1">
      <alignment vertical="center"/>
    </xf>
    <xf numFmtId="44" fontId="0" fillId="0" borderId="11" xfId="0" applyNumberFormat="1" applyBorder="1" applyAlignment="1">
      <alignment horizontal="center" vertical="center"/>
    </xf>
    <xf numFmtId="44" fontId="0" fillId="0" borderId="12" xfId="0" applyNumberFormat="1" applyBorder="1" applyAlignment="1">
      <alignment vertical="center"/>
    </xf>
    <xf numFmtId="165" fontId="0" fillId="0" borderId="12" xfId="0" applyNumberFormat="1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 wrapText="1"/>
    </xf>
    <xf numFmtId="166" fontId="0" fillId="0" borderId="14" xfId="0" applyNumberFormat="1" applyBorder="1" applyAlignment="1">
      <alignment horizontal="center" vertical="center"/>
    </xf>
    <xf numFmtId="166" fontId="0" fillId="0" borderId="16" xfId="0" applyNumberFormat="1" applyBorder="1" applyAlignment="1">
      <alignment vertical="center"/>
    </xf>
    <xf numFmtId="166" fontId="0" fillId="0" borderId="12" xfId="0" applyNumberFormat="1" applyBorder="1" applyAlignment="1">
      <alignment vertical="center"/>
    </xf>
    <xf numFmtId="166" fontId="0" fillId="0" borderId="15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44" fontId="0" fillId="0" borderId="5" xfId="0" applyNumberForma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0" fillId="0" borderId="6" xfId="0" applyNumberFormat="1" applyBorder="1" applyAlignment="1">
      <alignment horizontal="center" vertical="center"/>
    </xf>
    <xf numFmtId="44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59E6651-DC17-41DA-B963-9F4A25A39715}" autoFormatId="16" applyNumberFormats="0" applyBorderFormats="0" applyFontFormats="0" applyPatternFormats="0" applyAlignmentFormats="0" applyWidthHeightFormats="0">
  <queryTableRefresh nextId="4">
    <queryTableFields count="3">
      <queryTableField id="1" name="symbol" tableColumnId="1"/>
      <queryTableField id="2" name="usd" tableColumnId="2"/>
      <queryTableField id="3" name="usd_market_cap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D3CADD-CAD9-40CA-9093-079D3E6EE624}" name="prc_data" displayName="prc_data" ref="A1:C37" tableType="queryTable" totalsRowShown="0">
  <autoFilter ref="A1:C37" xr:uid="{7AD3CADD-CAD9-40CA-9093-079D3E6EE624}"/>
  <tableColumns count="3">
    <tableColumn id="1" xr3:uid="{9DCE941D-5726-4A5B-A3FD-7372DA627CD3}" uniqueName="1" name="symbol" queryTableFieldId="1" dataDxfId="0"/>
    <tableColumn id="2" xr3:uid="{43D5DACD-4C87-42B6-9ABB-57A5A7E9A924}" uniqueName="2" name="usd" queryTableFieldId="2"/>
    <tableColumn id="3" xr3:uid="{3B2D6E84-DC88-49A5-B7B1-7C1333E35925}" uniqueName="3" name="usd_market_cap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0B493-1B0B-4A56-BA4F-2726F0728CE7}">
  <dimension ref="A1:X17"/>
  <sheetViews>
    <sheetView tabSelected="1" zoomScale="130" zoomScaleNormal="130" workbookViewId="0">
      <pane ySplit="5" topLeftCell="A12" activePane="bottomLeft" state="frozen"/>
      <selection pane="bottomLeft" activeCell="A18" sqref="A18"/>
    </sheetView>
  </sheetViews>
  <sheetFormatPr defaultColWidth="9.1796875" defaultRowHeight="14.5" x14ac:dyDescent="0.35"/>
  <cols>
    <col min="1" max="1" width="9.1796875" style="1"/>
    <col min="2" max="2" width="14.7265625" style="9" bestFit="1" customWidth="1"/>
    <col min="3" max="3" width="9.1796875" style="5"/>
    <col min="4" max="4" width="9.1796875" style="17"/>
    <col min="5" max="6" width="9.1796875" style="6"/>
    <col min="7" max="7" width="20.7265625" style="23" customWidth="1"/>
    <col min="8" max="10" width="9.1796875" style="6"/>
    <col min="11" max="11" width="20.7265625" style="18" customWidth="1"/>
    <col min="12" max="12" width="9.1796875" style="19"/>
    <col min="13" max="13" width="9.1796875" style="12"/>
    <col min="14" max="14" width="9.1796875" style="24"/>
    <col min="15" max="16" width="9.1796875" style="12"/>
    <col min="17" max="17" width="9.1796875" style="20"/>
    <col min="18" max="18" width="14.81640625" style="26" customWidth="1"/>
    <col min="19" max="19" width="12.453125" style="27" bestFit="1" customWidth="1"/>
    <col min="20" max="20" width="11.54296875" style="13" bestFit="1" customWidth="1"/>
    <col min="21" max="21" width="11.54296875" style="28" bestFit="1" customWidth="1"/>
    <col min="22" max="23" width="10.54296875" style="13" bestFit="1" customWidth="1"/>
    <col min="24" max="24" width="11.54296875" style="21" bestFit="1" customWidth="1"/>
    <col min="25" max="16384" width="9.1796875" style="1"/>
  </cols>
  <sheetData>
    <row r="1" spans="1:24" x14ac:dyDescent="0.35">
      <c r="D1" s="6" t="s">
        <v>13</v>
      </c>
      <c r="G1" s="8">
        <f>SUM(G6:G1048576)</f>
        <v>1578734.8</v>
      </c>
      <c r="H1" s="6" t="s">
        <v>14</v>
      </c>
      <c r="K1" s="8">
        <f>SUM(K6:K1048576)</f>
        <v>1087944.8</v>
      </c>
      <c r="L1" s="12"/>
      <c r="N1" s="12"/>
      <c r="Q1" s="12"/>
      <c r="R1" s="14"/>
      <c r="S1" s="13"/>
      <c r="U1" s="13"/>
      <c r="X1" s="13"/>
    </row>
    <row r="2" spans="1:24" x14ac:dyDescent="0.35">
      <c r="D2" s="7"/>
      <c r="E2" s="7"/>
      <c r="F2" s="7"/>
      <c r="G2" s="7"/>
      <c r="H2" s="7"/>
      <c r="I2" s="7"/>
      <c r="J2" s="7"/>
      <c r="K2" s="6"/>
      <c r="L2" s="12"/>
      <c r="N2" s="12"/>
      <c r="Q2" s="12"/>
      <c r="R2" s="14"/>
      <c r="S2" s="13"/>
      <c r="U2" s="13"/>
      <c r="X2" s="13"/>
    </row>
    <row r="3" spans="1:24" s="3" customFormat="1" x14ac:dyDescent="0.35">
      <c r="A3" s="2" t="s">
        <v>5</v>
      </c>
      <c r="B3" s="10"/>
      <c r="D3" s="3">
        <v>0.4</v>
      </c>
      <c r="E3" s="3">
        <v>0.3</v>
      </c>
      <c r="F3" s="3">
        <v>0.3</v>
      </c>
      <c r="H3" s="3">
        <v>0.4</v>
      </c>
      <c r="I3" s="3">
        <v>0.3</v>
      </c>
      <c r="J3" s="3">
        <v>0.3</v>
      </c>
      <c r="L3" s="12"/>
      <c r="M3" s="12"/>
      <c r="N3" s="12"/>
      <c r="O3" s="12"/>
      <c r="P3" s="12"/>
      <c r="Q3" s="12"/>
      <c r="R3" s="14"/>
      <c r="S3" s="14"/>
      <c r="T3" s="14"/>
      <c r="U3" s="14"/>
      <c r="V3" s="14"/>
      <c r="W3" s="14"/>
      <c r="X3" s="14"/>
    </row>
    <row r="4" spans="1:24" x14ac:dyDescent="0.35">
      <c r="D4" s="37" t="s">
        <v>2</v>
      </c>
      <c r="E4" s="38"/>
      <c r="F4" s="38"/>
      <c r="G4" s="38"/>
      <c r="H4" s="38"/>
      <c r="I4" s="38"/>
      <c r="J4" s="38"/>
      <c r="K4" s="39"/>
      <c r="L4" s="41" t="s">
        <v>49</v>
      </c>
      <c r="M4" s="42"/>
      <c r="N4" s="42"/>
      <c r="O4" s="42"/>
      <c r="P4" s="42"/>
      <c r="Q4" s="43"/>
      <c r="R4" s="34" t="s">
        <v>50</v>
      </c>
      <c r="S4" s="35"/>
      <c r="T4" s="35"/>
      <c r="U4" s="35"/>
      <c r="V4" s="35"/>
      <c r="W4" s="35"/>
      <c r="X4" s="36"/>
    </row>
    <row r="5" spans="1:24" x14ac:dyDescent="0.35">
      <c r="A5" s="4" t="s">
        <v>0</v>
      </c>
      <c r="B5" s="11" t="s">
        <v>48</v>
      </c>
      <c r="C5" s="15" t="s">
        <v>1</v>
      </c>
      <c r="D5" s="37" t="s">
        <v>3</v>
      </c>
      <c r="E5" s="38"/>
      <c r="F5" s="38"/>
      <c r="G5" s="22" t="s">
        <v>6</v>
      </c>
      <c r="H5" s="40" t="s">
        <v>4</v>
      </c>
      <c r="I5" s="38"/>
      <c r="J5" s="38"/>
      <c r="K5" s="16" t="s">
        <v>6</v>
      </c>
      <c r="L5" s="41" t="s">
        <v>3</v>
      </c>
      <c r="M5" s="42"/>
      <c r="N5" s="44"/>
      <c r="O5" s="45" t="s">
        <v>4</v>
      </c>
      <c r="P5" s="42"/>
      <c r="Q5" s="43"/>
      <c r="R5" s="25" t="s">
        <v>51</v>
      </c>
      <c r="S5" s="29" t="s">
        <v>3</v>
      </c>
      <c r="T5" s="30"/>
      <c r="U5" s="31"/>
      <c r="V5" s="32" t="s">
        <v>4</v>
      </c>
      <c r="W5" s="30"/>
      <c r="X5" s="33"/>
    </row>
    <row r="6" spans="1:24" x14ac:dyDescent="0.35">
      <c r="A6" s="1" t="s">
        <v>7</v>
      </c>
      <c r="B6" s="9">
        <f>VLOOKUP(A6,prc_data!A:C,2,FALSE)</f>
        <v>0.63015399999999999</v>
      </c>
      <c r="C6" s="5">
        <v>100000</v>
      </c>
      <c r="D6" s="17">
        <v>3</v>
      </c>
      <c r="E6" s="6">
        <v>4</v>
      </c>
      <c r="F6" s="6">
        <v>5</v>
      </c>
      <c r="G6" s="23">
        <f t="shared" ref="G6:G17" si="0">($D$3*C6*D6)+($E$3*C6*E6)+($F$3*C6*F6)</f>
        <v>390000</v>
      </c>
      <c r="H6" s="6">
        <v>2</v>
      </c>
      <c r="I6" s="6">
        <v>2.5</v>
      </c>
      <c r="J6" s="6">
        <v>3</v>
      </c>
      <c r="K6" s="18">
        <f t="shared" ref="K6:K17" si="1">($H$3*C6*H6)+($I$3*C6*I6)+($J$3*C6*J6)</f>
        <v>245000</v>
      </c>
      <c r="L6" s="19">
        <f>D6/$B6</f>
        <v>4.7607410252097111</v>
      </c>
      <c r="M6" s="12">
        <f>E6/$B6</f>
        <v>6.3476547002796142</v>
      </c>
      <c r="N6" s="24">
        <f>F6/$B6</f>
        <v>7.9345683753495182</v>
      </c>
      <c r="O6" s="12">
        <f>H6/$B6</f>
        <v>3.1738273501398071</v>
      </c>
      <c r="P6" s="12">
        <f t="shared" ref="P6:Q17" si="2">I6/$B6</f>
        <v>3.9672841876747591</v>
      </c>
      <c r="Q6" s="20">
        <f t="shared" si="2"/>
        <v>4.7607410252097111</v>
      </c>
      <c r="R6" s="26">
        <f>VLOOKUP(A6,prc_data!A:C,3,FALSE)/1000000</f>
        <v>22209.051801908619</v>
      </c>
      <c r="S6" s="27">
        <f>(VLOOKUP(A6,prc_data!A:C,3,FALSE)*L6)/1000000</f>
        <v>105731.54404435401</v>
      </c>
      <c r="T6" s="13">
        <f>(VLOOKUP(A6,prc_data!A:C,3,FALSE)*M6)/1000000</f>
        <v>140975.39205913868</v>
      </c>
      <c r="U6" s="28">
        <f>(VLOOKUP(A6,prc_data!A:C,3,FALSE)*N6)/1000000</f>
        <v>176219.24007392337</v>
      </c>
      <c r="V6" s="13">
        <f>(VLOOKUP(A6,prc_data!A:C,3,FALSE)*O6)/1000000</f>
        <v>70487.696029569342</v>
      </c>
      <c r="W6" s="13">
        <f>(VLOOKUP(A6,prc_data!A:C,3,FALSE)*P6)/1000000</f>
        <v>88109.620036961685</v>
      </c>
      <c r="X6" s="21">
        <f>(VLOOKUP(A6,prc_data!A:C,3,FALSE)*Q6)/1000000</f>
        <v>105731.54404435401</v>
      </c>
    </row>
    <row r="7" spans="1:24" x14ac:dyDescent="0.35">
      <c r="A7" s="1" t="s">
        <v>8</v>
      </c>
      <c r="B7" s="9">
        <f>VLOOKUP(A7,prc_data!A:C,2,FALSE)</f>
        <v>0.25401899999999999</v>
      </c>
      <c r="C7" s="5">
        <v>100000</v>
      </c>
      <c r="D7" s="17">
        <v>1.25</v>
      </c>
      <c r="E7" s="6">
        <v>1.5</v>
      </c>
      <c r="F7" s="6">
        <v>2</v>
      </c>
      <c r="G7" s="23">
        <f t="shared" si="0"/>
        <v>155000</v>
      </c>
      <c r="H7" s="6">
        <v>1</v>
      </c>
      <c r="I7" s="6">
        <v>1.25</v>
      </c>
      <c r="J7" s="6">
        <v>1.5</v>
      </c>
      <c r="K7" s="18">
        <f t="shared" si="1"/>
        <v>122500</v>
      </c>
      <c r="L7" s="19">
        <f t="shared" ref="L7:L17" si="3">D7/$B7</f>
        <v>4.9208917443183386</v>
      </c>
      <c r="M7" s="12">
        <f t="shared" ref="M7:M17" si="4">E7/$B7</f>
        <v>5.9050700931820064</v>
      </c>
      <c r="N7" s="24">
        <f t="shared" ref="N7:N17" si="5">F7/$B7</f>
        <v>7.8734267909093418</v>
      </c>
      <c r="O7" s="12">
        <f t="shared" ref="O7:O17" si="6">H7/$B7</f>
        <v>3.9367133954546709</v>
      </c>
      <c r="P7" s="12">
        <f t="shared" si="2"/>
        <v>4.9208917443183386</v>
      </c>
      <c r="Q7" s="20">
        <f t="shared" si="2"/>
        <v>5.9050700931820064</v>
      </c>
      <c r="R7" s="26">
        <f>VLOOKUP(A7,prc_data!A:C,3,FALSE)/1000000</f>
        <v>2049.7874737132893</v>
      </c>
      <c r="S7" s="27">
        <f>(VLOOKUP(A7,prc_data!A:C,3,FALSE)*L7)/1000000</f>
        <v>10086.782257002869</v>
      </c>
      <c r="T7" s="13">
        <f>(VLOOKUP(A7,prc_data!A:C,3,FALSE)*M7)/1000000</f>
        <v>12104.138708403443</v>
      </c>
      <c r="U7" s="28">
        <f>(VLOOKUP(A7,prc_data!A:C,3,FALSE)*N7)/1000000</f>
        <v>16138.851611204589</v>
      </c>
      <c r="V7" s="13">
        <f>(VLOOKUP(A7,prc_data!A:C,3,FALSE)*O7)/1000000</f>
        <v>8069.4258056022945</v>
      </c>
      <c r="W7" s="13">
        <f>(VLOOKUP(A7,prc_data!A:C,3,FALSE)*P7)/1000000</f>
        <v>10086.782257002869</v>
      </c>
      <c r="X7" s="21">
        <f>(VLOOKUP(A7,prc_data!A:C,3,FALSE)*Q7)/1000000</f>
        <v>12104.138708403443</v>
      </c>
    </row>
    <row r="8" spans="1:24" x14ac:dyDescent="0.35">
      <c r="A8" s="1" t="s">
        <v>9</v>
      </c>
      <c r="B8" s="9">
        <f>VLOOKUP(A8,prc_data!A:C,2,FALSE)</f>
        <v>0.108193</v>
      </c>
      <c r="C8" s="5">
        <v>100000</v>
      </c>
      <c r="D8" s="17">
        <v>0.3</v>
      </c>
      <c r="E8" s="6">
        <v>0.4</v>
      </c>
      <c r="F8" s="6">
        <v>0.5</v>
      </c>
      <c r="G8" s="23">
        <f t="shared" si="0"/>
        <v>39000</v>
      </c>
      <c r="H8" s="6">
        <v>0.2</v>
      </c>
      <c r="I8" s="6">
        <v>0.25</v>
      </c>
      <c r="J8" s="6">
        <v>0.3</v>
      </c>
      <c r="K8" s="18">
        <f t="shared" si="1"/>
        <v>24500</v>
      </c>
      <c r="L8" s="19">
        <f t="shared" si="3"/>
        <v>2.7728226410211381</v>
      </c>
      <c r="M8" s="12">
        <f t="shared" si="4"/>
        <v>3.6970968546948511</v>
      </c>
      <c r="N8" s="24">
        <f t="shared" si="5"/>
        <v>4.621371068368564</v>
      </c>
      <c r="O8" s="12">
        <f t="shared" si="6"/>
        <v>1.8485484273474255</v>
      </c>
      <c r="P8" s="12">
        <f t="shared" si="2"/>
        <v>2.310685534184282</v>
      </c>
      <c r="Q8" s="20">
        <f t="shared" si="2"/>
        <v>2.7728226410211381</v>
      </c>
      <c r="R8" s="26">
        <f>VLOOKUP(A8,prc_data!A:C,3,FALSE)/1000000</f>
        <v>3640.0573870316484</v>
      </c>
      <c r="S8" s="27">
        <f>(VLOOKUP(A8,prc_data!A:C,3,FALSE)*L8)/1000000</f>
        <v>10093.2335373776</v>
      </c>
      <c r="T8" s="13">
        <f>(VLOOKUP(A8,prc_data!A:C,3,FALSE)*M8)/1000000</f>
        <v>13457.644716503466</v>
      </c>
      <c r="U8" s="28">
        <f>(VLOOKUP(A8,prc_data!A:C,3,FALSE)*N8)/1000000</f>
        <v>16822.055895629335</v>
      </c>
      <c r="V8" s="13">
        <f>(VLOOKUP(A8,prc_data!A:C,3,FALSE)*O8)/1000000</f>
        <v>6728.822358251733</v>
      </c>
      <c r="W8" s="13">
        <f>(VLOOKUP(A8,prc_data!A:C,3,FALSE)*P8)/1000000</f>
        <v>8411.0279478146676</v>
      </c>
      <c r="X8" s="21">
        <f>(VLOOKUP(A8,prc_data!A:C,3,FALSE)*Q8)/1000000</f>
        <v>10093.2335373776</v>
      </c>
    </row>
    <row r="9" spans="1:24" x14ac:dyDescent="0.35">
      <c r="A9" s="1" t="s">
        <v>10</v>
      </c>
      <c r="B9" s="9">
        <f>VLOOKUP(A9,prc_data!A:C,2,FALSE)</f>
        <v>6.3839999999999994E-2</v>
      </c>
      <c r="C9" s="5">
        <v>100000</v>
      </c>
      <c r="D9" s="17">
        <v>0.5</v>
      </c>
      <c r="E9" s="6">
        <v>0.6</v>
      </c>
      <c r="F9" s="6">
        <v>0.7</v>
      </c>
      <c r="G9" s="23">
        <f t="shared" si="0"/>
        <v>59000</v>
      </c>
      <c r="H9" s="6">
        <v>0.3</v>
      </c>
      <c r="I9" s="6">
        <v>0.4</v>
      </c>
      <c r="J9" s="6">
        <v>0.5</v>
      </c>
      <c r="K9" s="18">
        <f t="shared" si="1"/>
        <v>39000</v>
      </c>
      <c r="L9" s="19">
        <f t="shared" si="3"/>
        <v>7.8320802005012542</v>
      </c>
      <c r="M9" s="12">
        <f t="shared" si="4"/>
        <v>9.3984962406015047</v>
      </c>
      <c r="N9" s="24">
        <f t="shared" si="5"/>
        <v>10.964912280701755</v>
      </c>
      <c r="O9" s="12">
        <f t="shared" si="6"/>
        <v>4.6992481203007523</v>
      </c>
      <c r="P9" s="12">
        <f t="shared" si="2"/>
        <v>6.2656641604010037</v>
      </c>
      <c r="Q9" s="20">
        <f t="shared" si="2"/>
        <v>7.8320802005012542</v>
      </c>
      <c r="R9" s="26">
        <f>VLOOKUP(A9,prc_data!A:C,3,FALSE)/1000000</f>
        <v>2355.2715496616756</v>
      </c>
      <c r="S9" s="27">
        <f>(VLOOKUP(A9,prc_data!A:C,3,FALSE)*L9)/1000000</f>
        <v>18446.675670909113</v>
      </c>
      <c r="T9" s="13">
        <f>(VLOOKUP(A9,prc_data!A:C,3,FALSE)*M9)/1000000</f>
        <v>22136.01080509094</v>
      </c>
      <c r="U9" s="28">
        <f>(VLOOKUP(A9,prc_data!A:C,3,FALSE)*N9)/1000000</f>
        <v>25825.34593927276</v>
      </c>
      <c r="V9" s="13">
        <f>(VLOOKUP(A9,prc_data!A:C,3,FALSE)*O9)/1000000</f>
        <v>11068.00540254547</v>
      </c>
      <c r="W9" s="13">
        <f>(VLOOKUP(A9,prc_data!A:C,3,FALSE)*P9)/1000000</f>
        <v>14757.340536727294</v>
      </c>
      <c r="X9" s="21">
        <f>(VLOOKUP(A9,prc_data!A:C,3,FALSE)*Q9)/1000000</f>
        <v>18446.675670909113</v>
      </c>
    </row>
    <row r="10" spans="1:24" x14ac:dyDescent="0.35">
      <c r="A10" s="1" t="s">
        <v>11</v>
      </c>
      <c r="B10" s="9">
        <f>VLOOKUP(A10,prc_data!A:C,2,FALSE)</f>
        <v>1.68</v>
      </c>
      <c r="C10" s="5">
        <v>10000</v>
      </c>
      <c r="D10" s="17">
        <v>5</v>
      </c>
      <c r="E10" s="6">
        <v>7.5</v>
      </c>
      <c r="F10" s="6">
        <v>10</v>
      </c>
      <c r="G10" s="23">
        <f t="shared" si="0"/>
        <v>72500</v>
      </c>
      <c r="H10" s="6">
        <v>4</v>
      </c>
      <c r="I10" s="6">
        <v>5</v>
      </c>
      <c r="J10" s="6">
        <v>6</v>
      </c>
      <c r="K10" s="18">
        <f t="shared" si="1"/>
        <v>49000</v>
      </c>
      <c r="L10" s="19">
        <f t="shared" si="3"/>
        <v>2.9761904761904763</v>
      </c>
      <c r="M10" s="12">
        <f t="shared" si="4"/>
        <v>4.4642857142857144</v>
      </c>
      <c r="N10" s="24">
        <f t="shared" si="5"/>
        <v>5.9523809523809526</v>
      </c>
      <c r="O10" s="12">
        <f t="shared" si="6"/>
        <v>2.3809523809523809</v>
      </c>
      <c r="P10" s="12">
        <f t="shared" si="2"/>
        <v>2.9761904761904763</v>
      </c>
      <c r="Q10" s="20">
        <f t="shared" si="2"/>
        <v>3.5714285714285716</v>
      </c>
      <c r="R10" s="26">
        <f>VLOOKUP(A10,prc_data!A:C,3,FALSE)/1000000</f>
        <v>2061.3026077842619</v>
      </c>
      <c r="S10" s="27">
        <f>(VLOOKUP(A10,prc_data!A:C,3,FALSE)*L10)/1000000</f>
        <v>6134.8291898341131</v>
      </c>
      <c r="T10" s="13">
        <f>(VLOOKUP(A10,prc_data!A:C,3,FALSE)*M10)/1000000</f>
        <v>9202.2437847511701</v>
      </c>
      <c r="U10" s="28">
        <f>(VLOOKUP(A10,prc_data!A:C,3,FALSE)*N10)/1000000</f>
        <v>12269.658379668226</v>
      </c>
      <c r="V10" s="13">
        <f>(VLOOKUP(A10,prc_data!A:C,3,FALSE)*O10)/1000000</f>
        <v>4907.8633518672905</v>
      </c>
      <c r="W10" s="13">
        <f>(VLOOKUP(A10,prc_data!A:C,3,FALSE)*P10)/1000000</f>
        <v>6134.8291898341131</v>
      </c>
      <c r="X10" s="21">
        <f>(VLOOKUP(A10,prc_data!A:C,3,FALSE)*Q10)/1000000</f>
        <v>7361.7950278009357</v>
      </c>
    </row>
    <row r="11" spans="1:24" x14ac:dyDescent="0.35">
      <c r="A11" s="1" t="s">
        <v>12</v>
      </c>
      <c r="B11" s="9">
        <f>VLOOKUP(A11,prc_data!A:C,2,FALSE)</f>
        <v>0.81222000000000005</v>
      </c>
      <c r="C11" s="5">
        <v>10000</v>
      </c>
      <c r="D11" s="17">
        <v>4</v>
      </c>
      <c r="E11" s="6">
        <v>6</v>
      </c>
      <c r="F11" s="6">
        <v>8</v>
      </c>
      <c r="G11" s="23">
        <f t="shared" si="0"/>
        <v>58000</v>
      </c>
      <c r="H11" s="6">
        <v>3</v>
      </c>
      <c r="I11" s="6">
        <v>4</v>
      </c>
      <c r="J11" s="6">
        <v>5</v>
      </c>
      <c r="K11" s="18">
        <f t="shared" si="1"/>
        <v>39000</v>
      </c>
      <c r="L11" s="19">
        <f t="shared" si="3"/>
        <v>4.924774075989264</v>
      </c>
      <c r="M11" s="12">
        <f t="shared" si="4"/>
        <v>7.3871611139838951</v>
      </c>
      <c r="N11" s="24">
        <f t="shared" si="5"/>
        <v>9.849548151978528</v>
      </c>
      <c r="O11" s="12">
        <f t="shared" si="6"/>
        <v>3.6935805569919475</v>
      </c>
      <c r="P11" s="12">
        <f t="shared" si="2"/>
        <v>4.924774075989264</v>
      </c>
      <c r="Q11" s="20">
        <f t="shared" si="2"/>
        <v>6.1559675949865795</v>
      </c>
      <c r="R11" s="26">
        <f>VLOOKUP(A11,prc_data!A:C,3,FALSE)/1000000</f>
        <v>2168.564100409913</v>
      </c>
      <c r="S11" s="27">
        <f>(VLOOKUP(A11,prc_data!A:C,3,FALSE)*L11)/1000000</f>
        <v>10679.688263819718</v>
      </c>
      <c r="T11" s="13">
        <f>(VLOOKUP(A11,prc_data!A:C,3,FALSE)*M11)/1000000</f>
        <v>16019.532395729577</v>
      </c>
      <c r="U11" s="28">
        <f>(VLOOKUP(A11,prc_data!A:C,3,FALSE)*N11)/1000000</f>
        <v>21359.376527639437</v>
      </c>
      <c r="V11" s="13">
        <f>(VLOOKUP(A11,prc_data!A:C,3,FALSE)*O11)/1000000</f>
        <v>8009.7661978647884</v>
      </c>
      <c r="W11" s="13">
        <f>(VLOOKUP(A11,prc_data!A:C,3,FALSE)*P11)/1000000</f>
        <v>10679.688263819718</v>
      </c>
      <c r="X11" s="21">
        <f>(VLOOKUP(A11,prc_data!A:C,3,FALSE)*Q11)/1000000</f>
        <v>13349.610329774649</v>
      </c>
    </row>
    <row r="12" spans="1:24" x14ac:dyDescent="0.35">
      <c r="A12" s="1" t="s">
        <v>15</v>
      </c>
      <c r="B12" s="9">
        <f>VLOOKUP(A12,prc_data!A:C,2,FALSE)</f>
        <v>8.0710000000000004E-2</v>
      </c>
      <c r="C12" s="5">
        <v>200000</v>
      </c>
      <c r="D12" s="17">
        <v>0.8</v>
      </c>
      <c r="E12" s="6">
        <v>1.2</v>
      </c>
      <c r="F12" s="6">
        <v>1.6</v>
      </c>
      <c r="G12" s="23">
        <f t="shared" si="0"/>
        <v>232000</v>
      </c>
      <c r="H12" s="6">
        <v>0.4</v>
      </c>
      <c r="I12" s="6">
        <v>0.6</v>
      </c>
      <c r="J12" s="6">
        <v>0.8</v>
      </c>
      <c r="K12" s="18">
        <f t="shared" si="1"/>
        <v>116000</v>
      </c>
      <c r="L12" s="19">
        <f t="shared" si="3"/>
        <v>9.9120307272952548</v>
      </c>
      <c r="M12" s="12">
        <f t="shared" si="4"/>
        <v>14.868046090942881</v>
      </c>
      <c r="N12" s="24">
        <f t="shared" si="5"/>
        <v>19.82406145459051</v>
      </c>
      <c r="O12" s="12">
        <f t="shared" si="6"/>
        <v>4.9560153636476274</v>
      </c>
      <c r="P12" s="12">
        <f t="shared" si="2"/>
        <v>7.4340230454714407</v>
      </c>
      <c r="Q12" s="20">
        <f t="shared" si="2"/>
        <v>9.9120307272952548</v>
      </c>
      <c r="R12" s="26">
        <f>VLOOKUP(A12,prc_data!A:C,3,FALSE)/1000000</f>
        <v>31.921885069084521</v>
      </c>
      <c r="S12" s="27">
        <f>(VLOOKUP(A12,prc_data!A:C,3,FALSE)*L12)/1000000</f>
        <v>316.41070567795339</v>
      </c>
      <c r="T12" s="13">
        <f>(VLOOKUP(A12,prc_data!A:C,3,FALSE)*M12)/1000000</f>
        <v>474.61605851693002</v>
      </c>
      <c r="U12" s="28">
        <f>(VLOOKUP(A12,prc_data!A:C,3,FALSE)*N12)/1000000</f>
        <v>632.82141135590678</v>
      </c>
      <c r="V12" s="13">
        <f>(VLOOKUP(A12,prc_data!A:C,3,FALSE)*O12)/1000000</f>
        <v>158.20535283897669</v>
      </c>
      <c r="W12" s="13">
        <f>(VLOOKUP(A12,prc_data!A:C,3,FALSE)*P12)/1000000</f>
        <v>237.30802925846501</v>
      </c>
      <c r="X12" s="21">
        <f>(VLOOKUP(A12,prc_data!A:C,3,FALSE)*Q12)/1000000</f>
        <v>316.41070567795339</v>
      </c>
    </row>
    <row r="13" spans="1:24" x14ac:dyDescent="0.35">
      <c r="A13" s="1" t="s">
        <v>16</v>
      </c>
      <c r="B13" s="9">
        <f>VLOOKUP(A13,prc_data!A:C,2,FALSE)</f>
        <v>0.25506099999999998</v>
      </c>
      <c r="C13" s="5">
        <v>50000</v>
      </c>
      <c r="D13" s="17">
        <v>2.5</v>
      </c>
      <c r="E13" s="6">
        <v>5</v>
      </c>
      <c r="F13" s="6">
        <v>7.5</v>
      </c>
      <c r="G13" s="23">
        <f t="shared" si="0"/>
        <v>237500</v>
      </c>
      <c r="H13" s="6">
        <v>2</v>
      </c>
      <c r="I13" s="6">
        <v>4</v>
      </c>
      <c r="J13" s="6">
        <v>6</v>
      </c>
      <c r="K13" s="18">
        <f t="shared" si="1"/>
        <v>190000</v>
      </c>
      <c r="L13" s="19">
        <f t="shared" si="3"/>
        <v>9.8015768776880829</v>
      </c>
      <c r="M13" s="12">
        <f t="shared" si="4"/>
        <v>19.603153755376166</v>
      </c>
      <c r="N13" s="24">
        <f t="shared" si="5"/>
        <v>29.404730633064251</v>
      </c>
      <c r="O13" s="12">
        <f t="shared" si="6"/>
        <v>7.8412615021504664</v>
      </c>
      <c r="P13" s="12">
        <f t="shared" si="2"/>
        <v>15.682523004300933</v>
      </c>
      <c r="Q13" s="20">
        <f t="shared" si="2"/>
        <v>23.523784506451399</v>
      </c>
      <c r="R13" s="26">
        <f>VLOOKUP(A13,prc_data!A:C,3,FALSE)/1000000</f>
        <v>197.48143773202258</v>
      </c>
      <c r="S13" s="27">
        <f>(VLOOKUP(A13,prc_data!A:C,3,FALSE)*L13)/1000000</f>
        <v>1935.6294938467915</v>
      </c>
      <c r="T13" s="13">
        <f>(VLOOKUP(A13,prc_data!A:C,3,FALSE)*M13)/1000000</f>
        <v>3871.2589876935831</v>
      </c>
      <c r="U13" s="28">
        <f>(VLOOKUP(A13,prc_data!A:C,3,FALSE)*N13)/1000000</f>
        <v>5806.8884815403744</v>
      </c>
      <c r="V13" s="13">
        <f>(VLOOKUP(A13,prc_data!A:C,3,FALSE)*O13)/1000000</f>
        <v>1548.5035950774331</v>
      </c>
      <c r="W13" s="13">
        <f>(VLOOKUP(A13,prc_data!A:C,3,FALSE)*P13)/1000000</f>
        <v>3097.0071901548663</v>
      </c>
      <c r="X13" s="21">
        <f>(VLOOKUP(A13,prc_data!A:C,3,FALSE)*Q13)/1000000</f>
        <v>4645.5107852322999</v>
      </c>
    </row>
    <row r="14" spans="1:24" x14ac:dyDescent="0.35">
      <c r="A14" s="1" t="s">
        <v>17</v>
      </c>
      <c r="B14" s="9">
        <f>VLOOKUP(A14,prc_data!A:C,2,FALSE)</f>
        <v>0.19887099999999999</v>
      </c>
      <c r="C14" s="5">
        <v>50000</v>
      </c>
      <c r="D14" s="17">
        <v>2.5</v>
      </c>
      <c r="E14" s="6">
        <v>5</v>
      </c>
      <c r="F14" s="6">
        <v>7.5</v>
      </c>
      <c r="G14" s="23">
        <f t="shared" si="0"/>
        <v>237500</v>
      </c>
      <c r="H14" s="6">
        <v>2</v>
      </c>
      <c r="I14" s="6">
        <v>4</v>
      </c>
      <c r="J14" s="6">
        <v>6</v>
      </c>
      <c r="K14" s="18">
        <f t="shared" si="1"/>
        <v>190000</v>
      </c>
      <c r="L14" s="19">
        <f t="shared" si="3"/>
        <v>12.570963086623992</v>
      </c>
      <c r="M14" s="12">
        <f t="shared" si="4"/>
        <v>25.141926173247985</v>
      </c>
      <c r="N14" s="24">
        <f t="shared" si="5"/>
        <v>37.712889259871979</v>
      </c>
      <c r="O14" s="12">
        <f t="shared" si="6"/>
        <v>10.056770469299193</v>
      </c>
      <c r="P14" s="12">
        <f t="shared" si="2"/>
        <v>20.113540938598387</v>
      </c>
      <c r="Q14" s="20">
        <f t="shared" si="2"/>
        <v>30.170311407897582</v>
      </c>
      <c r="R14" s="26">
        <f>VLOOKUP(A14,prc_data!A:C,3,FALSE)/1000000</f>
        <v>156.78530924199467</v>
      </c>
      <c r="S14" s="27">
        <f>(VLOOKUP(A14,prc_data!A:C,3,FALSE)*L14)/1000000</f>
        <v>1970.9423350060424</v>
      </c>
      <c r="T14" s="13">
        <f>(VLOOKUP(A14,prc_data!A:C,3,FALSE)*M14)/1000000</f>
        <v>3941.8846700120848</v>
      </c>
      <c r="U14" s="28">
        <f>(VLOOKUP(A14,prc_data!A:C,3,FALSE)*N14)/1000000</f>
        <v>5912.8270050181281</v>
      </c>
      <c r="V14" s="13">
        <f>(VLOOKUP(A14,prc_data!A:C,3,FALSE)*O14)/1000000</f>
        <v>1576.753868004834</v>
      </c>
      <c r="W14" s="13">
        <f>(VLOOKUP(A14,prc_data!A:C,3,FALSE)*P14)/1000000</f>
        <v>3153.507736009668</v>
      </c>
      <c r="X14" s="21">
        <f>(VLOOKUP(A14,prc_data!A:C,3,FALSE)*Q14)/1000000</f>
        <v>4730.2616040145022</v>
      </c>
    </row>
    <row r="15" spans="1:24" x14ac:dyDescent="0.35">
      <c r="A15" s="1" t="s">
        <v>38</v>
      </c>
      <c r="B15" s="9">
        <f>VLOOKUP(A15,prc_data!A:C,2,FALSE)</f>
        <v>0.14032600000000001</v>
      </c>
      <c r="C15" s="5">
        <v>31720</v>
      </c>
      <c r="D15" s="17">
        <v>0.2</v>
      </c>
      <c r="E15" s="6">
        <v>0.3</v>
      </c>
      <c r="F15" s="6">
        <v>0.4</v>
      </c>
      <c r="G15" s="23">
        <f t="shared" si="0"/>
        <v>9198.7999999999993</v>
      </c>
      <c r="H15" s="6">
        <v>0.15</v>
      </c>
      <c r="I15" s="6">
        <v>0.25</v>
      </c>
      <c r="J15" s="6">
        <v>0.35</v>
      </c>
      <c r="K15" s="18">
        <f t="shared" si="1"/>
        <v>7612.7999999999993</v>
      </c>
      <c r="L15" s="19">
        <f t="shared" si="3"/>
        <v>1.4252526260279634</v>
      </c>
      <c r="M15" s="12">
        <f t="shared" si="4"/>
        <v>2.1378789390419448</v>
      </c>
      <c r="N15" s="24">
        <f t="shared" si="5"/>
        <v>2.8505052520559269</v>
      </c>
      <c r="O15" s="12">
        <f t="shared" si="6"/>
        <v>1.0689394695209724</v>
      </c>
      <c r="P15" s="12">
        <f t="shared" si="2"/>
        <v>1.7815657825349542</v>
      </c>
      <c r="Q15" s="20">
        <f t="shared" si="2"/>
        <v>2.4941920955489358</v>
      </c>
      <c r="R15" s="26">
        <f>VLOOKUP(A15,prc_data!A:C,3,FALSE)/1000000</f>
        <v>3237.4437041236479</v>
      </c>
      <c r="S15" s="27">
        <f>(VLOOKUP(A15,prc_data!A:C,3,FALSE)*L15)/1000000</f>
        <v>4614.175140919926</v>
      </c>
      <c r="T15" s="13">
        <f>(VLOOKUP(A15,prc_data!A:C,3,FALSE)*M15)/1000000</f>
        <v>6921.2627113798872</v>
      </c>
      <c r="U15" s="28">
        <f>(VLOOKUP(A15,prc_data!A:C,3,FALSE)*N15)/1000000</f>
        <v>9228.350281839852</v>
      </c>
      <c r="V15" s="13">
        <f>(VLOOKUP(A15,prc_data!A:C,3,FALSE)*O15)/1000000</f>
        <v>3460.6313556899436</v>
      </c>
      <c r="W15" s="13">
        <f>(VLOOKUP(A15,prc_data!A:C,3,FALSE)*P15)/1000000</f>
        <v>5767.718926149907</v>
      </c>
      <c r="X15" s="21">
        <f>(VLOOKUP(A15,prc_data!A:C,3,FALSE)*Q15)/1000000</f>
        <v>8074.80649660987</v>
      </c>
    </row>
    <row r="16" spans="1:24" x14ac:dyDescent="0.35">
      <c r="A16" s="1" t="s">
        <v>46</v>
      </c>
      <c r="B16" s="9">
        <f>VLOOKUP(A16,prc_data!A:C,2,FALSE)</f>
        <v>4.7464899999999997E-2</v>
      </c>
      <c r="C16" s="5">
        <v>100000</v>
      </c>
      <c r="D16" s="17">
        <v>0.15</v>
      </c>
      <c r="E16" s="6">
        <v>0.2</v>
      </c>
      <c r="F16" s="6">
        <v>0.25</v>
      </c>
      <c r="G16" s="23">
        <f t="shared" si="0"/>
        <v>19500</v>
      </c>
      <c r="H16" s="6">
        <v>0.12</v>
      </c>
      <c r="I16" s="6">
        <v>0.15</v>
      </c>
      <c r="J16" s="6">
        <v>0.2</v>
      </c>
      <c r="K16" s="18">
        <f t="shared" si="1"/>
        <v>15300</v>
      </c>
      <c r="L16" s="19">
        <f t="shared" si="3"/>
        <v>3.1602299804697789</v>
      </c>
      <c r="M16" s="12">
        <f t="shared" si="4"/>
        <v>4.2136399739597055</v>
      </c>
      <c r="N16" s="24">
        <f t="shared" si="5"/>
        <v>5.2670499674496316</v>
      </c>
      <c r="O16" s="12">
        <f t="shared" si="6"/>
        <v>2.5281839843758229</v>
      </c>
      <c r="P16" s="12">
        <f t="shared" si="2"/>
        <v>3.1602299804697789</v>
      </c>
      <c r="Q16" s="20">
        <f t="shared" si="2"/>
        <v>4.2136399739597055</v>
      </c>
      <c r="R16" s="26">
        <f>VLOOKUP(A16,prc_data!A:C,3,FALSE)/1000000</f>
        <v>659.78328440731786</v>
      </c>
      <c r="S16" s="27">
        <f>(VLOOKUP(A16,prc_data!A:C,3,FALSE)*L16)/1000000</f>
        <v>2085.0669159968247</v>
      </c>
      <c r="T16" s="13">
        <f>(VLOOKUP(A16,prc_data!A:C,3,FALSE)*M16)/1000000</f>
        <v>2780.0892213290995</v>
      </c>
      <c r="U16" s="28">
        <f>(VLOOKUP(A16,prc_data!A:C,3,FALSE)*N16)/1000000</f>
        <v>3475.1115266613747</v>
      </c>
      <c r="V16" s="13">
        <f>(VLOOKUP(A16,prc_data!A:C,3,FALSE)*O16)/1000000</f>
        <v>1668.0535327974596</v>
      </c>
      <c r="W16" s="13">
        <f>(VLOOKUP(A16,prc_data!A:C,3,FALSE)*P16)/1000000</f>
        <v>2085.0669159968247</v>
      </c>
      <c r="X16" s="21">
        <f>(VLOOKUP(A16,prc_data!A:C,3,FALSE)*Q16)/1000000</f>
        <v>2780.0892213290995</v>
      </c>
    </row>
    <row r="17" spans="1:24" x14ac:dyDescent="0.35">
      <c r="A17" s="1" t="s">
        <v>22</v>
      </c>
      <c r="B17" s="9">
        <f>VLOOKUP(A17,prc_data!A:C,2,FALSE)</f>
        <v>1.92</v>
      </c>
      <c r="C17" s="5">
        <v>8480</v>
      </c>
      <c r="D17" s="17">
        <v>7</v>
      </c>
      <c r="E17" s="6">
        <v>8</v>
      </c>
      <c r="F17" s="6">
        <v>10</v>
      </c>
      <c r="G17" s="23">
        <f t="shared" si="0"/>
        <v>69536</v>
      </c>
      <c r="H17" s="6">
        <v>5</v>
      </c>
      <c r="I17" s="6">
        <v>6</v>
      </c>
      <c r="J17" s="6">
        <v>7</v>
      </c>
      <c r="K17" s="18">
        <f t="shared" si="1"/>
        <v>50032</v>
      </c>
      <c r="L17" s="19">
        <f t="shared" si="3"/>
        <v>3.6458333333333335</v>
      </c>
      <c r="M17" s="12">
        <f t="shared" si="4"/>
        <v>4.166666666666667</v>
      </c>
      <c r="N17" s="24">
        <f t="shared" si="5"/>
        <v>5.2083333333333339</v>
      </c>
      <c r="O17" s="12">
        <f t="shared" si="6"/>
        <v>2.604166666666667</v>
      </c>
      <c r="P17" s="12">
        <f t="shared" si="2"/>
        <v>3.125</v>
      </c>
      <c r="Q17" s="20">
        <f t="shared" si="2"/>
        <v>3.6458333333333335</v>
      </c>
      <c r="R17" s="26">
        <f>VLOOKUP(A17,prc_data!A:C,3,FALSE)/1000000</f>
        <v>1175.8171986605594</v>
      </c>
      <c r="S17" s="27">
        <f>(VLOOKUP(A17,prc_data!A:C,3,FALSE)*L17)/1000000</f>
        <v>4286.8335367832897</v>
      </c>
      <c r="T17" s="13">
        <f>(VLOOKUP(A17,prc_data!A:C,3,FALSE)*M17)/1000000</f>
        <v>4899.2383277523304</v>
      </c>
      <c r="U17" s="28">
        <f>(VLOOKUP(A17,prc_data!A:C,3,FALSE)*N17)/1000000</f>
        <v>6124.0479096904146</v>
      </c>
      <c r="V17" s="13">
        <f>(VLOOKUP(A17,prc_data!A:C,3,FALSE)*O17)/1000000</f>
        <v>3062.0239548452073</v>
      </c>
      <c r="W17" s="13">
        <f>(VLOOKUP(A17,prc_data!A:C,3,FALSE)*P17)/1000000</f>
        <v>3674.428745814248</v>
      </c>
      <c r="X17" s="21">
        <f>(VLOOKUP(A17,prc_data!A:C,3,FALSE)*Q17)/1000000</f>
        <v>4286.8335367832897</v>
      </c>
    </row>
  </sheetData>
  <mergeCells count="9">
    <mergeCell ref="S5:U5"/>
    <mergeCell ref="V5:X5"/>
    <mergeCell ref="R4:X4"/>
    <mergeCell ref="D4:K4"/>
    <mergeCell ref="D5:F5"/>
    <mergeCell ref="H5:J5"/>
    <mergeCell ref="L4:Q4"/>
    <mergeCell ref="L5:N5"/>
    <mergeCell ref="O5:Q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AA2A5-6DC4-4BB7-A225-F2E10CB689CE}">
  <dimension ref="A1:C37"/>
  <sheetViews>
    <sheetView workbookViewId="0">
      <selection activeCell="E14" sqref="E14"/>
    </sheetView>
  </sheetViews>
  <sheetFormatPr defaultRowHeight="14.5" x14ac:dyDescent="0.35"/>
  <cols>
    <col min="1" max="1" width="9.08984375" bestFit="1" customWidth="1"/>
    <col min="2" max="2" width="10.81640625" bestFit="1" customWidth="1"/>
    <col min="3" max="3" width="17.1796875" bestFit="1" customWidth="1"/>
  </cols>
  <sheetData>
    <row r="1" spans="1:3" x14ac:dyDescent="0.35">
      <c r="A1" t="s">
        <v>18</v>
      </c>
      <c r="B1" t="s">
        <v>19</v>
      </c>
      <c r="C1" t="s">
        <v>20</v>
      </c>
    </row>
    <row r="2" spans="1:3" x14ac:dyDescent="0.35">
      <c r="A2" t="s">
        <v>8</v>
      </c>
      <c r="B2">
        <v>0.25401899999999999</v>
      </c>
      <c r="C2">
        <v>2049787473.7132893</v>
      </c>
    </row>
    <row r="3" spans="1:3" x14ac:dyDescent="0.35">
      <c r="A3" t="s">
        <v>17</v>
      </c>
      <c r="B3">
        <v>0.19887099999999999</v>
      </c>
      <c r="C3">
        <v>156785309.24199468</v>
      </c>
    </row>
    <row r="4" spans="1:3" x14ac:dyDescent="0.35">
      <c r="A4" t="s">
        <v>21</v>
      </c>
      <c r="B4">
        <v>1.0403920000000001E-2</v>
      </c>
      <c r="C4">
        <v>580432763.92035031</v>
      </c>
    </row>
    <row r="5" spans="1:3" x14ac:dyDescent="0.35">
      <c r="A5" t="s">
        <v>22</v>
      </c>
      <c r="B5">
        <v>1.92</v>
      </c>
      <c r="C5">
        <v>1175817198.6605594</v>
      </c>
    </row>
    <row r="6" spans="1:3" x14ac:dyDescent="0.35">
      <c r="A6" t="s">
        <v>23</v>
      </c>
      <c r="B6">
        <v>1.63</v>
      </c>
      <c r="C6">
        <v>4308999719.9244747</v>
      </c>
    </row>
    <row r="7" spans="1:3" x14ac:dyDescent="0.35">
      <c r="A7" t="s">
        <v>24</v>
      </c>
      <c r="B7">
        <v>1.0049999999999999</v>
      </c>
      <c r="C7">
        <v>7836315.4253066219</v>
      </c>
    </row>
    <row r="8" spans="1:3" x14ac:dyDescent="0.35">
      <c r="A8" t="s">
        <v>25</v>
      </c>
      <c r="B8">
        <v>0.66121399999999997</v>
      </c>
      <c r="C8">
        <v>99391312.123977944</v>
      </c>
    </row>
    <row r="9" spans="1:3" x14ac:dyDescent="0.35">
      <c r="A9" t="s">
        <v>15</v>
      </c>
      <c r="B9">
        <v>8.0710000000000004E-2</v>
      </c>
      <c r="C9">
        <v>31921885.069084521</v>
      </c>
    </row>
    <row r="10" spans="1:3" x14ac:dyDescent="0.35">
      <c r="A10" t="s">
        <v>7</v>
      </c>
      <c r="B10">
        <v>0.63015399999999999</v>
      </c>
      <c r="C10">
        <v>22209051801.908619</v>
      </c>
    </row>
    <row r="11" spans="1:3" x14ac:dyDescent="0.35">
      <c r="A11" t="s">
        <v>26</v>
      </c>
      <c r="B11">
        <v>0.40151100000000001</v>
      </c>
      <c r="C11">
        <v>169143191.00390622</v>
      </c>
    </row>
    <row r="12" spans="1:3" x14ac:dyDescent="0.35">
      <c r="A12" t="s">
        <v>27</v>
      </c>
      <c r="B12">
        <v>41</v>
      </c>
      <c r="C12">
        <v>416056608.6942215</v>
      </c>
    </row>
    <row r="13" spans="1:3" x14ac:dyDescent="0.35">
      <c r="A13" t="s">
        <v>28</v>
      </c>
      <c r="B13">
        <v>0.30568499999999998</v>
      </c>
      <c r="C13">
        <v>194477784.04331818</v>
      </c>
    </row>
    <row r="14" spans="1:3" x14ac:dyDescent="0.35">
      <c r="A14" t="s">
        <v>29</v>
      </c>
      <c r="B14">
        <v>2.8063049999999999E-2</v>
      </c>
      <c r="C14">
        <v>24562655.203440718</v>
      </c>
    </row>
    <row r="15" spans="1:3" x14ac:dyDescent="0.35">
      <c r="A15" t="s">
        <v>30</v>
      </c>
      <c r="B15">
        <v>6.4070000000000004E-3</v>
      </c>
      <c r="C15">
        <v>20958312.810878005</v>
      </c>
    </row>
    <row r="16" spans="1:3" x14ac:dyDescent="0.35">
      <c r="A16" t="s">
        <v>31</v>
      </c>
      <c r="B16">
        <v>7.6998999999999998E-2</v>
      </c>
      <c r="C16">
        <v>66422359.671851479</v>
      </c>
    </row>
    <row r="17" spans="1:3" x14ac:dyDescent="0.35">
      <c r="A17" t="s">
        <v>32</v>
      </c>
      <c r="B17">
        <v>0.849634</v>
      </c>
      <c r="C17">
        <v>73235561.929140881</v>
      </c>
    </row>
    <row r="18" spans="1:3" x14ac:dyDescent="0.35">
      <c r="A18" t="s">
        <v>33</v>
      </c>
      <c r="B18">
        <v>1.4553999999999999E-4</v>
      </c>
      <c r="C18">
        <v>10411685.886508273</v>
      </c>
    </row>
    <row r="19" spans="1:3" x14ac:dyDescent="0.35">
      <c r="A19" t="s">
        <v>34</v>
      </c>
      <c r="B19">
        <v>7.2428E-4</v>
      </c>
      <c r="C19">
        <v>36159846.847344525</v>
      </c>
    </row>
    <row r="20" spans="1:3" x14ac:dyDescent="0.35">
      <c r="A20" t="s">
        <v>10</v>
      </c>
      <c r="B20">
        <v>6.3839999999999994E-2</v>
      </c>
      <c r="C20">
        <v>2355271549.6616755</v>
      </c>
    </row>
    <row r="21" spans="1:3" x14ac:dyDescent="0.35">
      <c r="A21" t="s">
        <v>35</v>
      </c>
      <c r="B21">
        <v>3.5463580000000001E-2</v>
      </c>
      <c r="C21">
        <v>55866433.110219672</v>
      </c>
    </row>
    <row r="22" spans="1:3" x14ac:dyDescent="0.35">
      <c r="A22" t="s">
        <v>36</v>
      </c>
      <c r="B22">
        <v>1.978446E-2</v>
      </c>
      <c r="C22">
        <v>5355959.9102075277</v>
      </c>
    </row>
    <row r="23" spans="1:3" x14ac:dyDescent="0.35">
      <c r="A23" t="s">
        <v>9</v>
      </c>
      <c r="B23">
        <v>0.108193</v>
      </c>
      <c r="C23">
        <v>3640057387.0316486</v>
      </c>
    </row>
    <row r="24" spans="1:3" x14ac:dyDescent="0.35">
      <c r="A24" t="s">
        <v>37</v>
      </c>
      <c r="B24">
        <v>5.4791199999999997E-3</v>
      </c>
      <c r="C24">
        <v>26112231.779330388</v>
      </c>
    </row>
    <row r="25" spans="1:3" x14ac:dyDescent="0.35">
      <c r="A25" t="s">
        <v>38</v>
      </c>
      <c r="B25">
        <v>0.14032600000000001</v>
      </c>
      <c r="C25">
        <v>3237443704.1236477</v>
      </c>
    </row>
    <row r="26" spans="1:3" x14ac:dyDescent="0.35">
      <c r="A26" t="s">
        <v>16</v>
      </c>
      <c r="B26">
        <v>0.25506099999999998</v>
      </c>
      <c r="C26">
        <v>197481437.73202258</v>
      </c>
    </row>
    <row r="27" spans="1:3" x14ac:dyDescent="0.35">
      <c r="A27" t="s">
        <v>39</v>
      </c>
      <c r="B27">
        <v>1.066165E-2</v>
      </c>
      <c r="C27">
        <v>174920756.46763605</v>
      </c>
    </row>
    <row r="28" spans="1:3" x14ac:dyDescent="0.35">
      <c r="A28" t="s">
        <v>40</v>
      </c>
      <c r="B28">
        <v>127.16</v>
      </c>
      <c r="C28">
        <v>1847382933.8680084</v>
      </c>
    </row>
    <row r="29" spans="1:3" x14ac:dyDescent="0.35">
      <c r="A29" t="s">
        <v>12</v>
      </c>
      <c r="B29">
        <v>0.81222000000000005</v>
      </c>
      <c r="C29">
        <v>2168564100.4099131</v>
      </c>
    </row>
    <row r="30" spans="1:3" x14ac:dyDescent="0.35">
      <c r="A30" t="s">
        <v>41</v>
      </c>
      <c r="B30">
        <v>7.9738599999999993E-3</v>
      </c>
      <c r="C30">
        <v>84720853.733787969</v>
      </c>
    </row>
    <row r="31" spans="1:3" x14ac:dyDescent="0.35">
      <c r="A31" t="s">
        <v>11</v>
      </c>
      <c r="B31">
        <v>1.68</v>
      </c>
      <c r="C31">
        <v>2061302607.7842619</v>
      </c>
    </row>
    <row r="32" spans="1:3" x14ac:dyDescent="0.35">
      <c r="A32" t="s">
        <v>42</v>
      </c>
      <c r="B32">
        <v>5.5068999999999995E-4</v>
      </c>
      <c r="C32">
        <v>1314362.8951087839</v>
      </c>
    </row>
    <row r="33" spans="1:3" x14ac:dyDescent="0.35">
      <c r="A33" t="s">
        <v>43</v>
      </c>
      <c r="B33">
        <v>1.4500000000000001E-6</v>
      </c>
      <c r="C33">
        <v>37361537.036973298</v>
      </c>
    </row>
    <row r="34" spans="1:3" x14ac:dyDescent="0.35">
      <c r="A34" t="s">
        <v>44</v>
      </c>
      <c r="B34">
        <v>1.0550739999999999E-2</v>
      </c>
      <c r="C34">
        <v>107962416.62658118</v>
      </c>
    </row>
    <row r="35" spans="1:3" x14ac:dyDescent="0.35">
      <c r="A35" t="s">
        <v>45</v>
      </c>
      <c r="B35">
        <v>2.52</v>
      </c>
      <c r="C35">
        <v>59886591.24676197</v>
      </c>
    </row>
    <row r="36" spans="1:3" x14ac:dyDescent="0.35">
      <c r="A36" t="s">
        <v>46</v>
      </c>
      <c r="B36">
        <v>4.7464899999999997E-2</v>
      </c>
      <c r="C36">
        <v>659783284.40731788</v>
      </c>
    </row>
    <row r="37" spans="1:3" x14ac:dyDescent="0.35">
      <c r="A37" t="s">
        <v>47</v>
      </c>
      <c r="B37">
        <v>1.046101E-2</v>
      </c>
      <c r="C37">
        <v>145581908.38826194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5 6 3 c 2 a e - 9 b a a - 4 c 8 6 - a d c 9 - 4 2 c c 4 9 a 6 f 9 e 7 "   x m l n s = " h t t p : / / s c h e m a s . m i c r o s o f t . c o m / D a t a M a s h u p " > A A A A A D g E A A B Q S w M E F A A C A A g A c o B 3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c o B 3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K A d 1 h z J 7 o 5 M g E A A O 4 B A A A T A B w A R m 9 y b X V s Y X M v U 2 V j d G l v b j E u b S C i G A A o o B Q A A A A A A A A A A A A A A A A A A A A A A A A A A A B t j 1 F L w z A U h d 8 L / Q 8 h v n Q Q 2 w 3 R B 0 c f p B N 8 E q U D H 4 a M N L 2 u w S Y p N z f T M f b f j X R j I s t L L t 8 5 n H u P B 0 X a W V a P / 2 y e J m n i O 4 n Q s g H V u p U k W c l 6 o D R h 8 d U u o I J I K r / N F 0 4 F A 5 a y N 2 j y y l m K s 8 9 4 R z T 4 + 6 J A + Z V v N H W h C R 5 Q j X q u n C k A o X E I w R T a D A 5 J W r p u n f K F k d o W p 7 2 5 8 l s + E a s F 9 N p o A i y 5 4 I J V r g / G + v J G s E e r X K v t p r y 7 n U 5 n g r 0 G R 1 D T r o f y P O b P z s L 7 R I w F r v g L O h O 1 l j 2 B b A E 9 j 2 2 W s o n G o 3 L k 2 d h V s N W R P / R 9 r W Q v 0 Z e E 4 W 9 k 1 U m 7 i Y n L 3 Q D n u C V K 6 z 8 c m v H i X 9 F n F / a L / Z 7 7 n W l c H 9 t R d D G C b z o I t u f B t y d m g 2 k A T 3 R t J H 4 C r Z U c / h k O k z T R 9 u J l 8 x 9 Q S w E C L Q A U A A I A C A B y g H d Y P 7 S n 5 K Q A A A D 2 A A A A E g A A A A A A A A A A A A A A A A A A A A A A Q 2 9 u Z m l n L 1 B h Y 2 t h Z 2 U u e G 1 s U E s B A i 0 A F A A C A A g A c o B 3 W A / K 6 a u k A A A A 6 Q A A A B M A A A A A A A A A A A A A A A A A 8 A A A A F t D b 2 5 0 Z W 5 0 X 1 R 5 c G V z X S 5 4 b W x Q S w E C L Q A U A A I A C A B y g H d Y c y e 6 O T I B A A D u A Q A A E w A A A A A A A A A A A A A A A A D h A Q A A R m 9 y b X V s Y X M v U 2 V j d G l v b j E u b V B L B Q Y A A A A A A w A D A M I A A A B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s C g A A A A A A A A o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c m N f Z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0 Y W Q 3 N T Y 0 L W Q 1 Y j E t N D Q y M y 0 4 O D h j L W V m Y T V k N z F m N m F k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c m N f Z G F 0 Y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N 5 b W J v b C Z x d W 9 0 O y w m c X V v d D t 1 c 2 Q m c X V v d D s s J n F 1 b 3 Q 7 d X N k X 2 1 h c m t l d F 9 j Y X A m c X V v d D t d I i A v P j x F b n R y e S B U e X B l P S J G a W x s Q 2 9 s d W 1 u V H l w Z X M i I F Z h b H V l P S J z Q m d V R i I g L z 4 8 R W 5 0 c n k g V H l w Z T 0 i R m l s b E x h c 3 R V c G R h d G V k I i B W Y W x 1 Z T 0 i Z D I w M j Q t M D M t M j N U M j A 6 M D M 6 M z c u N z I w N T U 4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Y 1 9 k Y X R h L 0 F 1 d G 9 S Z W 1 v d m V k Q 2 9 s d W 1 u c z E u e 3 N 5 b W J v b C w w f S Z x d W 9 0 O y w m c X V v d D t T Z W N 0 a W 9 u M S 9 w c m N f Z G F 0 Y S 9 B d X R v U m V t b 3 Z l Z E N v b H V t b n M x L n t 1 c 2 Q s M X 0 m c X V v d D s s J n F 1 b 3 Q 7 U 2 V j d G l v b j E v c H J j X 2 R h d G E v Q X V 0 b 1 J l b W 9 2 Z W R D b 2 x 1 b W 5 z M S 5 7 d X N k X 2 1 h c m t l d F 9 j Y X A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H J j X 2 R h d G E v Q X V 0 b 1 J l b W 9 2 Z W R D b 2 x 1 b W 5 z M S 5 7 c 3 l t Y m 9 s L D B 9 J n F 1 b 3 Q 7 L C Z x d W 9 0 O 1 N l Y 3 R p b 2 4 x L 3 B y Y 1 9 k Y X R h L 0 F 1 d G 9 S Z W 1 v d m V k Q 2 9 s d W 1 u c z E u e 3 V z Z C w x f S Z x d W 9 0 O y w m c X V v d D t T Z W N 0 a W 9 u M S 9 w c m N f Z G F 0 Y S 9 B d X R v U m V t b 3 Z l Z E N v b H V t b n M x L n t 1 c 2 R f b W F y a 2 V 0 X 2 N h c C w y f S Z x d W 9 0 O 1 0 s J n F 1 b 3 Q 7 U m V s Y X R p b 2 5 z a G l w S W 5 m b y Z x d W 9 0 O z p b X X 0 i I C 8 + P E V u d H J 5 I F R 5 c G U 9 I k Z p b G x D b 3 V u d C I g V m F s d W U 9 I m w z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y Y 1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Y 1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Y 1 9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b V W k h j o j 5 O n E l P j N Y S 7 F Q A A A A A A g A A A A A A E G Y A A A A B A A A g A A A A X D L O L u U Q u Q J i u V 2 k 1 b B z p d C h A 0 g y W S O 8 R A 9 3 D G K P M o Q A A A A A D o A A A A A C A A A g A A A A n 7 q H c A 8 U R S J N m L j x H o C T H G n 1 1 1 b I i Q Z a 3 9 s d o e U m X Z J Q A A A A k E 9 v D Z D L 7 f n 1 T t Z s g x a G 5 g k p A c c K u t H y x K 6 4 g t R y t C j 0 B F b V 7 Q H O w w q N P k l y K A y q e A t d R f 5 V Y t F K 2 d G 3 X T x / I R 8 M v E g P k l R + 6 z w x k c o O B l t A A A A A x I N e h w b g + y a t F Z N x N D O z E y y F y T Q / r j u C 5 Y 7 q u y j v o 0 e m + j v 8 S r p 6 E q n m v D X K 3 S U O x R 9 P l B T W 0 N v x j B p a H J 3 g 6 Q = = < / D a t a M a s h u p > 
</file>

<file path=customXml/itemProps1.xml><?xml version="1.0" encoding="utf-8"?>
<ds:datastoreItem xmlns:ds="http://schemas.openxmlformats.org/officeDocument/2006/customXml" ds:itemID="{C0804911-3C74-4A0D-B9BF-228C5DDAD8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prc_data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Paul</dc:creator>
  <cp:lastModifiedBy>Suresh Paul</cp:lastModifiedBy>
  <dcterms:created xsi:type="dcterms:W3CDTF">2024-03-22T15:57:34Z</dcterms:created>
  <dcterms:modified xsi:type="dcterms:W3CDTF">2024-03-23T20:35:14Z</dcterms:modified>
</cp:coreProperties>
</file>