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Downloads\"/>
    </mc:Choice>
  </mc:AlternateContent>
  <xr:revisionPtr revIDLastSave="0" documentId="13_ncr:1_{6A85E31C-DF10-4063-9BC0-9635860D9D29}" xr6:coauthVersionLast="47" xr6:coauthVersionMax="47" xr10:uidLastSave="{00000000-0000-0000-0000-000000000000}"/>
  <bookViews>
    <workbookView xWindow="6180" yWindow="3120" windowWidth="70620" windowHeight="15105" xr2:uid="{C2F664F9-9B46-4F3B-B59B-02F6D7ECD350}"/>
  </bookViews>
  <sheets>
    <sheet name="dashboard" sheetId="1" r:id="rId1"/>
    <sheet name="prc_data" sheetId="3" r:id="rId2"/>
  </sheets>
  <definedNames>
    <definedName name="ExternalData_1" localSheetId="1" hidden="1">prc_data!$A$1:$C$37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6" i="1"/>
  <c r="W7" i="1"/>
  <c r="W8" i="1"/>
  <c r="U11" i="1"/>
  <c r="U6" i="1"/>
  <c r="Q7" i="1"/>
  <c r="X7" i="1" s="1"/>
  <c r="Q11" i="1"/>
  <c r="X11" i="1" s="1"/>
  <c r="P7" i="1"/>
  <c r="P8" i="1"/>
  <c r="P11" i="1"/>
  <c r="W11" i="1" s="1"/>
  <c r="P12" i="1"/>
  <c r="W12" i="1" s="1"/>
  <c r="P6" i="1"/>
  <c r="W6" i="1" s="1"/>
  <c r="L6" i="1"/>
  <c r="S6" i="1" s="1"/>
  <c r="N7" i="1"/>
  <c r="U7" i="1" s="1"/>
  <c r="N8" i="1"/>
  <c r="U8" i="1" s="1"/>
  <c r="N11" i="1"/>
  <c r="N6" i="1"/>
  <c r="M11" i="1"/>
  <c r="T11" i="1" s="1"/>
  <c r="M6" i="1"/>
  <c r="T6" i="1" s="1"/>
  <c r="B7" i="1"/>
  <c r="L7" i="1" s="1"/>
  <c r="S7" i="1" s="1"/>
  <c r="B8" i="1"/>
  <c r="L8" i="1" s="1"/>
  <c r="S8" i="1" s="1"/>
  <c r="B9" i="1"/>
  <c r="P9" i="1" s="1"/>
  <c r="W9" i="1" s="1"/>
  <c r="B10" i="1"/>
  <c r="P10" i="1" s="1"/>
  <c r="W10" i="1" s="1"/>
  <c r="B11" i="1"/>
  <c r="L11" i="1" s="1"/>
  <c r="S11" i="1" s="1"/>
  <c r="B12" i="1"/>
  <c r="M12" i="1" s="1"/>
  <c r="T12" i="1" s="1"/>
  <c r="B13" i="1"/>
  <c r="M13" i="1" s="1"/>
  <c r="T13" i="1" s="1"/>
  <c r="B14" i="1"/>
  <c r="O14" i="1" s="1"/>
  <c r="V14" i="1" s="1"/>
  <c r="B6" i="1"/>
  <c r="O6" i="1" s="1"/>
  <c r="V6" i="1" s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M9" i="1" l="1"/>
  <c r="T9" i="1" s="1"/>
  <c r="O12" i="1"/>
  <c r="V12" i="1" s="1"/>
  <c r="Q14" i="1"/>
  <c r="X14" i="1" s="1"/>
  <c r="M8" i="1"/>
  <c r="T8" i="1" s="1"/>
  <c r="O11" i="1"/>
  <c r="V11" i="1" s="1"/>
  <c r="Q13" i="1"/>
  <c r="X13" i="1" s="1"/>
  <c r="M14" i="1"/>
  <c r="T14" i="1" s="1"/>
  <c r="L14" i="1"/>
  <c r="S14" i="1" s="1"/>
  <c r="M7" i="1"/>
  <c r="T7" i="1" s="1"/>
  <c r="O10" i="1"/>
  <c r="V10" i="1" s="1"/>
  <c r="Q12" i="1"/>
  <c r="X12" i="1" s="1"/>
  <c r="M10" i="1"/>
  <c r="T10" i="1" s="1"/>
  <c r="L13" i="1"/>
  <c r="S13" i="1" s="1"/>
  <c r="L12" i="1"/>
  <c r="S12" i="1" s="1"/>
  <c r="O8" i="1"/>
  <c r="V8" i="1" s="1"/>
  <c r="Q10" i="1"/>
  <c r="X10" i="1" s="1"/>
  <c r="N13" i="1"/>
  <c r="U13" i="1" s="1"/>
  <c r="O7" i="1"/>
  <c r="V7" i="1" s="1"/>
  <c r="Q9" i="1"/>
  <c r="X9" i="1" s="1"/>
  <c r="N14" i="1"/>
  <c r="U14" i="1" s="1"/>
  <c r="L10" i="1"/>
  <c r="S10" i="1" s="1"/>
  <c r="N12" i="1"/>
  <c r="U12" i="1" s="1"/>
  <c r="Q6" i="1"/>
  <c r="X6" i="1" s="1"/>
  <c r="Q8" i="1"/>
  <c r="X8" i="1" s="1"/>
  <c r="O13" i="1"/>
  <c r="V13" i="1" s="1"/>
  <c r="O9" i="1"/>
  <c r="V9" i="1" s="1"/>
  <c r="N10" i="1"/>
  <c r="U10" i="1" s="1"/>
  <c r="P14" i="1"/>
  <c r="W14" i="1" s="1"/>
  <c r="L9" i="1"/>
  <c r="S9" i="1" s="1"/>
  <c r="N9" i="1"/>
  <c r="U9" i="1" s="1"/>
  <c r="P13" i="1"/>
  <c r="W13" i="1" s="1"/>
  <c r="K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D21D1-BB3D-4530-801C-5AF7D055CE38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<sst xmlns="http://schemas.openxmlformats.org/spreadsheetml/2006/main" count="66" uniqueCount="52">
  <si>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</si>
  <si>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</si>
  <si>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</si>
  <si>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</si>
  <si>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</si>
  <si>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</si>
  <si>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</si>
  <si>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</si>
  <si>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</si>
  <si>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</si>
  <si>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</si>
  <si>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</si>
  <si>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</si>
  <si>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</si>
  <si>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</si>
  <si>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</si>
  <si>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</si>
  <si>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</si>
  <si>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</si>
  <si>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</si>
  <si>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</si>
  <si>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</si>
  <si>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</si>
  <si>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</si>
  <si>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</si>
  <si>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</si>
  <si>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</si>
  <si>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</si>
  <si>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</si>
  <si>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</si>
  <si>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</si>
  <si>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</si>
  <si>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</si>
  <si>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</si>
  <si>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</si>
  <si>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</si>
  <si>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</si>
  <si>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</si>
  <si>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</si>
  <si>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</si>
  <si>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</si>
  <si>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</si>
  <si>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</si>
  <si>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</si>
  <si>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</si>
  <si>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</si>
  <si>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</si>
  <si>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</si>
  <si>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3/23/2024 Price</t>
  </si>
  <si>
    <t>Multiples Projections</t>
  </si>
  <si>
    <t>Market Cap Projections (in Millions)</t>
  </si>
  <si>
    <t>on 3/23/2024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</si>
</sst>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6" formatCode="0.0"/>
    <numFmt numFmtId="167" formatCode="_(&quot;$&quot;* #,##0.0_);_(&quot;$&quot;* \(#,##0.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0" xfId="0" applyNumberFormat="1" applyBorder="1" applyAlignment="1">
      <alignment vertical="center"/>
    </xf>
    <xf numFmtId="166" fontId="0" fillId="0" borderId="4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0" xfId="0" applyNumberFormat="1" applyBorder="1" applyAlignment="1">
      <alignment vertical="center"/>
    </xf>
    <xf numFmtId="167" fontId="0" fillId="0" borderId="8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 wrapText="1"/>
    </xf>
    <xf numFmtId="167" fontId="0" fillId="0" borderId="14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6" xfId="0" applyNumberFormat="1" applyBorder="1" applyAlignment="1">
      <alignment vertical="center"/>
    </xf>
    <xf numFmtId="167" fontId="0" fillId="0" borderId="12" xfId="0" applyNumberFormat="1" applyBorder="1" applyAlignment="1">
      <alignment vertical="center"/>
    </xf>
  </cellXfs>
  <cellStyles count="2">
    <cellStyle name="Good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9E6651-DC17-41DA-B963-9F4A25A39715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3CADD-CAD9-40CA-9093-079D3E6EE624}" name="prc_data" displayName="prc_data" ref="A1:C37" tableType="queryTable" totalsRowShown="0">
  <autoFilter ref="A1:C37" xr:uid="{7AD3CADD-CAD9-40CA-9093-079D3E6EE624}"/>
  <tableColumns count="3">
    <tableColumn id="1" xr3:uid="{9DCE941D-5726-4A5B-A3FD-7372DA627CD3}" uniqueName="1" name="symbol" queryTableFieldId="1" dataDxfId="0"/>
    <tableColumn id="2" xr3:uid="{43D5DACD-4C87-42B6-9ABB-57A5A7E9A924}" uniqueName="2" name="usd" queryTableFieldId="2"/>
    <tableColumn id="3" xr3:uid="{3B2D6E84-DC88-49A5-B7B1-7C1333E35925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X14"/>
  <sheetViews>
    <sheetView tabSelected="1" zoomScale="220" zoomScaleNormal="220" workbookViewId="0">
      <pane ySplit="5" topLeftCell="A6" activePane="bottomLeft" state="frozen"/>
      <selection pane="bottomLeft"/>
    </sheetView>
  </sheetViews>
  <sheetFormatPr defaultRowHeight="15" x14ac:dyDescent="0.25"/>
  <cols>
    <col min="1" max="1" width="9.140625" style="1"/>
    <col min="2" max="2" width="14.7109375" style="11" bestFit="1" customWidth="1"/>
    <col min="3" max="3" width="9.140625" style="5"/>
    <col min="4" max="4" width="9.140625" style="26"/>
    <col min="5" max="6" width="9.140625" style="21"/>
    <col min="7" max="7" width="20.7109375" style="40" customWidth="1"/>
    <col min="8" max="10" width="9.140625" style="21"/>
    <col min="11" max="11" width="20.7109375" style="27" customWidth="1"/>
    <col min="12" max="12" width="9.140625" style="30"/>
    <col min="13" max="13" width="9.140625" style="31"/>
    <col min="14" max="14" width="9.140625" style="42"/>
    <col min="15" max="16" width="9.140625" style="31"/>
    <col min="17" max="17" width="9.140625" style="32"/>
    <col min="18" max="18" width="14.85546875" style="45" customWidth="1"/>
    <col min="19" max="19" width="12.42578125" style="48" bestFit="1" customWidth="1"/>
    <col min="20" max="20" width="11.5703125" style="36" bestFit="1" customWidth="1"/>
    <col min="21" max="21" width="11.5703125" style="49" bestFit="1" customWidth="1"/>
    <col min="22" max="23" width="10.5703125" style="36" bestFit="1" customWidth="1"/>
    <col min="24" max="24" width="11.5703125" style="37" bestFit="1" customWidth="1"/>
    <col min="25" max="16384" width="9.140625" style="1"/>
  </cols>
  <sheetData>
    <row r="1" spans="1:24" x14ac:dyDescent="0.25">
      <c r="D1" s="6" t="s">
        <v>13</v>
      </c>
      <c r="E1" s="6"/>
      <c r="F1" s="6"/>
      <c r="G1" s="8">
        <f>SUM(G6:G1048576)</f>
        <v>1480500</v>
      </c>
      <c r="H1" s="6" t="s">
        <v>14</v>
      </c>
      <c r="I1" s="6"/>
      <c r="J1" s="6"/>
      <c r="K1" s="8">
        <f>SUM(K6:K1048576)</f>
        <v>1015000</v>
      </c>
      <c r="L1" s="14"/>
      <c r="M1" s="14"/>
      <c r="N1" s="14"/>
      <c r="O1" s="14"/>
      <c r="P1" s="14"/>
      <c r="Q1" s="14"/>
      <c r="R1" s="17"/>
      <c r="S1" s="16"/>
      <c r="T1" s="16"/>
      <c r="U1" s="16"/>
      <c r="V1" s="16"/>
      <c r="W1" s="16"/>
      <c r="X1" s="16"/>
    </row>
    <row r="2" spans="1:24" x14ac:dyDescent="0.25">
      <c r="D2" s="7"/>
      <c r="E2" s="7"/>
      <c r="F2" s="7"/>
      <c r="G2" s="7"/>
      <c r="H2" s="7"/>
      <c r="I2" s="7"/>
      <c r="J2" s="7"/>
      <c r="K2" s="6"/>
      <c r="L2" s="14"/>
      <c r="M2" s="14"/>
      <c r="N2" s="14"/>
      <c r="O2" s="14"/>
      <c r="P2" s="14"/>
      <c r="Q2" s="14"/>
      <c r="R2" s="17"/>
      <c r="S2" s="16"/>
      <c r="T2" s="16"/>
      <c r="U2" s="16"/>
      <c r="V2" s="16"/>
      <c r="W2" s="16"/>
      <c r="X2" s="16"/>
    </row>
    <row r="3" spans="1:24" s="3" customFormat="1" x14ac:dyDescent="0.25">
      <c r="A3" s="2" t="s">
        <v>5</v>
      </c>
      <c r="B3" s="12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4"/>
      <c r="M3" s="14"/>
      <c r="N3" s="14"/>
      <c r="O3" s="14"/>
      <c r="P3" s="14"/>
      <c r="Q3" s="14"/>
      <c r="R3" s="17"/>
      <c r="S3" s="17"/>
      <c r="T3" s="17"/>
      <c r="U3" s="17"/>
      <c r="V3" s="17"/>
      <c r="W3" s="17"/>
      <c r="X3" s="17"/>
    </row>
    <row r="4" spans="1:24" x14ac:dyDescent="0.25">
      <c r="D4" s="23" t="s">
        <v>2</v>
      </c>
      <c r="E4" s="9"/>
      <c r="F4" s="9"/>
      <c r="G4" s="9"/>
      <c r="H4" s="9"/>
      <c r="I4" s="9"/>
      <c r="J4" s="9"/>
      <c r="K4" s="24"/>
      <c r="L4" s="28" t="s">
        <v>49</v>
      </c>
      <c r="M4" s="15"/>
      <c r="N4" s="15"/>
      <c r="O4" s="15"/>
      <c r="P4" s="15"/>
      <c r="Q4" s="29"/>
      <c r="R4" s="33" t="s">
        <v>50</v>
      </c>
      <c r="S4" s="19"/>
      <c r="T4" s="19"/>
      <c r="U4" s="19"/>
      <c r="V4" s="19"/>
      <c r="W4" s="19"/>
      <c r="X4" s="34"/>
    </row>
    <row r="5" spans="1:24" x14ac:dyDescent="0.25">
      <c r="A5" s="4" t="s">
        <v>0</v>
      </c>
      <c r="B5" s="13" t="s">
        <v>48</v>
      </c>
      <c r="C5" s="20" t="s">
        <v>1</v>
      </c>
      <c r="D5" s="23" t="s">
        <v>3</v>
      </c>
      <c r="E5" s="9"/>
      <c r="F5" s="9"/>
      <c r="G5" s="39" t="s">
        <v>6</v>
      </c>
      <c r="H5" s="38" t="s">
        <v>4</v>
      </c>
      <c r="I5" s="9"/>
      <c r="J5" s="9"/>
      <c r="K5" s="25" t="s">
        <v>6</v>
      </c>
      <c r="L5" s="28" t="s">
        <v>3</v>
      </c>
      <c r="M5" s="15"/>
      <c r="N5" s="41"/>
      <c r="O5" s="22" t="s">
        <v>4</v>
      </c>
      <c r="P5" s="15"/>
      <c r="Q5" s="29"/>
      <c r="R5" s="44" t="s">
        <v>51</v>
      </c>
      <c r="S5" s="46" t="s">
        <v>3</v>
      </c>
      <c r="T5" s="18"/>
      <c r="U5" s="47"/>
      <c r="V5" s="43" t="s">
        <v>4</v>
      </c>
      <c r="W5" s="18"/>
      <c r="X5" s="35"/>
    </row>
    <row r="6" spans="1:24" x14ac:dyDescent="0.25">
      <c r="A6" s="1" t="s">
        <v>7</v>
      </c>
      <c r="B6" s="11">
        <f>VLOOKUP(A6,prc_data!A:C,2,FALSE)</f>
        <v>0.63405</v>
      </c>
      <c r="C6" s="5">
        <v>100000</v>
      </c>
      <c r="D6" s="26">
        <v>3</v>
      </c>
      <c r="E6" s="21">
        <v>4</v>
      </c>
      <c r="F6" s="21">
        <v>5</v>
      </c>
      <c r="G6" s="40">
        <f t="shared" ref="G6:G14" si="0">($D$3*C6*D6)+($E$3*C6*E6)+($F$3*C6*F6)</f>
        <v>390000</v>
      </c>
      <c r="H6" s="21">
        <v>2</v>
      </c>
      <c r="I6" s="21">
        <v>2.5</v>
      </c>
      <c r="J6" s="21">
        <v>3</v>
      </c>
      <c r="K6" s="27">
        <f t="shared" ref="K6:K14" si="1">($H$3*C6*H6)+($I$3*C6*I6)+($J$3*C6*J6)</f>
        <v>245000</v>
      </c>
      <c r="L6" s="30">
        <f>D6/$B6</f>
        <v>4.7314880529926659</v>
      </c>
      <c r="M6" s="31">
        <f>E6/$B6</f>
        <v>6.3086507373235552</v>
      </c>
      <c r="N6" s="42">
        <f>F6/$B6</f>
        <v>7.8858134216544435</v>
      </c>
      <c r="O6" s="31">
        <f>H6/$B6</f>
        <v>3.1543253686617776</v>
      </c>
      <c r="P6" s="31">
        <f t="shared" ref="P6:Q14" si="2">I6/$B6</f>
        <v>3.9429067108272218</v>
      </c>
      <c r="Q6" s="32">
        <f t="shared" si="2"/>
        <v>4.7314880529926659</v>
      </c>
      <c r="R6" s="45">
        <f>VLOOKUP(A6,prc_data!A:C,3,FALSE)/1000000</f>
        <v>22296.035840413628</v>
      </c>
      <c r="S6" s="48">
        <f>(VLOOKUP(A6,prc_data!A:C,3,FALSE)*L6)/1000000</f>
        <v>105493.42720801337</v>
      </c>
      <c r="T6" s="36">
        <f>(VLOOKUP(A6,prc_data!A:C,3,FALSE)*M6)/1000000</f>
        <v>140657.90294401784</v>
      </c>
      <c r="U6" s="49">
        <f>(VLOOKUP(A6,prc_data!A:C,3,FALSE)*N6)/1000000</f>
        <v>175822.37868002232</v>
      </c>
      <c r="V6" s="36">
        <f>(VLOOKUP(A6,prc_data!A:C,3,FALSE)*O6)/1000000</f>
        <v>70328.951472008921</v>
      </c>
      <c r="W6" s="36">
        <f>(VLOOKUP(A6,prc_data!A:C,3,FALSE)*P6)/1000000</f>
        <v>87911.189340011158</v>
      </c>
      <c r="X6" s="37">
        <f>(VLOOKUP(A6,prc_data!A:C,3,FALSE)*Q6)/1000000</f>
        <v>105493.42720801337</v>
      </c>
    </row>
    <row r="7" spans="1:24" x14ac:dyDescent="0.25">
      <c r="A7" s="1" t="s">
        <v>8</v>
      </c>
      <c r="B7" s="11">
        <f>VLOOKUP(A7,prc_data!A:C,2,FALSE)</f>
        <v>0.24840100000000001</v>
      </c>
      <c r="C7" s="5">
        <v>100000</v>
      </c>
      <c r="D7" s="26">
        <v>1.25</v>
      </c>
      <c r="E7" s="21">
        <v>1.5</v>
      </c>
      <c r="F7" s="21">
        <v>2</v>
      </c>
      <c r="G7" s="40">
        <f t="shared" si="0"/>
        <v>155000</v>
      </c>
      <c r="H7" s="21">
        <v>1</v>
      </c>
      <c r="I7" s="21">
        <v>1.25</v>
      </c>
      <c r="J7" s="21">
        <v>1.5</v>
      </c>
      <c r="K7" s="27">
        <f t="shared" si="1"/>
        <v>122500</v>
      </c>
      <c r="L7" s="30">
        <f t="shared" ref="L7:L14" si="3">D7/$B7</f>
        <v>5.0321858607654555</v>
      </c>
      <c r="M7" s="31">
        <f t="shared" ref="M7:M14" si="4">E7/$B7</f>
        <v>6.0386230329185464</v>
      </c>
      <c r="N7" s="42">
        <f t="shared" ref="N7:N14" si="5">F7/$B7</f>
        <v>8.0514973772247291</v>
      </c>
      <c r="O7" s="31">
        <f t="shared" ref="O7:O14" si="6">H7/$B7</f>
        <v>4.0257486886123646</v>
      </c>
      <c r="P7" s="31">
        <f t="shared" si="2"/>
        <v>5.0321858607654555</v>
      </c>
      <c r="Q7" s="32">
        <f t="shared" si="2"/>
        <v>6.0386230329185464</v>
      </c>
      <c r="R7" s="45">
        <f>VLOOKUP(A7,prc_data!A:C,3,FALSE)/1000000</f>
        <v>1998.9868437290124</v>
      </c>
      <c r="S7" s="48">
        <f>(VLOOKUP(A7,prc_data!A:C,3,FALSE)*L7)/1000000</f>
        <v>10059.2733308693</v>
      </c>
      <c r="T7" s="36">
        <f>(VLOOKUP(A7,prc_data!A:C,3,FALSE)*M7)/1000000</f>
        <v>12071.127997043161</v>
      </c>
      <c r="U7" s="49">
        <f>(VLOOKUP(A7,prc_data!A:C,3,FALSE)*N7)/1000000</f>
        <v>16094.837329390884</v>
      </c>
      <c r="V7" s="36">
        <f>(VLOOKUP(A7,prc_data!A:C,3,FALSE)*O7)/1000000</f>
        <v>8047.4186646954422</v>
      </c>
      <c r="W7" s="36">
        <f>(VLOOKUP(A7,prc_data!A:C,3,FALSE)*P7)/1000000</f>
        <v>10059.2733308693</v>
      </c>
      <c r="X7" s="37">
        <f>(VLOOKUP(A7,prc_data!A:C,3,FALSE)*Q7)/1000000</f>
        <v>12071.127997043161</v>
      </c>
    </row>
    <row r="8" spans="1:24" x14ac:dyDescent="0.25">
      <c r="A8" s="1" t="s">
        <v>9</v>
      </c>
      <c r="B8" s="11">
        <f>VLOOKUP(A8,prc_data!A:C,2,FALSE)</f>
        <v>0.10872800000000001</v>
      </c>
      <c r="C8" s="5">
        <v>100000</v>
      </c>
      <c r="D8" s="26">
        <v>0.3</v>
      </c>
      <c r="E8" s="21">
        <v>0.4</v>
      </c>
      <c r="F8" s="21">
        <v>0.5</v>
      </c>
      <c r="G8" s="40">
        <f t="shared" si="0"/>
        <v>39000</v>
      </c>
      <c r="H8" s="21">
        <v>0.2</v>
      </c>
      <c r="I8" s="21">
        <v>0.25</v>
      </c>
      <c r="J8" s="21">
        <v>0.3</v>
      </c>
      <c r="K8" s="27">
        <f t="shared" si="1"/>
        <v>24500</v>
      </c>
      <c r="L8" s="30">
        <f t="shared" si="3"/>
        <v>2.7591788683687732</v>
      </c>
      <c r="M8" s="31">
        <f t="shared" si="4"/>
        <v>3.6789051578250311</v>
      </c>
      <c r="N8" s="42">
        <f t="shared" si="5"/>
        <v>4.5986314472812886</v>
      </c>
      <c r="O8" s="31">
        <f t="shared" si="6"/>
        <v>1.8394525789125156</v>
      </c>
      <c r="P8" s="31">
        <f t="shared" si="2"/>
        <v>2.2993157236406443</v>
      </c>
      <c r="Q8" s="32">
        <f t="shared" si="2"/>
        <v>2.7591788683687732</v>
      </c>
      <c r="R8" s="45">
        <f>VLOOKUP(A8,prc_data!A:C,3,FALSE)/1000000</f>
        <v>3654.9580848095698</v>
      </c>
      <c r="S8" s="48">
        <f>(VLOOKUP(A8,prc_data!A:C,3,FALSE)*L8)/1000000</f>
        <v>10084.683112380168</v>
      </c>
      <c r="T8" s="36">
        <f>(VLOOKUP(A8,prc_data!A:C,3,FALSE)*M8)/1000000</f>
        <v>13446.244149840224</v>
      </c>
      <c r="U8" s="49">
        <f>(VLOOKUP(A8,prc_data!A:C,3,FALSE)*N8)/1000000</f>
        <v>16807.805187300281</v>
      </c>
      <c r="V8" s="36">
        <f>(VLOOKUP(A8,prc_data!A:C,3,FALSE)*O8)/1000000</f>
        <v>6723.122074920112</v>
      </c>
      <c r="W8" s="36">
        <f>(VLOOKUP(A8,prc_data!A:C,3,FALSE)*P8)/1000000</f>
        <v>8403.9025936501403</v>
      </c>
      <c r="X8" s="37">
        <f>(VLOOKUP(A8,prc_data!A:C,3,FALSE)*Q8)/1000000</f>
        <v>10084.683112380168</v>
      </c>
    </row>
    <row r="9" spans="1:24" x14ac:dyDescent="0.25">
      <c r="A9" s="1" t="s">
        <v>10</v>
      </c>
      <c r="B9" s="11">
        <f>VLOOKUP(A9,prc_data!A:C,2,FALSE)</f>
        <v>6.1591E-2</v>
      </c>
      <c r="C9" s="5">
        <v>100000</v>
      </c>
      <c r="D9" s="26">
        <v>0.5</v>
      </c>
      <c r="E9" s="21">
        <v>0.6</v>
      </c>
      <c r="F9" s="21">
        <v>0.7</v>
      </c>
      <c r="G9" s="40">
        <f t="shared" si="0"/>
        <v>59000</v>
      </c>
      <c r="H9" s="21">
        <v>0.3</v>
      </c>
      <c r="I9" s="21">
        <v>0.4</v>
      </c>
      <c r="J9" s="21">
        <v>0.5</v>
      </c>
      <c r="K9" s="27">
        <f t="shared" si="1"/>
        <v>39000</v>
      </c>
      <c r="L9" s="30">
        <f t="shared" si="3"/>
        <v>8.118069198421848</v>
      </c>
      <c r="M9" s="31">
        <f t="shared" si="4"/>
        <v>9.7416830381062169</v>
      </c>
      <c r="N9" s="42">
        <f t="shared" si="5"/>
        <v>11.365296877790586</v>
      </c>
      <c r="O9" s="31">
        <f t="shared" si="6"/>
        <v>4.8708415190531085</v>
      </c>
      <c r="P9" s="31">
        <f t="shared" si="2"/>
        <v>6.4944553587374783</v>
      </c>
      <c r="Q9" s="32">
        <f t="shared" si="2"/>
        <v>8.118069198421848</v>
      </c>
      <c r="R9" s="45">
        <f>VLOOKUP(A9,prc_data!A:C,3,FALSE)/1000000</f>
        <v>2270.2369277034459</v>
      </c>
      <c r="S9" s="48">
        <f>(VLOOKUP(A9,prc_data!A:C,3,FALSE)*L9)/1000000</f>
        <v>18429.940475909192</v>
      </c>
      <c r="T9" s="36">
        <f>(VLOOKUP(A9,prc_data!A:C,3,FALSE)*M9)/1000000</f>
        <v>22115.92857109103</v>
      </c>
      <c r="U9" s="49">
        <f>(VLOOKUP(A9,prc_data!A:C,3,FALSE)*N9)/1000000</f>
        <v>25801.916666272864</v>
      </c>
      <c r="V9" s="36">
        <f>(VLOOKUP(A9,prc_data!A:C,3,FALSE)*O9)/1000000</f>
        <v>11057.964285545515</v>
      </c>
      <c r="W9" s="36">
        <f>(VLOOKUP(A9,prc_data!A:C,3,FALSE)*P9)/1000000</f>
        <v>14743.952380727354</v>
      </c>
      <c r="X9" s="37">
        <f>(VLOOKUP(A9,prc_data!A:C,3,FALSE)*Q9)/1000000</f>
        <v>18429.940475909192</v>
      </c>
    </row>
    <row r="10" spans="1:24" x14ac:dyDescent="0.25">
      <c r="A10" s="1" t="s">
        <v>11</v>
      </c>
      <c r="B10" s="11">
        <f>VLOOKUP(A10,prc_data!A:C,2,FALSE)</f>
        <v>1.7</v>
      </c>
      <c r="C10" s="5">
        <v>10000</v>
      </c>
      <c r="D10" s="26">
        <v>5</v>
      </c>
      <c r="E10" s="21">
        <v>7.5</v>
      </c>
      <c r="F10" s="21">
        <v>10</v>
      </c>
      <c r="G10" s="40">
        <f t="shared" si="0"/>
        <v>72500</v>
      </c>
      <c r="H10" s="21">
        <v>4</v>
      </c>
      <c r="I10" s="21">
        <v>5</v>
      </c>
      <c r="J10" s="21">
        <v>6</v>
      </c>
      <c r="K10" s="27">
        <f t="shared" si="1"/>
        <v>49000</v>
      </c>
      <c r="L10" s="30">
        <f t="shared" si="3"/>
        <v>2.9411764705882355</v>
      </c>
      <c r="M10" s="31">
        <f t="shared" si="4"/>
        <v>4.4117647058823533</v>
      </c>
      <c r="N10" s="42">
        <f t="shared" si="5"/>
        <v>5.882352941176471</v>
      </c>
      <c r="O10" s="31">
        <f t="shared" si="6"/>
        <v>2.3529411764705883</v>
      </c>
      <c r="P10" s="31">
        <f t="shared" si="2"/>
        <v>2.9411764705882355</v>
      </c>
      <c r="Q10" s="32">
        <f t="shared" si="2"/>
        <v>3.5294117647058822</v>
      </c>
      <c r="R10" s="45">
        <f>VLOOKUP(A10,prc_data!A:C,3,FALSE)/1000000</f>
        <v>2088.9804051871001</v>
      </c>
      <c r="S10" s="48">
        <f>(VLOOKUP(A10,prc_data!A:C,3,FALSE)*L10)/1000000</f>
        <v>6144.0600152561774</v>
      </c>
      <c r="T10" s="36">
        <f>(VLOOKUP(A10,prc_data!A:C,3,FALSE)*M10)/1000000</f>
        <v>9216.0900228842656</v>
      </c>
      <c r="U10" s="49">
        <f>(VLOOKUP(A10,prc_data!A:C,3,FALSE)*N10)/1000000</f>
        <v>12288.120030512355</v>
      </c>
      <c r="V10" s="36">
        <f>(VLOOKUP(A10,prc_data!A:C,3,FALSE)*O10)/1000000</f>
        <v>4915.2480122049419</v>
      </c>
      <c r="W10" s="36">
        <f>(VLOOKUP(A10,prc_data!A:C,3,FALSE)*P10)/1000000</f>
        <v>6144.0600152561774</v>
      </c>
      <c r="X10" s="37">
        <f>(VLOOKUP(A10,prc_data!A:C,3,FALSE)*Q10)/1000000</f>
        <v>7372.872018307412</v>
      </c>
    </row>
    <row r="11" spans="1:24" x14ac:dyDescent="0.25">
      <c r="A11" s="1" t="s">
        <v>12</v>
      </c>
      <c r="B11" s="11">
        <f>VLOOKUP(A11,prc_data!A:C,2,FALSE)</f>
        <v>0.81355500000000003</v>
      </c>
      <c r="C11" s="5">
        <v>10000</v>
      </c>
      <c r="D11" s="26">
        <v>4</v>
      </c>
      <c r="E11" s="21">
        <v>6</v>
      </c>
      <c r="F11" s="21">
        <v>8</v>
      </c>
      <c r="G11" s="40">
        <f t="shared" si="0"/>
        <v>58000</v>
      </c>
      <c r="H11" s="21">
        <v>3</v>
      </c>
      <c r="I11" s="21">
        <v>4</v>
      </c>
      <c r="J11" s="21">
        <v>5</v>
      </c>
      <c r="K11" s="27">
        <f t="shared" si="1"/>
        <v>39000</v>
      </c>
      <c r="L11" s="30">
        <f t="shared" si="3"/>
        <v>4.9166927865970953</v>
      </c>
      <c r="M11" s="31">
        <f t="shared" si="4"/>
        <v>7.3750391798956425</v>
      </c>
      <c r="N11" s="42">
        <f t="shared" si="5"/>
        <v>9.8333855731941906</v>
      </c>
      <c r="O11" s="31">
        <f t="shared" si="6"/>
        <v>3.6875195899478213</v>
      </c>
      <c r="P11" s="31">
        <f t="shared" si="2"/>
        <v>4.9166927865970953</v>
      </c>
      <c r="Q11" s="32">
        <f t="shared" si="2"/>
        <v>6.1458659832463693</v>
      </c>
      <c r="R11" s="45">
        <f>VLOOKUP(A11,prc_data!A:C,3,FALSE)/1000000</f>
        <v>2176.1279147477148</v>
      </c>
      <c r="S11" s="48">
        <f>(VLOOKUP(A11,prc_data!A:C,3,FALSE)*L11)/1000000</f>
        <v>10699.352421152669</v>
      </c>
      <c r="T11" s="36">
        <f>(VLOOKUP(A11,prc_data!A:C,3,FALSE)*M11)/1000000</f>
        <v>16049.028631729003</v>
      </c>
      <c r="U11" s="49">
        <f>(VLOOKUP(A11,prc_data!A:C,3,FALSE)*N11)/1000000</f>
        <v>21398.704842305338</v>
      </c>
      <c r="V11" s="36">
        <f>(VLOOKUP(A11,prc_data!A:C,3,FALSE)*O11)/1000000</f>
        <v>8024.5143158645014</v>
      </c>
      <c r="W11" s="36">
        <f>(VLOOKUP(A11,prc_data!A:C,3,FALSE)*P11)/1000000</f>
        <v>10699.352421152669</v>
      </c>
      <c r="X11" s="37">
        <f>(VLOOKUP(A11,prc_data!A:C,3,FALSE)*Q11)/1000000</f>
        <v>13374.190526440836</v>
      </c>
    </row>
    <row r="12" spans="1:24" x14ac:dyDescent="0.25">
      <c r="A12" s="1" t="s">
        <v>15</v>
      </c>
      <c r="B12" s="11">
        <f>VLOOKUP(A12,prc_data!A:C,2,FALSE)</f>
        <v>8.1311999999999995E-2</v>
      </c>
      <c r="C12" s="5">
        <v>200000</v>
      </c>
      <c r="D12" s="26">
        <v>0.8</v>
      </c>
      <c r="E12" s="21">
        <v>1.2</v>
      </c>
      <c r="F12" s="21">
        <v>1.6</v>
      </c>
      <c r="G12" s="40">
        <f t="shared" si="0"/>
        <v>232000</v>
      </c>
      <c r="H12" s="21">
        <v>0.4</v>
      </c>
      <c r="I12" s="21">
        <v>0.6</v>
      </c>
      <c r="J12" s="21">
        <v>0.8</v>
      </c>
      <c r="K12" s="27">
        <f t="shared" si="1"/>
        <v>116000</v>
      </c>
      <c r="L12" s="30">
        <f t="shared" si="3"/>
        <v>9.8386462022825665</v>
      </c>
      <c r="M12" s="31">
        <f t="shared" si="4"/>
        <v>14.757969303423849</v>
      </c>
      <c r="N12" s="42">
        <f t="shared" si="5"/>
        <v>19.677292404565133</v>
      </c>
      <c r="O12" s="31">
        <f t="shared" si="6"/>
        <v>4.9193231011412832</v>
      </c>
      <c r="P12" s="31">
        <f t="shared" si="2"/>
        <v>7.3789846517119244</v>
      </c>
      <c r="Q12" s="32">
        <f t="shared" si="2"/>
        <v>9.8386462022825665</v>
      </c>
      <c r="R12" s="45">
        <f>VLOOKUP(A12,prc_data!A:C,3,FALSE)/1000000</f>
        <v>32.167454436400511</v>
      </c>
      <c r="S12" s="48">
        <f>(VLOOKUP(A12,prc_data!A:C,3,FALSE)*L12)/1000000</f>
        <v>316.4842034277894</v>
      </c>
      <c r="T12" s="36">
        <f>(VLOOKUP(A12,prc_data!A:C,3,FALSE)*M12)/1000000</f>
        <v>474.72630514168412</v>
      </c>
      <c r="U12" s="49">
        <f>(VLOOKUP(A12,prc_data!A:C,3,FALSE)*N12)/1000000</f>
        <v>632.96840685557879</v>
      </c>
      <c r="V12" s="36">
        <f>(VLOOKUP(A12,prc_data!A:C,3,FALSE)*O12)/1000000</f>
        <v>158.2421017138947</v>
      </c>
      <c r="W12" s="36">
        <f>(VLOOKUP(A12,prc_data!A:C,3,FALSE)*P12)/1000000</f>
        <v>237.36315257084206</v>
      </c>
      <c r="X12" s="37">
        <f>(VLOOKUP(A12,prc_data!A:C,3,FALSE)*Q12)/1000000</f>
        <v>316.4842034277894</v>
      </c>
    </row>
    <row r="13" spans="1:24" x14ac:dyDescent="0.25">
      <c r="A13" s="1" t="s">
        <v>16</v>
      </c>
      <c r="B13" s="11">
        <f>VLOOKUP(A13,prc_data!A:C,2,FALSE)</f>
        <v>0.25717600000000002</v>
      </c>
      <c r="C13" s="5">
        <v>50000</v>
      </c>
      <c r="D13" s="26">
        <v>2.5</v>
      </c>
      <c r="E13" s="21">
        <v>5</v>
      </c>
      <c r="F13" s="21">
        <v>7.5</v>
      </c>
      <c r="G13" s="40">
        <f t="shared" si="0"/>
        <v>237500</v>
      </c>
      <c r="H13" s="21">
        <v>2</v>
      </c>
      <c r="I13" s="21">
        <v>4</v>
      </c>
      <c r="J13" s="21">
        <v>6</v>
      </c>
      <c r="K13" s="27">
        <f t="shared" si="1"/>
        <v>190000</v>
      </c>
      <c r="L13" s="30">
        <f t="shared" si="3"/>
        <v>9.720969297290571</v>
      </c>
      <c r="M13" s="31">
        <f t="shared" si="4"/>
        <v>19.441938594581142</v>
      </c>
      <c r="N13" s="42">
        <f t="shared" si="5"/>
        <v>29.162907891871711</v>
      </c>
      <c r="O13" s="31">
        <f t="shared" si="6"/>
        <v>7.7767754378324563</v>
      </c>
      <c r="P13" s="31">
        <f t="shared" si="2"/>
        <v>15.553550875664913</v>
      </c>
      <c r="Q13" s="32">
        <f t="shared" si="2"/>
        <v>23.33032631349737</v>
      </c>
      <c r="R13" s="45">
        <f>VLOOKUP(A13,prc_data!A:C,3,FALSE)/1000000</f>
        <v>199.15320715556075</v>
      </c>
      <c r="S13" s="48">
        <f>(VLOOKUP(A13,prc_data!A:C,3,FALSE)*L13)/1000000</f>
        <v>1935.962212216155</v>
      </c>
      <c r="T13" s="36">
        <f>(VLOOKUP(A13,prc_data!A:C,3,FALSE)*M13)/1000000</f>
        <v>3871.9244244323099</v>
      </c>
      <c r="U13" s="49">
        <f>(VLOOKUP(A13,prc_data!A:C,3,FALSE)*N13)/1000000</f>
        <v>5807.8866366484654</v>
      </c>
      <c r="V13" s="36">
        <f>(VLOOKUP(A13,prc_data!A:C,3,FALSE)*O13)/1000000</f>
        <v>1548.7697697729238</v>
      </c>
      <c r="W13" s="36">
        <f>(VLOOKUP(A13,prc_data!A:C,3,FALSE)*P13)/1000000</f>
        <v>3097.5395395458477</v>
      </c>
      <c r="X13" s="37">
        <f>(VLOOKUP(A13,prc_data!A:C,3,FALSE)*Q13)/1000000</f>
        <v>4646.3093093187726</v>
      </c>
    </row>
    <row r="14" spans="1:24" x14ac:dyDescent="0.25">
      <c r="A14" s="1" t="s">
        <v>17</v>
      </c>
      <c r="B14" s="11">
        <f>VLOOKUP(A14,prc_data!A:C,2,FALSE)</f>
        <v>0.18057400000000001</v>
      </c>
      <c r="C14" s="5">
        <v>50000</v>
      </c>
      <c r="D14" s="26">
        <v>2.5</v>
      </c>
      <c r="E14" s="21">
        <v>5</v>
      </c>
      <c r="F14" s="21">
        <v>7.5</v>
      </c>
      <c r="G14" s="40">
        <f t="shared" si="0"/>
        <v>237500</v>
      </c>
      <c r="H14" s="21">
        <v>2</v>
      </c>
      <c r="I14" s="21">
        <v>4</v>
      </c>
      <c r="J14" s="21">
        <v>6</v>
      </c>
      <c r="K14" s="27">
        <f t="shared" si="1"/>
        <v>190000</v>
      </c>
      <c r="L14" s="30">
        <f t="shared" si="3"/>
        <v>13.844739552759533</v>
      </c>
      <c r="M14" s="31">
        <f t="shared" si="4"/>
        <v>27.689479105519066</v>
      </c>
      <c r="N14" s="42">
        <f t="shared" si="5"/>
        <v>41.534218658278597</v>
      </c>
      <c r="O14" s="31">
        <f t="shared" si="6"/>
        <v>11.075791642207626</v>
      </c>
      <c r="P14" s="31">
        <f t="shared" si="2"/>
        <v>22.151583284415253</v>
      </c>
      <c r="Q14" s="32">
        <f t="shared" si="2"/>
        <v>33.227374926622879</v>
      </c>
      <c r="R14" s="45">
        <f>VLOOKUP(A14,prc_data!A:C,3,FALSE)/1000000</f>
        <v>142.88083660802707</v>
      </c>
      <c r="S14" s="48">
        <f>(VLOOKUP(A14,prc_data!A:C,3,FALSE)*L14)/1000000</f>
        <v>1978.1479699185245</v>
      </c>
      <c r="T14" s="36">
        <f>(VLOOKUP(A14,prc_data!A:C,3,FALSE)*M14)/1000000</f>
        <v>3956.295939837049</v>
      </c>
      <c r="U14" s="49">
        <f>(VLOOKUP(A14,prc_data!A:C,3,FALSE)*N14)/1000000</f>
        <v>5934.4439097555733</v>
      </c>
      <c r="V14" s="36">
        <f>(VLOOKUP(A14,prc_data!A:C,3,FALSE)*O14)/1000000</f>
        <v>1582.5183759348197</v>
      </c>
      <c r="W14" s="36">
        <f>(VLOOKUP(A14,prc_data!A:C,3,FALSE)*P14)/1000000</f>
        <v>3165.0367518696394</v>
      </c>
      <c r="X14" s="37">
        <f>(VLOOKUP(A14,prc_data!A:C,3,FALSE)*Q14)/1000000</f>
        <v>4747.5551278044586</v>
      </c>
    </row>
  </sheetData>
  <mergeCells count="9">
    <mergeCell ref="S5:U5"/>
    <mergeCell ref="V5:X5"/>
    <mergeCell ref="R4:X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A2A5-6DC4-4BB7-A225-F2E10CB689CE}">
  <dimension ref="A1:C37"/>
  <sheetViews>
    <sheetView workbookViewId="0">
      <selection activeCell="Z18" sqref="Z18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7.85546875" bestFit="1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10" t="s">
        <v>8</v>
      </c>
      <c r="B2">
        <v>0.24840100000000001</v>
      </c>
      <c r="C2">
        <v>1998986843.7290125</v>
      </c>
    </row>
    <row r="3" spans="1:3" x14ac:dyDescent="0.25">
      <c r="A3" s="10" t="s">
        <v>17</v>
      </c>
      <c r="B3">
        <v>0.18057400000000001</v>
      </c>
      <c r="C3">
        <v>142880836.60802707</v>
      </c>
    </row>
    <row r="4" spans="1:3" x14ac:dyDescent="0.25">
      <c r="A4" s="10" t="s">
        <v>21</v>
      </c>
      <c r="B4">
        <v>1.0417930000000001E-2</v>
      </c>
      <c r="C4">
        <v>583589538.88171017</v>
      </c>
    </row>
    <row r="5" spans="1:3" x14ac:dyDescent="0.25">
      <c r="A5" s="10" t="s">
        <v>22</v>
      </c>
      <c r="B5">
        <v>1.93</v>
      </c>
      <c r="C5">
        <v>1181481802.9338753</v>
      </c>
    </row>
    <row r="6" spans="1:3" x14ac:dyDescent="0.25">
      <c r="A6" s="10" t="s">
        <v>23</v>
      </c>
      <c r="B6">
        <v>1.61</v>
      </c>
      <c r="C6">
        <v>4285216538.3079853</v>
      </c>
    </row>
    <row r="7" spans="1:3" x14ac:dyDescent="0.25">
      <c r="A7" s="10" t="s">
        <v>24</v>
      </c>
      <c r="B7">
        <v>1.0049999999999999</v>
      </c>
      <c r="C7">
        <v>7836315.4253066219</v>
      </c>
    </row>
    <row r="8" spans="1:3" x14ac:dyDescent="0.25">
      <c r="A8" s="10" t="s">
        <v>25</v>
      </c>
      <c r="B8">
        <v>0.68287500000000001</v>
      </c>
      <c r="C8">
        <v>106075398.76502243</v>
      </c>
    </row>
    <row r="9" spans="1:3" x14ac:dyDescent="0.25">
      <c r="A9" s="10" t="s">
        <v>15</v>
      </c>
      <c r="B9">
        <v>8.1311999999999995E-2</v>
      </c>
      <c r="C9">
        <v>32167454.436400514</v>
      </c>
    </row>
    <row r="10" spans="1:3" x14ac:dyDescent="0.25">
      <c r="A10" s="10" t="s">
        <v>7</v>
      </c>
      <c r="B10">
        <v>0.63405</v>
      </c>
      <c r="C10">
        <v>22296035840.413628</v>
      </c>
    </row>
    <row r="11" spans="1:3" x14ac:dyDescent="0.25">
      <c r="A11" s="10" t="s">
        <v>26</v>
      </c>
      <c r="B11">
        <v>0.40554699999999999</v>
      </c>
      <c r="C11">
        <v>170921811.84387913</v>
      </c>
    </row>
    <row r="12" spans="1:3" x14ac:dyDescent="0.25">
      <c r="A12" s="10" t="s">
        <v>27</v>
      </c>
      <c r="B12">
        <v>40.97</v>
      </c>
      <c r="C12">
        <v>415715544.47670931</v>
      </c>
    </row>
    <row r="13" spans="1:3" x14ac:dyDescent="0.25">
      <c r="A13" s="10" t="s">
        <v>28</v>
      </c>
      <c r="B13">
        <v>0.30659399999999998</v>
      </c>
      <c r="C13">
        <v>194020390.27875963</v>
      </c>
    </row>
    <row r="14" spans="1:3" x14ac:dyDescent="0.25">
      <c r="A14" s="10" t="s">
        <v>29</v>
      </c>
      <c r="B14">
        <v>2.6896320000000001E-2</v>
      </c>
      <c r="C14">
        <v>23519904.826690637</v>
      </c>
    </row>
    <row r="15" spans="1:3" x14ac:dyDescent="0.25">
      <c r="A15" s="10" t="s">
        <v>30</v>
      </c>
      <c r="B15">
        <v>6.8962700000000004E-3</v>
      </c>
      <c r="C15">
        <v>22112672.431543395</v>
      </c>
    </row>
    <row r="16" spans="1:3" x14ac:dyDescent="0.25">
      <c r="A16" s="10" t="s">
        <v>31</v>
      </c>
      <c r="B16">
        <v>7.5685000000000002E-2</v>
      </c>
      <c r="C16">
        <v>65381327.660831854</v>
      </c>
    </row>
    <row r="17" spans="1:3" x14ac:dyDescent="0.25">
      <c r="A17" s="10" t="s">
        <v>32</v>
      </c>
      <c r="B17">
        <v>0.83603000000000005</v>
      </c>
      <c r="C17">
        <v>72163072.043079421</v>
      </c>
    </row>
    <row r="18" spans="1:3" x14ac:dyDescent="0.25">
      <c r="A18" s="10" t="s">
        <v>33</v>
      </c>
      <c r="B18">
        <v>1.4658E-4</v>
      </c>
      <c r="C18">
        <v>10464177.596909903</v>
      </c>
    </row>
    <row r="19" spans="1:3" x14ac:dyDescent="0.25">
      <c r="A19" s="10" t="s">
        <v>34</v>
      </c>
      <c r="B19">
        <v>7.2491999999999999E-4</v>
      </c>
      <c r="C19">
        <v>36246246.37446849</v>
      </c>
    </row>
    <row r="20" spans="1:3" x14ac:dyDescent="0.25">
      <c r="A20" s="10" t="s">
        <v>10</v>
      </c>
      <c r="B20">
        <v>6.1591E-2</v>
      </c>
      <c r="C20">
        <v>2270236927.7034459</v>
      </c>
    </row>
    <row r="21" spans="1:3" x14ac:dyDescent="0.25">
      <c r="A21" s="10" t="s">
        <v>35</v>
      </c>
      <c r="B21">
        <v>3.4631200000000001E-2</v>
      </c>
      <c r="C21">
        <v>54634227.616377912</v>
      </c>
    </row>
    <row r="22" spans="1:3" x14ac:dyDescent="0.25">
      <c r="A22" s="10" t="s">
        <v>36</v>
      </c>
      <c r="B22">
        <v>2.064647E-2</v>
      </c>
      <c r="C22">
        <v>5591800.0194915086</v>
      </c>
    </row>
    <row r="23" spans="1:3" x14ac:dyDescent="0.25">
      <c r="A23" s="10" t="s">
        <v>9</v>
      </c>
      <c r="B23">
        <v>0.10872800000000001</v>
      </c>
      <c r="C23">
        <v>3654958084.8095698</v>
      </c>
    </row>
    <row r="24" spans="1:3" x14ac:dyDescent="0.25">
      <c r="A24" s="10" t="s">
        <v>37</v>
      </c>
      <c r="B24">
        <v>5.5316999999999996E-3</v>
      </c>
      <c r="C24">
        <v>26371478.801702395</v>
      </c>
    </row>
    <row r="25" spans="1:3" x14ac:dyDescent="0.25">
      <c r="A25" s="10" t="s">
        <v>38</v>
      </c>
      <c r="B25">
        <v>0.14043900000000001</v>
      </c>
      <c r="C25">
        <v>3243735512.6206079</v>
      </c>
    </row>
    <row r="26" spans="1:3" x14ac:dyDescent="0.25">
      <c r="A26" s="10" t="s">
        <v>16</v>
      </c>
      <c r="B26">
        <v>0.25717600000000002</v>
      </c>
      <c r="C26">
        <v>199153207.15556076</v>
      </c>
    </row>
    <row r="27" spans="1:3" x14ac:dyDescent="0.25">
      <c r="A27" s="10" t="s">
        <v>39</v>
      </c>
      <c r="B27">
        <v>9.9451499999999998E-3</v>
      </c>
      <c r="C27">
        <v>162831733.76038644</v>
      </c>
    </row>
    <row r="28" spans="1:3" x14ac:dyDescent="0.25">
      <c r="A28" s="10" t="s">
        <v>40</v>
      </c>
      <c r="B28">
        <v>126.96</v>
      </c>
      <c r="C28">
        <v>1842234859.903868</v>
      </c>
    </row>
    <row r="29" spans="1:3" x14ac:dyDescent="0.25">
      <c r="A29" s="10" t="s">
        <v>12</v>
      </c>
      <c r="B29">
        <v>0.81355500000000003</v>
      </c>
      <c r="C29">
        <v>2176127914.747715</v>
      </c>
    </row>
    <row r="30" spans="1:3" x14ac:dyDescent="0.25">
      <c r="A30" s="10" t="s">
        <v>41</v>
      </c>
      <c r="B30">
        <v>7.3448100000000002E-3</v>
      </c>
      <c r="C30">
        <v>77425192.354190946</v>
      </c>
    </row>
    <row r="31" spans="1:3" x14ac:dyDescent="0.25">
      <c r="A31" s="10" t="s">
        <v>11</v>
      </c>
      <c r="B31">
        <v>1.7</v>
      </c>
      <c r="C31">
        <v>2088980405.1871002</v>
      </c>
    </row>
    <row r="32" spans="1:3" x14ac:dyDescent="0.25">
      <c r="A32" s="10" t="s">
        <v>42</v>
      </c>
      <c r="B32">
        <v>5.6924999999999999E-4</v>
      </c>
      <c r="C32">
        <v>1360203.4242739524</v>
      </c>
    </row>
    <row r="33" spans="1:3" x14ac:dyDescent="0.25">
      <c r="A33" s="10" t="s">
        <v>43</v>
      </c>
      <c r="B33">
        <v>1.44E-6</v>
      </c>
      <c r="C33">
        <v>37020904.143041275</v>
      </c>
    </row>
    <row r="34" spans="1:3" x14ac:dyDescent="0.25">
      <c r="A34" s="10" t="s">
        <v>44</v>
      </c>
      <c r="B34">
        <v>1.04905E-2</v>
      </c>
      <c r="C34">
        <v>107046024.99673456</v>
      </c>
    </row>
    <row r="35" spans="1:3" x14ac:dyDescent="0.25">
      <c r="A35" s="10" t="s">
        <v>45</v>
      </c>
      <c r="B35">
        <v>2.6</v>
      </c>
      <c r="C35">
        <v>61717104.881361783</v>
      </c>
    </row>
    <row r="36" spans="1:3" x14ac:dyDescent="0.25">
      <c r="A36" s="10" t="s">
        <v>46</v>
      </c>
      <c r="B36">
        <v>4.7177579999999997E-2</v>
      </c>
      <c r="C36">
        <v>653559417.58906651</v>
      </c>
    </row>
    <row r="37" spans="1:3" x14ac:dyDescent="0.25">
      <c r="A37" s="10" t="s">
        <v>47</v>
      </c>
      <c r="B37">
        <v>1.053371E-2</v>
      </c>
      <c r="C37">
        <v>146300540.43325973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I V Z 3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I V Z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W d 1 h z J 7 o 5 M g E A A O 4 B A A A T A B w A R m 9 y b X V s Y X M v U 2 V j d G l v b j E u b S C i G A A o o B Q A A A A A A A A A A A A A A A A A A A A A A A A A A A B t j 1 F L w z A U h d 8 L / Q 8 h v n Q Q 2 w 3 R B 0 c f p B N 8 E q U D H 4 a M N L 2 u w S Y p N z f T M f b f j X R j I s t L L t 8 5 n H u P B 0 X a W V a P / 2 y e J m n i O 4 n Q s g H V u p U k W c l 6 o D R h 8 d U u o I J I K r / N F 0 4 F A 5 a y N 2 j y y l m K s 8 9 4 R z T 4 + 6 J A + Z V v N H W h C R 5 Q j X q u n C k A o X E I w R T a D A 5 J W r p u n f K F k d o W p 7 2 5 8 l s + E a s F 9 N p o A i y 5 4 I J V r g / G + v J G s E e r X K v t p r y 7 n U 5 n g r 0 G R 1 D T r o f y P O b P z s L 7 R I w F r v g L O h O 1 l j 2 B b A E 9 j 2 2 W s o n G o 3 L k 2 d h V s N W R P / R 9 r W Q v 0 Z e E 4 W 9 k 1 U m 7 i Y n L 3 Q D n u C V K 6 z 8 c m v H i X 9 F n F / a L / Z 7 7 n W l c H 9 t R d D G C b z o I t u f B t y d m g 2 k A T 3 R t J H 4 C r Z U c / h k O k z T R 9 u J l 8 x 9 Q S w E C L Q A U A A I A C A A h V n d Y P 7 S n 5 K Q A A A D 2 A A A A E g A A A A A A A A A A A A A A A A A A A A A A Q 2 9 u Z m l n L 1 B h Y 2 t h Z 2 U u e G 1 s U E s B A i 0 A F A A C A A g A I V Z 3 W A / K 6 a u k A A A A 6 Q A A A B M A A A A A A A A A A A A A A A A A 8 A A A A F t D b 2 5 0 Z W 5 0 X 1 R 5 c G V z X S 5 4 b W x Q S w E C L Q A U A A I A C A A h V n d Y c y e 6 O T I B A A D u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Q A A A A A A A N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Y W Q 3 N T Y 0 L W Q 1 Y j E t N D Q y M y 0 4 O D h j L W V m Y T V k N z F m N m F k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x N D o 0 O T o w M i 4 w M D U w M T U z W i I g L z 4 8 R W 5 0 c n k g V H l w Z T 0 i R m l s b E N v b H V t b l R 5 c G V z I i B W Y W x 1 Z T 0 i c 0 J n V U Y i I C 8 + P E V u d H J 5 I F R 5 c G U 9 I k Z p b G x D b 2 x 1 b W 5 O Y W 1 l c y I g V m F s d W U 9 I n N b J n F 1 b 3 Q 7 c 3 l t Y m 9 s J n F 1 b 3 Q 7 L C Z x d W 9 0 O 3 V z Z C Z x d W 9 0 O y w m c X V v d D t 1 c 2 R f b W F y a 2 V 0 X 2 N h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j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E R b R + M O X U e u T W H i F v V 7 P Q A A A A A C A A A A A A A Q Z g A A A A E A A C A A A A A L S r M 1 V f Q Z 1 k H L x Q k U B 6 0 x J Y 2 e j g T 5 b q / y j p 3 9 W h 9 B r g A A A A A O g A A A A A I A A C A A A A C I Z d m p A T p 1 S W Y Y h 6 T t F L o A g 6 A L i b H m a 0 W c h n F U O P b 7 2 V A A A A D h 3 w j H X 2 G C g e r G l C c e A i M 6 J 6 3 F I y E U L c M b g l 6 Z f T P 3 6 0 + G f G I F a 3 y T l d M B S E 0 P t 6 R 9 K h h u h g s b W U 6 P H 1 f P Z U G G a w R a z 3 R k z 2 I q n K q 3 a g E u x k A A A A D o Y R t d a E B w Q o P H U B L B Z t d X k C c 4 O B x 0 Y A 3 t p 4 N S w X 1 S 8 A p t G w S w F 0 7 t 1 h e a P n 5 N w M X g C 7 a 8 T C B / 2 m J I u i r n U T P f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2024-03-23T15:08:32Z</dcterms:modified>
</cp:coreProperties>
</file>