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a38b7d5864bdc/Documents/github/ereboreum/important-docs/"/>
    </mc:Choice>
  </mc:AlternateContent>
  <xr:revisionPtr revIDLastSave="394" documentId="13_ncr:1_{6A85E31C-DF10-4063-9BC0-9635860D9D29}" xr6:coauthVersionLast="47" xr6:coauthVersionMax="47" xr10:uidLastSave="{7BFE80A9-5997-430A-9952-C2296FDDD7A1}"/>
  <bookViews>
    <workbookView xWindow="-120" yWindow="-120" windowWidth="77040" windowHeight="21120" xr2:uid="{C2F664F9-9B46-4F3B-B59B-02F6D7ECD350}"/>
  </bookViews>
  <sheets>
    <sheet name="dashboard" sheetId="1" r:id="rId1"/>
    <sheet name="indata" sheetId="5" r:id="rId2"/>
    <sheet name="prc_data" sheetId="7" r:id="rId3"/>
  </sheets>
  <definedNames>
    <definedName name="ExternalData_1" localSheetId="1" hidden="1">indata!$A$1:$D$42</definedName>
    <definedName name="ExternalData_1" localSheetId="2" hidden="1">prc_data!$A$1:$D$37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17" i="1"/>
  <c r="K17" i="1" s="1"/>
  <c r="J18" i="1"/>
  <c r="J19" i="1"/>
  <c r="J20" i="1"/>
  <c r="J21" i="1"/>
  <c r="J22" i="1"/>
  <c r="J23" i="1"/>
  <c r="J24" i="1"/>
  <c r="Q24" i="1" s="1"/>
  <c r="J25" i="1"/>
  <c r="J26" i="1"/>
  <c r="J27" i="1"/>
  <c r="J28" i="1"/>
  <c r="J29" i="1"/>
  <c r="J30" i="1"/>
  <c r="J31" i="1"/>
  <c r="Q31" i="1" s="1"/>
  <c r="J32" i="1"/>
  <c r="J33" i="1"/>
  <c r="J34" i="1"/>
  <c r="K34" i="1" s="1"/>
  <c r="J35" i="1"/>
  <c r="K35" i="1" s="1"/>
  <c r="J36" i="1"/>
  <c r="K36" i="1" s="1"/>
  <c r="J37" i="1"/>
  <c r="J38" i="1"/>
  <c r="J39" i="1"/>
  <c r="J40" i="1"/>
  <c r="J41" i="1"/>
  <c r="I7" i="1"/>
  <c r="I8" i="1"/>
  <c r="I9" i="1"/>
  <c r="I10" i="1"/>
  <c r="I11" i="1"/>
  <c r="I12" i="1"/>
  <c r="I13" i="1"/>
  <c r="I14" i="1"/>
  <c r="P14" i="1" s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P27" i="1" s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H7" i="1"/>
  <c r="O7" i="1" s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O21" i="1" s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N40" i="1" s="1"/>
  <c r="F41" i="1"/>
  <c r="E7" i="1"/>
  <c r="E8" i="1"/>
  <c r="E9" i="1"/>
  <c r="E10" i="1"/>
  <c r="E11" i="1"/>
  <c r="E12" i="1"/>
  <c r="E13" i="1"/>
  <c r="E14" i="1"/>
  <c r="E15" i="1"/>
  <c r="E16" i="1"/>
  <c r="M16" i="1" s="1"/>
  <c r="E17" i="1"/>
  <c r="M17" i="1" s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D7" i="1"/>
  <c r="D8" i="1"/>
  <c r="D9" i="1"/>
  <c r="D10" i="1"/>
  <c r="D11" i="1"/>
  <c r="D12" i="1"/>
  <c r="D13" i="1"/>
  <c r="D14" i="1"/>
  <c r="D15" i="1"/>
  <c r="D16" i="1"/>
  <c r="D17" i="1"/>
  <c r="G17" i="1" s="1"/>
  <c r="D18" i="1"/>
  <c r="D19" i="1"/>
  <c r="D20" i="1"/>
  <c r="D21" i="1"/>
  <c r="L21" i="1" s="1"/>
  <c r="D22" i="1"/>
  <c r="L22" i="1" s="1"/>
  <c r="D23" i="1"/>
  <c r="D24" i="1"/>
  <c r="D25" i="1"/>
  <c r="D26" i="1"/>
  <c r="D27" i="1"/>
  <c r="D28" i="1"/>
  <c r="D29" i="1"/>
  <c r="D30" i="1"/>
  <c r="D31" i="1"/>
  <c r="D32" i="1"/>
  <c r="D33" i="1"/>
  <c r="D34" i="1"/>
  <c r="G34" i="1" s="1"/>
  <c r="D35" i="1"/>
  <c r="D36" i="1"/>
  <c r="D37" i="1"/>
  <c r="D38" i="1"/>
  <c r="L38" i="1" s="1"/>
  <c r="D39" i="1"/>
  <c r="D40" i="1"/>
  <c r="D41" i="1"/>
  <c r="D6" i="1"/>
  <c r="E6" i="1"/>
  <c r="F6" i="1"/>
  <c r="H6" i="1"/>
  <c r="I6" i="1"/>
  <c r="J6" i="1"/>
  <c r="P7" i="1"/>
  <c r="Q7" i="1"/>
  <c r="Q14" i="1"/>
  <c r="M13" i="1"/>
  <c r="N16" i="1"/>
  <c r="N17" i="1"/>
  <c r="O17" i="1"/>
  <c r="N21" i="1"/>
  <c r="P21" i="1"/>
  <c r="O27" i="1"/>
  <c r="Q27" i="1"/>
  <c r="P24" i="1"/>
  <c r="M32" i="1"/>
  <c r="M33" i="1"/>
  <c r="N33" i="1"/>
  <c r="N34" i="1"/>
  <c r="O34" i="1"/>
  <c r="O40" i="1"/>
  <c r="P40" i="1"/>
  <c r="O29" i="1"/>
  <c r="P29" i="1"/>
  <c r="Q29" i="1"/>
  <c r="L40" i="1"/>
  <c r="K18" i="1"/>
  <c r="S7" i="1"/>
  <c r="S8" i="1"/>
  <c r="S9" i="1"/>
  <c r="S10" i="1"/>
  <c r="S12" i="1"/>
  <c r="S13" i="1"/>
  <c r="S11" i="1"/>
  <c r="S15" i="1"/>
  <c r="S16" i="1"/>
  <c r="S17" i="1"/>
  <c r="S18" i="1"/>
  <c r="S20" i="1"/>
  <c r="S19" i="1"/>
  <c r="S21" i="1"/>
  <c r="S23" i="1"/>
  <c r="S24" i="1"/>
  <c r="S29" i="1"/>
  <c r="S34" i="1"/>
  <c r="S35" i="1"/>
  <c r="S37" i="1"/>
  <c r="S39" i="1"/>
  <c r="S40" i="1"/>
  <c r="S28" i="1"/>
  <c r="S30" i="1"/>
  <c r="S32" i="1"/>
  <c r="S31" i="1"/>
  <c r="S36" i="1"/>
  <c r="S22" i="1"/>
  <c r="S14" i="1"/>
  <c r="S38" i="1"/>
  <c r="S41" i="1"/>
  <c r="S33" i="1"/>
  <c r="S27" i="1"/>
  <c r="S26" i="1"/>
  <c r="S25" i="1"/>
  <c r="S6" i="1"/>
  <c r="R40" i="1"/>
  <c r="R28" i="1"/>
  <c r="R30" i="1"/>
  <c r="R32" i="1"/>
  <c r="R31" i="1"/>
  <c r="R36" i="1"/>
  <c r="R22" i="1"/>
  <c r="R14" i="1"/>
  <c r="R38" i="1"/>
  <c r="R41" i="1"/>
  <c r="R33" i="1"/>
  <c r="R27" i="1"/>
  <c r="R26" i="1"/>
  <c r="R25" i="1"/>
  <c r="R6" i="1"/>
  <c r="R7" i="1"/>
  <c r="R8" i="1"/>
  <c r="R9" i="1"/>
  <c r="R10" i="1"/>
  <c r="R12" i="1"/>
  <c r="R13" i="1"/>
  <c r="R11" i="1"/>
  <c r="R15" i="1"/>
  <c r="R16" i="1"/>
  <c r="R17" i="1"/>
  <c r="R18" i="1"/>
  <c r="R20" i="1"/>
  <c r="R19" i="1"/>
  <c r="R21" i="1"/>
  <c r="R23" i="1"/>
  <c r="R24" i="1"/>
  <c r="R29" i="1"/>
  <c r="R34" i="1"/>
  <c r="R35" i="1"/>
  <c r="R37" i="1"/>
  <c r="R39" i="1"/>
  <c r="B7" i="1"/>
  <c r="L7" i="1" s="1"/>
  <c r="B8" i="1"/>
  <c r="L8" i="1" s="1"/>
  <c r="B9" i="1"/>
  <c r="M9" i="1" s="1"/>
  <c r="B10" i="1"/>
  <c r="L10" i="1" s="1"/>
  <c r="B12" i="1"/>
  <c r="B13" i="1"/>
  <c r="O13" i="1" s="1"/>
  <c r="B11" i="1"/>
  <c r="L11" i="1" s="1"/>
  <c r="B15" i="1"/>
  <c r="M15" i="1" s="1"/>
  <c r="B16" i="1"/>
  <c r="P16" i="1" s="1"/>
  <c r="B17" i="1"/>
  <c r="Q17" i="1" s="1"/>
  <c r="B18" i="1"/>
  <c r="M18" i="1" s="1"/>
  <c r="B20" i="1"/>
  <c r="B19" i="1"/>
  <c r="B21" i="1"/>
  <c r="B23" i="1"/>
  <c r="B24" i="1"/>
  <c r="L24" i="1" s="1"/>
  <c r="B29" i="1"/>
  <c r="B34" i="1"/>
  <c r="Q34" i="1" s="1"/>
  <c r="B35" i="1"/>
  <c r="B37" i="1"/>
  <c r="B39" i="1"/>
  <c r="M39" i="1" s="1"/>
  <c r="B40" i="1"/>
  <c r="M40" i="1" s="1"/>
  <c r="B28" i="1"/>
  <c r="L28" i="1" s="1"/>
  <c r="B30" i="1"/>
  <c r="M30" i="1" s="1"/>
  <c r="B32" i="1"/>
  <c r="O32" i="1" s="1"/>
  <c r="B31" i="1"/>
  <c r="L31" i="1" s="1"/>
  <c r="B36" i="1"/>
  <c r="B22" i="1"/>
  <c r="B14" i="1"/>
  <c r="L14" i="1" s="1"/>
  <c r="B38" i="1"/>
  <c r="B41" i="1"/>
  <c r="L41" i="1" s="1"/>
  <c r="B33" i="1"/>
  <c r="P33" i="1" s="1"/>
  <c r="B27" i="1"/>
  <c r="L27" i="1" s="1"/>
  <c r="B26" i="1"/>
  <c r="B25" i="1"/>
  <c r="L25" i="1" s="1"/>
  <c r="B6" i="1"/>
  <c r="C23" i="1"/>
  <c r="C20" i="1"/>
  <c r="C17" i="1"/>
  <c r="C7" i="1"/>
  <c r="K7" i="1" s="1"/>
  <c r="C39" i="1"/>
  <c r="G39" i="1" s="1"/>
  <c r="C29" i="1"/>
  <c r="G29" i="1" s="1"/>
  <c r="C24" i="1"/>
  <c r="C18" i="1"/>
  <c r="C35" i="1"/>
  <c r="C37" i="1"/>
  <c r="C28" i="1"/>
  <c r="C30" i="1"/>
  <c r="G30" i="1" s="1"/>
  <c r="C38" i="1"/>
  <c r="C32" i="1"/>
  <c r="C41" i="1"/>
  <c r="C33" i="1"/>
  <c r="C26" i="1"/>
  <c r="C31" i="1"/>
  <c r="C40" i="1"/>
  <c r="C36" i="1"/>
  <c r="C22" i="1"/>
  <c r="C14" i="1"/>
  <c r="G14" i="1" s="1"/>
  <c r="C27" i="1"/>
  <c r="G27" i="1" s="1"/>
  <c r="C25" i="1"/>
  <c r="G25" i="1" s="1"/>
  <c r="C13" i="1"/>
  <c r="G13" i="1" s="1"/>
  <c r="C15" i="1"/>
  <c r="C34" i="1"/>
  <c r="C10" i="1"/>
  <c r="C8" i="1"/>
  <c r="C9" i="1"/>
  <c r="C19" i="1"/>
  <c r="C21" i="1"/>
  <c r="C12" i="1"/>
  <c r="C11" i="1"/>
  <c r="C16" i="1"/>
  <c r="C6" i="1"/>
  <c r="K20" i="1" l="1"/>
  <c r="K19" i="1"/>
  <c r="K9" i="1"/>
  <c r="K37" i="1"/>
  <c r="K11" i="1"/>
  <c r="K21" i="1"/>
  <c r="K38" i="1"/>
  <c r="K22" i="1"/>
  <c r="K40" i="1"/>
  <c r="K12" i="1"/>
  <c r="G26" i="1"/>
  <c r="G23" i="1"/>
  <c r="N12" i="1"/>
  <c r="G41" i="1"/>
  <c r="N26" i="1"/>
  <c r="G15" i="1"/>
  <c r="M35" i="1"/>
  <c r="G10" i="1"/>
  <c r="G28" i="1"/>
  <c r="M23" i="1"/>
  <c r="M38" i="1"/>
  <c r="M21" i="1"/>
  <c r="M19" i="1"/>
  <c r="G18" i="1"/>
  <c r="M22" i="1"/>
  <c r="M20" i="1"/>
  <c r="G24" i="1"/>
  <c r="M36" i="1"/>
  <c r="G37" i="1"/>
  <c r="G20" i="1"/>
  <c r="G35" i="1"/>
  <c r="G36" i="1"/>
  <c r="G38" i="1"/>
  <c r="G16" i="1"/>
  <c r="L20" i="1"/>
  <c r="G31" i="1"/>
  <c r="G33" i="1"/>
  <c r="L37" i="1"/>
  <c r="G22" i="1"/>
  <c r="G32" i="1"/>
  <c r="G8" i="1"/>
  <c r="L29" i="1"/>
  <c r="O6" i="1"/>
  <c r="K6" i="1"/>
  <c r="G40" i="1"/>
  <c r="G21" i="1"/>
  <c r="L39" i="1"/>
  <c r="L23" i="1"/>
  <c r="L9" i="1"/>
  <c r="Q40" i="1"/>
  <c r="P34" i="1"/>
  <c r="O33" i="1"/>
  <c r="N32" i="1"/>
  <c r="M26" i="1"/>
  <c r="Q21" i="1"/>
  <c r="P17" i="1"/>
  <c r="O16" i="1"/>
  <c r="N13" i="1"/>
  <c r="M12" i="1"/>
  <c r="G19" i="1"/>
  <c r="K33" i="1"/>
  <c r="K16" i="1"/>
  <c r="L34" i="1"/>
  <c r="L17" i="1"/>
  <c r="N29" i="1"/>
  <c r="Q36" i="1"/>
  <c r="P31" i="1"/>
  <c r="O24" i="1"/>
  <c r="N27" i="1"/>
  <c r="Q19" i="1"/>
  <c r="P10" i="1"/>
  <c r="O14" i="1"/>
  <c r="N7" i="1"/>
  <c r="K31" i="1"/>
  <c r="K10" i="1"/>
  <c r="L36" i="1"/>
  <c r="L19" i="1"/>
  <c r="M29" i="1"/>
  <c r="Q37" i="1"/>
  <c r="P36" i="1"/>
  <c r="O31" i="1"/>
  <c r="N24" i="1"/>
  <c r="M27" i="1"/>
  <c r="Q20" i="1"/>
  <c r="P19" i="1"/>
  <c r="O10" i="1"/>
  <c r="N14" i="1"/>
  <c r="M7" i="1"/>
  <c r="M34" i="1"/>
  <c r="Q10" i="1"/>
  <c r="K30" i="1"/>
  <c r="K15" i="1"/>
  <c r="L35" i="1"/>
  <c r="L18" i="1"/>
  <c r="Q41" i="1"/>
  <c r="P37" i="1"/>
  <c r="O36" i="1"/>
  <c r="N31" i="1"/>
  <c r="M24" i="1"/>
  <c r="Q25" i="1"/>
  <c r="P20" i="1"/>
  <c r="O19" i="1"/>
  <c r="N10" i="1"/>
  <c r="M14" i="1"/>
  <c r="Q8" i="1"/>
  <c r="K32" i="1"/>
  <c r="K13" i="1"/>
  <c r="L33" i="1"/>
  <c r="L16" i="1"/>
  <c r="P41" i="1"/>
  <c r="O37" i="1"/>
  <c r="N36" i="1"/>
  <c r="M31" i="1"/>
  <c r="Q28" i="1"/>
  <c r="P25" i="1"/>
  <c r="O20" i="1"/>
  <c r="N19" i="1"/>
  <c r="M10" i="1"/>
  <c r="Q11" i="1"/>
  <c r="P8" i="1"/>
  <c r="K24" i="1"/>
  <c r="K14" i="1"/>
  <c r="O41" i="1"/>
  <c r="N37" i="1"/>
  <c r="Q30" i="1"/>
  <c r="P28" i="1"/>
  <c r="O25" i="1"/>
  <c r="N20" i="1"/>
  <c r="Q15" i="1"/>
  <c r="P11" i="1"/>
  <c r="O8" i="1"/>
  <c r="K28" i="1"/>
  <c r="L30" i="1"/>
  <c r="L15" i="1"/>
  <c r="N41" i="1"/>
  <c r="M37" i="1"/>
  <c r="Q35" i="1"/>
  <c r="P30" i="1"/>
  <c r="O28" i="1"/>
  <c r="N25" i="1"/>
  <c r="Q18" i="1"/>
  <c r="P15" i="1"/>
  <c r="O11" i="1"/>
  <c r="N8" i="1"/>
  <c r="K26" i="1"/>
  <c r="L32" i="1"/>
  <c r="L13" i="1"/>
  <c r="M41" i="1"/>
  <c r="Q38" i="1"/>
  <c r="P35" i="1"/>
  <c r="O30" i="1"/>
  <c r="N28" i="1"/>
  <c r="M25" i="1"/>
  <c r="Q22" i="1"/>
  <c r="P18" i="1"/>
  <c r="O15" i="1"/>
  <c r="N11" i="1"/>
  <c r="M8" i="1"/>
  <c r="K29" i="1"/>
  <c r="K27" i="1"/>
  <c r="Q39" i="1"/>
  <c r="P38" i="1"/>
  <c r="O35" i="1"/>
  <c r="N30" i="1"/>
  <c r="M28" i="1"/>
  <c r="Q23" i="1"/>
  <c r="P22" i="1"/>
  <c r="O18" i="1"/>
  <c r="N15" i="1"/>
  <c r="M11" i="1"/>
  <c r="Q9" i="1"/>
  <c r="K41" i="1"/>
  <c r="K25" i="1"/>
  <c r="K8" i="1"/>
  <c r="P39" i="1"/>
  <c r="O38" i="1"/>
  <c r="N35" i="1"/>
  <c r="Q26" i="1"/>
  <c r="P23" i="1"/>
  <c r="O22" i="1"/>
  <c r="N18" i="1"/>
  <c r="Q12" i="1"/>
  <c r="P9" i="1"/>
  <c r="K39" i="1"/>
  <c r="K23" i="1"/>
  <c r="L26" i="1"/>
  <c r="L12" i="1"/>
  <c r="O39" i="1"/>
  <c r="N38" i="1"/>
  <c r="Q32" i="1"/>
  <c r="P26" i="1"/>
  <c r="O23" i="1"/>
  <c r="N22" i="1"/>
  <c r="Q13" i="1"/>
  <c r="P12" i="1"/>
  <c r="O9" i="1"/>
  <c r="N39" i="1"/>
  <c r="Q33" i="1"/>
  <c r="P32" i="1"/>
  <c r="O26" i="1"/>
  <c r="N23" i="1"/>
  <c r="Q16" i="1"/>
  <c r="P13" i="1"/>
  <c r="O12" i="1"/>
  <c r="N9" i="1"/>
  <c r="G12" i="1"/>
  <c r="G9" i="1"/>
  <c r="G7" i="1"/>
  <c r="G11" i="1"/>
  <c r="G6" i="1"/>
  <c r="L6" i="1"/>
  <c r="P6" i="1"/>
  <c r="M6" i="1"/>
  <c r="N6" i="1"/>
  <c r="Q6" i="1"/>
  <c r="K2" i="1" l="1"/>
  <c r="G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Suresh Paul</author>
  </authors>
  <commentList>
    <comment ref="Y6" authorId="0" shapeId="0" xr:uid="{3E21DE32-AA2C-4D16-A1EB-9BC90E9DEC38}">
      <text>
        <r>
          <rPr>
            <b/>
            <sz val="9"/>
            <color indexed="81"/>
            <rFont val="Tahoma"/>
            <charset val="1"/>
          </rPr>
          <t>Suresh Paul:</t>
        </r>
        <r>
          <rPr>
            <sz val="9"/>
            <color indexed="81"/>
            <rFont val="Tahoma"/>
            <charset val="1"/>
          </rPr>
          <t xml:space="preserve">
Previous Bull Run High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9DAB13-F43A-49B5-8995-A7F5BDDD56F4}" keepAlive="1" name="Query - indata" description="Connection to the 'indata' query in the workbook." type="5" refreshedVersion="8" background="1" saveData="1">
    <dbPr connection="Provider=Microsoft.Mashup.OleDb.1;Data Source=$Workbook$;Location=indata;Extended Properties=&quot;&quot;" command="SELECT * FROM [indata]"/>
  </connection>
  <connection id="2" xr16:uid="{9D1A29FF-C76F-44C1-A853-013C80EE3D5C}" keepAlive="1" name="Query - prc_data(1)" description="Connection to the 'prc_data' query in the workbook." type="5" refreshedVersion="8" background="1" saveData="1">
    <dbPr connection="Provider=Microsoft.Mashup.OleDb.1;Data Source=$Workbook$;Location=prc_data;Extended Properties=&quot;&quot;" command="SELECT * FROM [prc_data]"/>
  </connection>
</connections>
</file>

<file path=xl/sharedStrings.xml><?xml version="1.0" encoding="utf-8"?>
<sst xmlns="http://schemas.openxmlformats.org/spreadsheetml/2006/main" count="140" uniqueCount="62">
  <si>
    <t>Token</t>
  </si>
  <si>
    <t>Position</t>
  </si>
  <si>
    <t>Price Projections</t>
  </si>
  <si>
    <t>Best</t>
  </si>
  <si>
    <t>Worst</t>
  </si>
  <si>
    <t xml:space="preserve">Liquidation ratios = </t>
  </si>
  <si>
    <t>Value</t>
  </si>
  <si>
    <t>ADA</t>
  </si>
  <si>
    <t>ALGO</t>
  </si>
  <si>
    <t>HBAR</t>
  </si>
  <si>
    <t>GALA</t>
  </si>
  <si>
    <t>SUI</t>
  </si>
  <si>
    <t>SEI</t>
  </si>
  <si>
    <t xml:space="preserve">Best Portfolio Value = </t>
  </si>
  <si>
    <t xml:space="preserve">Worst Portfolio Value = </t>
  </si>
  <si>
    <t>CSIX</t>
  </si>
  <si>
    <t>LCX</t>
  </si>
  <si>
    <t>NXRA</t>
  </si>
  <si>
    <t>symbol</t>
  </si>
  <si>
    <t>usd</t>
  </si>
  <si>
    <t>usd_market_cap</t>
  </si>
  <si>
    <t>AMP</t>
  </si>
  <si>
    <t>APE</t>
  </si>
  <si>
    <t>ARB</t>
  </si>
  <si>
    <t>ATH</t>
  </si>
  <si>
    <t>AXGT</t>
  </si>
  <si>
    <t>CGPT</t>
  </si>
  <si>
    <t>XCH</t>
  </si>
  <si>
    <t>CQT</t>
  </si>
  <si>
    <t>LAKE</t>
  </si>
  <si>
    <t>DBC</t>
  </si>
  <si>
    <t>DFI</t>
  </si>
  <si>
    <t>DNX</t>
  </si>
  <si>
    <t>RISE</t>
  </si>
  <si>
    <t>FEG</t>
  </si>
  <si>
    <t>GFAL</t>
  </si>
  <si>
    <t>$GENE</t>
  </si>
  <si>
    <t>KAI</t>
  </si>
  <si>
    <t>KAS</t>
  </si>
  <si>
    <t>MYRIA</t>
  </si>
  <si>
    <t>QNT</t>
  </si>
  <si>
    <t>SIDUS</t>
  </si>
  <si>
    <t>TRAVA</t>
  </si>
  <si>
    <t>UFO</t>
  </si>
  <si>
    <t>VRA</t>
  </si>
  <si>
    <t>VITA</t>
  </si>
  <si>
    <t>XDC</t>
  </si>
  <si>
    <t>XYO</t>
  </si>
  <si>
    <t>Multiples Projections</t>
  </si>
  <si>
    <t>Market Cap Projections (in Millions)</t>
  </si>
  <si>
    <t>pos</t>
  </si>
  <si>
    <t>entry_price</t>
  </si>
  <si>
    <t>buy_date</t>
  </si>
  <si>
    <t>BBOX</t>
  </si>
  <si>
    <t>BLOK</t>
  </si>
  <si>
    <t>CRYO</t>
  </si>
  <si>
    <t>RIO</t>
  </si>
  <si>
    <t>XODEX</t>
  </si>
  <si>
    <t>market_cap_rank</t>
  </si>
  <si>
    <t>Rank</t>
  </si>
  <si>
    <t>on 3/31/2024</t>
  </si>
  <si>
    <t>3/31/2024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</si>
</sst>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000_);_(&quot;$&quot;* \(#,##0.000000\);_(&quot;$&quot;* &quot;-&quot;??????_);_(@_)"/>
    <numFmt numFmtId="165" formatCode="0.0"/>
    <numFmt numFmtId="166" formatCode="_(&quot;$&quot;* #,##0.0_);_(&quot;$&quot;* \(#,##0.0\);_(&quot;$&quot;* &quot;-&quot;?_);_(@_)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 style="double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ashDotDot">
        <color indexed="64"/>
      </right>
      <top/>
      <bottom/>
      <diagonal/>
    </border>
    <border>
      <left style="dashDot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0" xfId="0" applyNumberFormat="1" applyAlignment="1">
      <alignment vertical="center"/>
    </xf>
    <xf numFmtId="44" fontId="0" fillId="0" borderId="0" xfId="0" applyNumberFormat="1" applyAlignment="1">
      <alignment vertical="center"/>
    </xf>
    <xf numFmtId="44" fontId="0" fillId="0" borderId="0" xfId="0" applyNumberFormat="1" applyAlignment="1">
      <alignment horizontal="center" vertical="center"/>
    </xf>
    <xf numFmtId="44" fontId="1" fillId="2" borderId="0" xfId="1" applyNumberForma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left" vertical="center"/>
    </xf>
    <xf numFmtId="164" fontId="0" fillId="0" borderId="1" xfId="0" applyNumberFormat="1" applyBorder="1" applyAlignment="1">
      <alignment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vertical="center"/>
    </xf>
    <xf numFmtId="166" fontId="0" fillId="0" borderId="0" xfId="0" applyNumberFormat="1" applyAlignment="1">
      <alignment horizontal="center" vertical="center"/>
    </xf>
    <xf numFmtId="3" fontId="0" fillId="0" borderId="3" xfId="0" applyNumberFormat="1" applyBorder="1" applyAlignment="1">
      <alignment vertical="center"/>
    </xf>
    <xf numFmtId="44" fontId="0" fillId="0" borderId="6" xfId="0" applyNumberFormat="1" applyBorder="1" applyAlignment="1">
      <alignment vertical="center"/>
    </xf>
    <xf numFmtId="44" fontId="0" fillId="0" borderId="7" xfId="0" applyNumberFormat="1" applyBorder="1" applyAlignment="1">
      <alignment vertical="center"/>
    </xf>
    <xf numFmtId="44" fontId="0" fillId="0" borderId="8" xfId="0" applyNumberFormat="1" applyBorder="1" applyAlignment="1">
      <alignment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6" fontId="0" fillId="0" borderId="8" xfId="0" applyNumberFormat="1" applyBorder="1" applyAlignment="1">
      <alignment vertical="center"/>
    </xf>
    <xf numFmtId="44" fontId="0" fillId="0" borderId="11" xfId="0" applyNumberFormat="1" applyBorder="1" applyAlignment="1">
      <alignment horizontal="center" vertical="center"/>
    </xf>
    <xf numFmtId="44" fontId="0" fillId="0" borderId="12" xfId="0" applyNumberFormat="1" applyBorder="1" applyAlignment="1">
      <alignment vertical="center"/>
    </xf>
    <xf numFmtId="165" fontId="0" fillId="0" borderId="12" xfId="0" applyNumberFormat="1" applyBorder="1" applyAlignment="1">
      <alignment horizontal="center" vertical="center"/>
    </xf>
    <xf numFmtId="166" fontId="0" fillId="0" borderId="13" xfId="0" applyNumberFormat="1" applyBorder="1" applyAlignment="1">
      <alignment horizontal="center" vertical="center" wrapText="1"/>
    </xf>
    <xf numFmtId="166" fontId="0" fillId="0" borderId="14" xfId="0" applyNumberFormat="1" applyBorder="1" applyAlignment="1">
      <alignment horizontal="center" vertical="center"/>
    </xf>
    <xf numFmtId="166" fontId="0" fillId="0" borderId="16" xfId="0" applyNumberFormat="1" applyBorder="1" applyAlignment="1">
      <alignment vertical="center"/>
    </xf>
    <xf numFmtId="166" fontId="0" fillId="0" borderId="12" xfId="0" applyNumberFormat="1" applyBorder="1" applyAlignment="1">
      <alignment vertical="center"/>
    </xf>
    <xf numFmtId="37" fontId="0" fillId="0" borderId="17" xfId="0" applyNumberFormat="1" applyBorder="1" applyAlignment="1">
      <alignment horizontal="center" vertical="center" wrapText="1"/>
    </xf>
    <xf numFmtId="37" fontId="0" fillId="0" borderId="0" xfId="0" applyNumberFormat="1" applyAlignment="1">
      <alignment horizontal="right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44" fontId="0" fillId="0" borderId="5" xfId="0" applyNumberForma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44" fontId="0" fillId="0" borderId="6" xfId="0" applyNumberFormat="1" applyBorder="1" applyAlignment="1">
      <alignment horizontal="center" vertical="center"/>
    </xf>
    <xf numFmtId="44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44" fontId="0" fillId="0" borderId="0" xfId="0" applyNumberFormat="1" applyBorder="1" applyAlignment="1">
      <alignment vertical="center"/>
    </xf>
  </cellXfs>
  <cellStyles count="2">
    <cellStyle name="Good" xfId="1" builtinId="26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F978A4-988B-4334-9369-A271C4D2A4F4}" autoFormatId="16" applyNumberFormats="0" applyBorderFormats="0" applyFontFormats="0" applyPatternFormats="0" applyAlignmentFormats="0" applyWidthHeightFormats="0">
  <queryTableRefresh nextId="5">
    <queryTableFields count="4">
      <queryTableField id="1" name="symbol" tableColumnId="1"/>
      <queryTableField id="2" name="pos" tableColumnId="2"/>
      <queryTableField id="3" name="entry_price" tableColumnId="3"/>
      <queryTableField id="4" name="buy_d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E805F8-CE19-454C-93D8-A742F1D853E1}" autoFormatId="16" applyNumberFormats="0" applyBorderFormats="0" applyFontFormats="0" applyPatternFormats="0" applyAlignmentFormats="0" applyWidthHeightFormats="0">
  <queryTableRefresh nextId="5">
    <queryTableFields count="4">
      <queryTableField id="1" name="symbol" tableColumnId="1"/>
      <queryTableField id="2" name="usd" tableColumnId="2"/>
      <queryTableField id="3" name="usd_market_cap" tableColumnId="3"/>
      <queryTableField id="4" name="market_cap_ran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E0F5F7-C86E-4BE2-BED8-CA74F7401A4E}" name="indata" displayName="indata" ref="A1:D42" tableType="queryTable" totalsRowShown="0">
  <autoFilter ref="A1:D42" xr:uid="{9BE0F5F7-C86E-4BE2-BED8-CA74F7401A4E}"/>
  <tableColumns count="4">
    <tableColumn id="1" xr3:uid="{8001BA7F-1724-4BD7-91E0-1F444D57D4C3}" uniqueName="1" name="symbol" queryTableFieldId="1" dataDxfId="1"/>
    <tableColumn id="2" xr3:uid="{D4F05CAF-FF05-48B3-87A2-53DDCD2AE5DE}" uniqueName="2" name="pos" queryTableFieldId="2"/>
    <tableColumn id="3" xr3:uid="{4D28D5B6-91C6-468F-A782-F2CCF175788E}" uniqueName="3" name="entry_price" queryTableFieldId="3"/>
    <tableColumn id="4" xr3:uid="{48D5EBA9-5210-4DB0-B0E5-1498667DFCE6}" uniqueName="4" name="buy_date" queryTableFieldId="4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7A5B7F-5642-41CE-80AE-168A0B0081A6}" name="prc_data_1" displayName="prc_data_1" ref="A1:D37" tableType="queryTable" totalsRowShown="0">
  <autoFilter ref="A1:D37" xr:uid="{AF7A5B7F-5642-41CE-80AE-168A0B0081A6}"/>
  <tableColumns count="4">
    <tableColumn id="1" xr3:uid="{E827C5E7-4760-45F2-8380-5C6C3E68A3BE}" uniqueName="1" name="symbol" queryTableFieldId="1" dataDxfId="0"/>
    <tableColumn id="2" xr3:uid="{7283C17C-CE77-40DB-9A06-CF7D76247357}" uniqueName="2" name="usd" queryTableFieldId="2"/>
    <tableColumn id="3" xr3:uid="{CF243AC2-7180-472E-ADF1-F48D00BD111B}" uniqueName="3" name="usd_market_cap" queryTableFieldId="3"/>
    <tableColumn id="4" xr3:uid="{A5EAE0E5-29A0-4A13-B40C-A8C94886E6CA}" uniqueName="4" name="market_cap_rank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B493-1B0B-4A56-BA4F-2726F0728CE7}">
  <dimension ref="A1:Y41"/>
  <sheetViews>
    <sheetView tabSelected="1" zoomScale="200" zoomScaleNormal="200" workbookViewId="0">
      <pane ySplit="5" topLeftCell="A6" activePane="bottomLeft" state="frozen"/>
      <selection pane="bottomLeft" activeCell="AA10" sqref="AA10"/>
    </sheetView>
  </sheetViews>
  <sheetFormatPr defaultColWidth="9.140625" defaultRowHeight="15" x14ac:dyDescent="0.25"/>
  <cols>
    <col min="1" max="1" width="9.140625" style="1"/>
    <col min="2" max="2" width="14.7109375" style="9" bestFit="1" customWidth="1"/>
    <col min="3" max="3" width="11.5703125" style="5" bestFit="1" customWidth="1"/>
    <col min="4" max="4" width="9.85546875" style="17" customWidth="1"/>
    <col min="5" max="6" width="9.42578125" style="48" bestFit="1" customWidth="1"/>
    <col min="7" max="7" width="20.7109375" style="23" customWidth="1"/>
    <col min="8" max="8" width="10.85546875" style="6" customWidth="1"/>
    <col min="9" max="10" width="9.42578125" style="6" bestFit="1" customWidth="1"/>
    <col min="11" max="11" width="20.7109375" style="18" customWidth="1"/>
    <col min="12" max="12" width="9.140625" style="19"/>
    <col min="13" max="13" width="9.140625" style="12"/>
    <col min="14" max="14" width="9.140625" style="24"/>
    <col min="15" max="16" width="9.140625" style="12"/>
    <col min="17" max="17" width="9.140625" style="20"/>
    <col min="18" max="18" width="14.85546875" style="26" customWidth="1"/>
    <col min="19" max="19" width="14.85546875" style="30" customWidth="1"/>
    <col min="20" max="20" width="12.42578125" style="27" bestFit="1" customWidth="1"/>
    <col min="21" max="21" width="11.5703125" style="13" bestFit="1" customWidth="1"/>
    <col min="22" max="22" width="11.5703125" style="28" bestFit="1" customWidth="1"/>
    <col min="23" max="24" width="10.5703125" style="13" bestFit="1" customWidth="1"/>
    <col min="25" max="25" width="11.5703125" style="21" bestFit="1" customWidth="1"/>
    <col min="26" max="16384" width="9.140625" style="1"/>
  </cols>
  <sheetData>
    <row r="1" spans="1:25" x14ac:dyDescent="0.25">
      <c r="A1" s="6" t="s">
        <v>13</v>
      </c>
      <c r="D1" s="6"/>
      <c r="E1" s="6"/>
      <c r="F1" s="6"/>
      <c r="G1" s="8">
        <f>SUM(G6:G1048576)</f>
        <v>69408.023814866785</v>
      </c>
      <c r="K1" s="6"/>
      <c r="L1" s="12"/>
      <c r="N1" s="12"/>
      <c r="Q1" s="12"/>
      <c r="R1" s="14"/>
      <c r="T1" s="13"/>
      <c r="V1" s="13"/>
      <c r="Y1" s="13"/>
    </row>
    <row r="2" spans="1:25" x14ac:dyDescent="0.25">
      <c r="A2" s="6" t="s">
        <v>14</v>
      </c>
      <c r="D2" s="7"/>
      <c r="E2" s="7"/>
      <c r="F2" s="7"/>
      <c r="G2" s="7"/>
      <c r="H2" s="7"/>
      <c r="I2" s="7"/>
      <c r="J2" s="7"/>
      <c r="K2" s="8">
        <f>SUM(K6:K1048576)</f>
        <v>44761.092909179395</v>
      </c>
      <c r="L2" s="12"/>
      <c r="N2" s="12"/>
      <c r="Q2" s="12"/>
      <c r="R2" s="14"/>
      <c r="T2" s="13"/>
      <c r="V2" s="13"/>
      <c r="Y2" s="13"/>
    </row>
    <row r="3" spans="1:25" s="3" customFormat="1" x14ac:dyDescent="0.25">
      <c r="A3" s="2" t="s">
        <v>5</v>
      </c>
      <c r="B3" s="10"/>
      <c r="D3" s="3">
        <v>0.4</v>
      </c>
      <c r="E3" s="3">
        <v>0.3</v>
      </c>
      <c r="F3" s="3">
        <v>0.3</v>
      </c>
      <c r="H3" s="3">
        <v>0.4</v>
      </c>
      <c r="I3" s="3">
        <v>0.3</v>
      </c>
      <c r="J3" s="3">
        <v>0.3</v>
      </c>
      <c r="L3" s="12"/>
      <c r="M3" s="12"/>
      <c r="N3" s="12"/>
      <c r="O3" s="12"/>
      <c r="P3" s="12"/>
      <c r="Q3" s="12"/>
      <c r="R3" s="14"/>
      <c r="S3" s="30"/>
      <c r="T3" s="14"/>
      <c r="U3" s="14"/>
      <c r="V3" s="14"/>
      <c r="W3" s="14"/>
      <c r="X3" s="14"/>
      <c r="Y3" s="14"/>
    </row>
    <row r="4" spans="1:25" x14ac:dyDescent="0.25">
      <c r="D4" s="39" t="s">
        <v>2</v>
      </c>
      <c r="E4" s="40"/>
      <c r="F4" s="40"/>
      <c r="G4" s="40"/>
      <c r="H4" s="40"/>
      <c r="I4" s="40"/>
      <c r="J4" s="40"/>
      <c r="K4" s="41"/>
      <c r="L4" s="43" t="s">
        <v>48</v>
      </c>
      <c r="M4" s="44"/>
      <c r="N4" s="44"/>
      <c r="O4" s="44"/>
      <c r="P4" s="44"/>
      <c r="Q4" s="45"/>
      <c r="R4" s="36" t="s">
        <v>49</v>
      </c>
      <c r="S4" s="37"/>
      <c r="T4" s="37"/>
      <c r="U4" s="37"/>
      <c r="V4" s="37"/>
      <c r="W4" s="37"/>
      <c r="X4" s="37"/>
      <c r="Y4" s="38"/>
    </row>
    <row r="5" spans="1:25" x14ac:dyDescent="0.25">
      <c r="A5" s="4" t="s">
        <v>0</v>
      </c>
      <c r="B5" s="11" t="s">
        <v>61</v>
      </c>
      <c r="C5" s="15" t="s">
        <v>1</v>
      </c>
      <c r="D5" s="39" t="s">
        <v>3</v>
      </c>
      <c r="E5" s="40"/>
      <c r="F5" s="40"/>
      <c r="G5" s="22" t="s">
        <v>6</v>
      </c>
      <c r="H5" s="42" t="s">
        <v>4</v>
      </c>
      <c r="I5" s="40"/>
      <c r="J5" s="40"/>
      <c r="K5" s="16" t="s">
        <v>6</v>
      </c>
      <c r="L5" s="43" t="s">
        <v>3</v>
      </c>
      <c r="M5" s="44"/>
      <c r="N5" s="46"/>
      <c r="O5" s="47" t="s">
        <v>4</v>
      </c>
      <c r="P5" s="44"/>
      <c r="Q5" s="45"/>
      <c r="R5" s="25" t="s">
        <v>60</v>
      </c>
      <c r="S5" s="29" t="s">
        <v>59</v>
      </c>
      <c r="T5" s="31" t="s">
        <v>3</v>
      </c>
      <c r="U5" s="32"/>
      <c r="V5" s="33"/>
      <c r="W5" s="34" t="s">
        <v>4</v>
      </c>
      <c r="X5" s="32"/>
      <c r="Y5" s="35"/>
    </row>
    <row r="6" spans="1:25" x14ac:dyDescent="0.25">
      <c r="A6" s="1" t="s">
        <v>7</v>
      </c>
      <c r="B6" s="9">
        <f>VLOOKUP(A6,prc_data!A:D,2,FALSE)</f>
        <v>0.64802899999999997</v>
      </c>
      <c r="C6" s="5">
        <f>VLOOKUP(A6,indata!A:D,2,FALSE)</f>
        <v>20000</v>
      </c>
      <c r="D6" s="17">
        <f>(T6/$R6)*$B6</f>
        <v>2.8329805638721135</v>
      </c>
      <c r="E6" s="48">
        <f>(U6/$R6)*$B6</f>
        <v>3.5412257048401421</v>
      </c>
      <c r="F6" s="48">
        <f>(V6/$R6)*$B6</f>
        <v>4.2494708458081707</v>
      </c>
      <c r="G6" s="23">
        <f>($D$3*C6*D6)+($E$3*C6*E6)+($F$3*C6*F6)</f>
        <v>69408.023814866785</v>
      </c>
      <c r="H6" s="6">
        <f>(W6/$R6)*$B6</f>
        <v>1.9830863947104795</v>
      </c>
      <c r="I6" s="6">
        <f>(X6/$R6)*$B6</f>
        <v>2.2663844510976912</v>
      </c>
      <c r="J6" s="6">
        <f>(Y6/$R6)*$B6</f>
        <v>2.5496825074849023</v>
      </c>
      <c r="K6" s="18">
        <f>($H$3*C6*H6)+($I$3*C6*I6)+($J$3*C6*J6)</f>
        <v>44761.092909179395</v>
      </c>
      <c r="L6" s="19">
        <f>D6/$B6</f>
        <v>4.3716879396942323</v>
      </c>
      <c r="M6" s="12">
        <f>E6/$B6</f>
        <v>5.4646099246177906</v>
      </c>
      <c r="N6" s="24">
        <f>F6/$B6</f>
        <v>6.5575319095413489</v>
      </c>
      <c r="O6" s="12">
        <f>H6/$B6</f>
        <v>3.0601815577859628</v>
      </c>
      <c r="P6" s="12">
        <f>I6/$B6</f>
        <v>3.4973503517553866</v>
      </c>
      <c r="Q6" s="20">
        <f>J6/$B6</f>
        <v>3.9345191457248094</v>
      </c>
      <c r="R6" s="26">
        <f>VLOOKUP(A6,prc_data!A:D,3,FALSE)/1000000</f>
        <v>22874.459792067013</v>
      </c>
      <c r="S6" s="30">
        <f>VLOOKUP(A6,prc_data!A:D,4,FALSE)</f>
        <v>9</v>
      </c>
      <c r="T6" s="27">
        <v>100000</v>
      </c>
      <c r="U6" s="13">
        <v>125000</v>
      </c>
      <c r="V6" s="28">
        <v>150000</v>
      </c>
      <c r="W6" s="13">
        <v>70000</v>
      </c>
      <c r="X6" s="13">
        <v>80000</v>
      </c>
      <c r="Y6" s="21">
        <v>90000</v>
      </c>
    </row>
    <row r="7" spans="1:25" x14ac:dyDescent="0.25">
      <c r="A7" s="1" t="s">
        <v>23</v>
      </c>
      <c r="B7" s="9">
        <f>VLOOKUP(A7,prc_data!A:D,2,FALSE)</f>
        <v>1.64</v>
      </c>
      <c r="C7" s="5">
        <f>VLOOKUP(A7,indata!A:D,2,FALSE)</f>
        <v>1000</v>
      </c>
      <c r="D7" s="17">
        <f t="shared" ref="D7:D41" si="0">(T7/$R7)*$B7</f>
        <v>0</v>
      </c>
      <c r="E7" s="48">
        <f t="shared" ref="E7:E41" si="1">(U7/$R7)*$B7</f>
        <v>0</v>
      </c>
      <c r="F7" s="48">
        <f t="shared" ref="F7:F41" si="2">(V7/$R7)*$B7</f>
        <v>0</v>
      </c>
      <c r="G7" s="23">
        <f>($D$3*C7*D7)+($E$3*C7*E7)+($F$3*C7*F7)</f>
        <v>0</v>
      </c>
      <c r="H7" s="6">
        <f t="shared" ref="H7:H41" si="3">(W7/$R7)*$B7</f>
        <v>0</v>
      </c>
      <c r="I7" s="6">
        <f t="shared" ref="I7:I41" si="4">(X7/$R7)*$B7</f>
        <v>0</v>
      </c>
      <c r="J7" s="6">
        <f t="shared" ref="J7:J41" si="5">(Y7/$R7)*$B7</f>
        <v>0</v>
      </c>
      <c r="K7" s="18">
        <f>($H$3*C7*H7)+($I$3*C7*I7)+($J$3*C7*J7)</f>
        <v>0</v>
      </c>
      <c r="L7" s="19">
        <f>D7/$B7</f>
        <v>0</v>
      </c>
      <c r="M7" s="12">
        <f>E7/$B7</f>
        <v>0</v>
      </c>
      <c r="N7" s="24">
        <f>F7/$B7</f>
        <v>0</v>
      </c>
      <c r="O7" s="12">
        <f>H7/$B7</f>
        <v>0</v>
      </c>
      <c r="P7" s="12">
        <f>I7/$B7</f>
        <v>0</v>
      </c>
      <c r="Q7" s="20">
        <f>J7/$B7</f>
        <v>0</v>
      </c>
      <c r="R7" s="26">
        <f>VLOOKUP(A7,prc_data!A:D,3,FALSE)/1000000</f>
        <v>4374.4852370116187</v>
      </c>
      <c r="S7" s="30">
        <f>VLOOKUP(A7,prc_data!A:D,4,FALSE)</f>
        <v>43</v>
      </c>
    </row>
    <row r="8" spans="1:25" x14ac:dyDescent="0.25">
      <c r="A8" s="1" t="s">
        <v>9</v>
      </c>
      <c r="B8" s="9">
        <f>VLOOKUP(A8,prc_data!A:D,2,FALSE)</f>
        <v>0.11480700000000001</v>
      </c>
      <c r="C8" s="5">
        <f>VLOOKUP(A8,indata!A:D,2,FALSE)</f>
        <v>100000</v>
      </c>
      <c r="D8" s="17">
        <f t="shared" si="0"/>
        <v>0</v>
      </c>
      <c r="E8" s="48">
        <f t="shared" si="1"/>
        <v>0</v>
      </c>
      <c r="F8" s="48">
        <f t="shared" si="2"/>
        <v>0</v>
      </c>
      <c r="G8" s="23">
        <f>($D$3*C8*D8)+($E$3*C8*E8)+($F$3*C8*F8)</f>
        <v>0</v>
      </c>
      <c r="H8" s="6">
        <f t="shared" si="3"/>
        <v>0</v>
      </c>
      <c r="I8" s="6">
        <f t="shared" si="4"/>
        <v>0</v>
      </c>
      <c r="J8" s="6">
        <f t="shared" si="5"/>
        <v>0</v>
      </c>
      <c r="K8" s="18">
        <f>($H$3*C8*H8)+($I$3*C8*I8)+($J$3*C8*J8)</f>
        <v>0</v>
      </c>
      <c r="L8" s="19">
        <f>D8/$B8</f>
        <v>0</v>
      </c>
      <c r="M8" s="12">
        <f>E8/$B8</f>
        <v>0</v>
      </c>
      <c r="N8" s="24">
        <f>F8/$B8</f>
        <v>0</v>
      </c>
      <c r="O8" s="12">
        <f>H8/$B8</f>
        <v>0</v>
      </c>
      <c r="P8" s="12">
        <f>I8/$B8</f>
        <v>0</v>
      </c>
      <c r="Q8" s="20">
        <f>J8/$B8</f>
        <v>0</v>
      </c>
      <c r="R8" s="26">
        <f>VLOOKUP(A8,prc_data!A:D,3,FALSE)/1000000</f>
        <v>3872.0391012516257</v>
      </c>
      <c r="S8" s="30">
        <f>VLOOKUP(A8,prc_data!A:D,4,FALSE)</f>
        <v>33</v>
      </c>
    </row>
    <row r="9" spans="1:25" x14ac:dyDescent="0.25">
      <c r="A9" s="1" t="s">
        <v>38</v>
      </c>
      <c r="B9" s="9">
        <f>VLOOKUP(A9,prc_data!A:D,2,FALSE)</f>
        <v>0.14178499999999999</v>
      </c>
      <c r="C9" s="5">
        <f>VLOOKUP(A9,indata!A:D,2,FALSE)</f>
        <v>31720</v>
      </c>
      <c r="D9" s="17">
        <f t="shared" si="0"/>
        <v>0</v>
      </c>
      <c r="E9" s="48">
        <f t="shared" si="1"/>
        <v>0</v>
      </c>
      <c r="F9" s="48">
        <f t="shared" si="2"/>
        <v>0</v>
      </c>
      <c r="G9" s="23">
        <f>($D$3*C9*D9)+($E$3*C9*E9)+($F$3*C9*F9)</f>
        <v>0</v>
      </c>
      <c r="H9" s="6">
        <f t="shared" si="3"/>
        <v>0</v>
      </c>
      <c r="I9" s="6">
        <f t="shared" si="4"/>
        <v>0</v>
      </c>
      <c r="J9" s="6">
        <f t="shared" si="5"/>
        <v>0</v>
      </c>
      <c r="K9" s="18">
        <f>($H$3*C9*H9)+($I$3*C9*I9)+($J$3*C9*J9)</f>
        <v>0</v>
      </c>
      <c r="L9" s="19">
        <f>D9/$B9</f>
        <v>0</v>
      </c>
      <c r="M9" s="12">
        <f>E9/$B9</f>
        <v>0</v>
      </c>
      <c r="N9" s="24">
        <f>F9/$B9</f>
        <v>0</v>
      </c>
      <c r="O9" s="12">
        <f>H9/$B9</f>
        <v>0</v>
      </c>
      <c r="P9" s="12">
        <f>I9/$B9</f>
        <v>0</v>
      </c>
      <c r="Q9" s="20">
        <f>J9/$B9</f>
        <v>0</v>
      </c>
      <c r="R9" s="26">
        <f>VLOOKUP(A9,prc_data!A:D,3,FALSE)/1000000</f>
        <v>3250.8888785004956</v>
      </c>
      <c r="S9" s="30">
        <f>VLOOKUP(A9,prc_data!A:D,4,FALSE)</f>
        <v>26</v>
      </c>
    </row>
    <row r="10" spans="1:25" x14ac:dyDescent="0.25">
      <c r="A10" s="1" t="s">
        <v>10</v>
      </c>
      <c r="B10" s="9">
        <f>VLOOKUP(A10,prc_data!A:D,2,FALSE)</f>
        <v>6.7867999999999998E-2</v>
      </c>
      <c r="C10" s="5">
        <f>VLOOKUP(A10,indata!A:D,2,FALSE)</f>
        <v>100000</v>
      </c>
      <c r="D10" s="17">
        <f t="shared" si="0"/>
        <v>0</v>
      </c>
      <c r="E10" s="48">
        <f t="shared" si="1"/>
        <v>0</v>
      </c>
      <c r="F10" s="48">
        <f t="shared" si="2"/>
        <v>0</v>
      </c>
      <c r="G10" s="23">
        <f>($D$3*C10*D10)+($E$3*C10*E10)+($F$3*C10*F10)</f>
        <v>0</v>
      </c>
      <c r="H10" s="6">
        <f t="shared" si="3"/>
        <v>0</v>
      </c>
      <c r="I10" s="6">
        <f t="shared" si="4"/>
        <v>0</v>
      </c>
      <c r="J10" s="6">
        <f t="shared" si="5"/>
        <v>0</v>
      </c>
      <c r="K10" s="18">
        <f>($H$3*C10*H10)+($I$3*C10*I10)+($J$3*C10*J10)</f>
        <v>0</v>
      </c>
      <c r="L10" s="19">
        <f>D10/$B10</f>
        <v>0</v>
      </c>
      <c r="M10" s="12">
        <f>E10/$B10</f>
        <v>0</v>
      </c>
      <c r="N10" s="24">
        <f>F10/$B10</f>
        <v>0</v>
      </c>
      <c r="O10" s="12">
        <f>H10/$B10</f>
        <v>0</v>
      </c>
      <c r="P10" s="12">
        <f>I10/$B10</f>
        <v>0</v>
      </c>
      <c r="Q10" s="20">
        <f>J10/$B10</f>
        <v>0</v>
      </c>
      <c r="R10" s="26">
        <f>VLOOKUP(A10,prc_data!A:D,3,FALSE)/1000000</f>
        <v>2534.750926135373</v>
      </c>
      <c r="S10" s="30">
        <f>VLOOKUP(A10,prc_data!A:D,4,FALSE)</f>
        <v>93</v>
      </c>
    </row>
    <row r="11" spans="1:25" x14ac:dyDescent="0.25">
      <c r="A11" s="1" t="s">
        <v>11</v>
      </c>
      <c r="B11" s="9">
        <f>VLOOKUP(A11,prc_data!A:D,2,FALSE)</f>
        <v>1.95</v>
      </c>
      <c r="C11" s="5">
        <f>VLOOKUP(A11,indata!A:D,2,FALSE)</f>
        <v>10150</v>
      </c>
      <c r="D11" s="17">
        <f t="shared" si="0"/>
        <v>0</v>
      </c>
      <c r="E11" s="48">
        <f t="shared" si="1"/>
        <v>0</v>
      </c>
      <c r="F11" s="48">
        <f t="shared" si="2"/>
        <v>0</v>
      </c>
      <c r="G11" s="23">
        <f>($D$3*C11*D11)+($E$3*C11*E11)+($F$3*C11*F11)</f>
        <v>0</v>
      </c>
      <c r="H11" s="6">
        <f t="shared" si="3"/>
        <v>0</v>
      </c>
      <c r="I11" s="6">
        <f t="shared" si="4"/>
        <v>0</v>
      </c>
      <c r="J11" s="6">
        <f t="shared" si="5"/>
        <v>0</v>
      </c>
      <c r="K11" s="18">
        <f>($H$3*C11*H11)+($I$3*C11*I11)+($J$3*C11*J11)</f>
        <v>0</v>
      </c>
      <c r="L11" s="19">
        <f>D11/$B11</f>
        <v>0</v>
      </c>
      <c r="M11" s="12">
        <f>E11/$B11</f>
        <v>0</v>
      </c>
      <c r="N11" s="24">
        <f>F11/$B11</f>
        <v>0</v>
      </c>
      <c r="O11" s="12">
        <f>H11/$B11</f>
        <v>0</v>
      </c>
      <c r="P11" s="12">
        <f>I11/$B11</f>
        <v>0</v>
      </c>
      <c r="Q11" s="20">
        <f>J11/$B11</f>
        <v>0</v>
      </c>
      <c r="R11" s="26">
        <f>VLOOKUP(A11,prc_data!A:D,3,FALSE)/1000000</f>
        <v>2387.35644306726</v>
      </c>
      <c r="S11" s="30">
        <f>VLOOKUP(A11,prc_data!A:D,4,FALSE)</f>
        <v>51</v>
      </c>
    </row>
    <row r="12" spans="1:25" x14ac:dyDescent="0.25">
      <c r="A12" s="1" t="s">
        <v>12</v>
      </c>
      <c r="B12" s="9">
        <f>VLOOKUP(A12,prc_data!A:D,2,FALSE)</f>
        <v>0.81872299999999998</v>
      </c>
      <c r="C12" s="5">
        <f>VLOOKUP(A12,indata!A:D,2,FALSE)</f>
        <v>10000</v>
      </c>
      <c r="D12" s="17">
        <f t="shared" si="0"/>
        <v>0</v>
      </c>
      <c r="E12" s="48">
        <f t="shared" si="1"/>
        <v>0</v>
      </c>
      <c r="F12" s="48">
        <f t="shared" si="2"/>
        <v>0</v>
      </c>
      <c r="G12" s="23">
        <f>($D$3*C12*D12)+($E$3*C12*E12)+($F$3*C12*F12)</f>
        <v>0</v>
      </c>
      <c r="H12" s="6">
        <f t="shared" si="3"/>
        <v>0</v>
      </c>
      <c r="I12" s="6">
        <f t="shared" si="4"/>
        <v>0</v>
      </c>
      <c r="J12" s="6">
        <f t="shared" si="5"/>
        <v>0</v>
      </c>
      <c r="K12" s="18">
        <f>($H$3*C12*H12)+($I$3*C12*I12)+($J$3*C12*J12)</f>
        <v>0</v>
      </c>
      <c r="L12" s="19">
        <f>D12/$B12</f>
        <v>0</v>
      </c>
      <c r="M12" s="12">
        <f>E12/$B12</f>
        <v>0</v>
      </c>
      <c r="N12" s="24">
        <f>F12/$B12</f>
        <v>0</v>
      </c>
      <c r="O12" s="12">
        <f>H12/$B12</f>
        <v>0</v>
      </c>
      <c r="P12" s="12">
        <f>I12/$B12</f>
        <v>0</v>
      </c>
      <c r="Q12" s="20">
        <f>J12/$B12</f>
        <v>0</v>
      </c>
      <c r="R12" s="26">
        <f>VLOOKUP(A12,prc_data!A:D,3,FALSE)/1000000</f>
        <v>2185.7236483335737</v>
      </c>
      <c r="S12" s="30">
        <f>VLOOKUP(A12,prc_data!A:D,4,FALSE)</f>
        <v>46</v>
      </c>
    </row>
    <row r="13" spans="1:25" x14ac:dyDescent="0.25">
      <c r="A13" s="1" t="s">
        <v>8</v>
      </c>
      <c r="B13" s="9">
        <f>VLOOKUP(A13,prc_data!A:D,2,FALSE)</f>
        <v>0.26682800000000001</v>
      </c>
      <c r="C13" s="5">
        <f>VLOOKUP(A13,indata!A:D,2,FALSE)</f>
        <v>100000</v>
      </c>
      <c r="D13" s="17">
        <f t="shared" si="0"/>
        <v>0</v>
      </c>
      <c r="E13" s="48">
        <f t="shared" si="1"/>
        <v>0</v>
      </c>
      <c r="F13" s="48">
        <f t="shared" si="2"/>
        <v>0</v>
      </c>
      <c r="G13" s="23">
        <f>($D$3*C13*D13)+($E$3*C13*E13)+($F$3*C13*F13)</f>
        <v>0</v>
      </c>
      <c r="H13" s="6">
        <f t="shared" si="3"/>
        <v>0</v>
      </c>
      <c r="I13" s="6">
        <f t="shared" si="4"/>
        <v>0</v>
      </c>
      <c r="J13" s="6">
        <f t="shared" si="5"/>
        <v>0</v>
      </c>
      <c r="K13" s="18">
        <f>($H$3*C13*H13)+($I$3*C13*I13)+($J$3*C13*J13)</f>
        <v>0</v>
      </c>
      <c r="L13" s="19">
        <f>D13/$B13</f>
        <v>0</v>
      </c>
      <c r="M13" s="12">
        <f>E13/$B13</f>
        <v>0</v>
      </c>
      <c r="N13" s="24">
        <f>F13/$B13</f>
        <v>0</v>
      </c>
      <c r="O13" s="12">
        <f>H13/$B13</f>
        <v>0</v>
      </c>
      <c r="P13" s="12">
        <f>I13/$B13</f>
        <v>0</v>
      </c>
      <c r="Q13" s="20">
        <f>J13/$B13</f>
        <v>0</v>
      </c>
      <c r="R13" s="26">
        <f>VLOOKUP(A13,prc_data!A:D,3,FALSE)/1000000</f>
        <v>2159.5882999701871</v>
      </c>
      <c r="S13" s="30">
        <f>VLOOKUP(A13,prc_data!A:D,4,FALSE)</f>
        <v>56</v>
      </c>
    </row>
    <row r="14" spans="1:25" x14ac:dyDescent="0.25">
      <c r="A14" s="1" t="s">
        <v>40</v>
      </c>
      <c r="B14" s="9">
        <f>VLOOKUP(A14,prc_data!A:D,2,FALSE)</f>
        <v>131.76</v>
      </c>
      <c r="C14" s="5">
        <f>VLOOKUP(A14,indata!A:D,2,FALSE)</f>
        <v>24</v>
      </c>
      <c r="D14" s="17">
        <f t="shared" si="0"/>
        <v>0</v>
      </c>
      <c r="E14" s="48">
        <f t="shared" si="1"/>
        <v>0</v>
      </c>
      <c r="F14" s="48">
        <f t="shared" si="2"/>
        <v>0</v>
      </c>
      <c r="G14" s="23">
        <f>($D$3*C14*D14)+($E$3*C14*E14)+($F$3*C14*F14)</f>
        <v>0</v>
      </c>
      <c r="H14" s="6">
        <f t="shared" si="3"/>
        <v>0</v>
      </c>
      <c r="I14" s="6">
        <f t="shared" si="4"/>
        <v>0</v>
      </c>
      <c r="J14" s="6">
        <f t="shared" si="5"/>
        <v>0</v>
      </c>
      <c r="K14" s="18">
        <f>($H$3*C14*H14)+($I$3*C14*I14)+($J$3*C14*J14)</f>
        <v>0</v>
      </c>
      <c r="L14" s="19">
        <f>D14/$B14</f>
        <v>0</v>
      </c>
      <c r="M14" s="12">
        <f>E14/$B14</f>
        <v>0</v>
      </c>
      <c r="N14" s="24">
        <f>F14/$B14</f>
        <v>0</v>
      </c>
      <c r="O14" s="12">
        <f>H14/$B14</f>
        <v>0</v>
      </c>
      <c r="P14" s="12">
        <f>I14/$B14</f>
        <v>0</v>
      </c>
      <c r="Q14" s="20">
        <f>J14/$B14</f>
        <v>0</v>
      </c>
      <c r="R14" s="26">
        <f>VLOOKUP(A14,prc_data!A:D,3,FALSE)/1000000</f>
        <v>1913.5593661099199</v>
      </c>
      <c r="S14" s="30">
        <f>VLOOKUP(A14,prc_data!A:D,4,FALSE)</f>
        <v>54</v>
      </c>
    </row>
    <row r="15" spans="1:25" x14ac:dyDescent="0.25">
      <c r="A15" s="1" t="s">
        <v>22</v>
      </c>
      <c r="B15" s="9">
        <f>VLOOKUP(A15,prc_data!A:D,2,FALSE)</f>
        <v>2</v>
      </c>
      <c r="C15" s="5">
        <f>VLOOKUP(A15,indata!A:D,2,FALSE)</f>
        <v>8480</v>
      </c>
      <c r="D15" s="17">
        <f t="shared" si="0"/>
        <v>0</v>
      </c>
      <c r="E15" s="48">
        <f t="shared" si="1"/>
        <v>0</v>
      </c>
      <c r="F15" s="48">
        <f t="shared" si="2"/>
        <v>0</v>
      </c>
      <c r="G15" s="23">
        <f>($D$3*C15*D15)+($E$3*C15*E15)+($F$3*C15*F15)</f>
        <v>0</v>
      </c>
      <c r="H15" s="6">
        <f t="shared" si="3"/>
        <v>0</v>
      </c>
      <c r="I15" s="6">
        <f t="shared" si="4"/>
        <v>0</v>
      </c>
      <c r="J15" s="6">
        <f t="shared" si="5"/>
        <v>0</v>
      </c>
      <c r="K15" s="18">
        <f>($H$3*C15*H15)+($I$3*C15*I15)+($J$3*C15*J15)</f>
        <v>0</v>
      </c>
      <c r="L15" s="19">
        <f>D15/$B15</f>
        <v>0</v>
      </c>
      <c r="M15" s="12">
        <f>E15/$B15</f>
        <v>0</v>
      </c>
      <c r="N15" s="24">
        <f>F15/$B15</f>
        <v>0</v>
      </c>
      <c r="O15" s="12">
        <f>H15/$B15</f>
        <v>0</v>
      </c>
      <c r="P15" s="12">
        <f>I15/$B15</f>
        <v>0</v>
      </c>
      <c r="Q15" s="20">
        <f>J15/$B15</f>
        <v>0</v>
      </c>
      <c r="R15" s="26">
        <f>VLOOKUP(A15,prc_data!A:D,3,FALSE)/1000000</f>
        <v>1257.8766359601527</v>
      </c>
      <c r="S15" s="30">
        <f>VLOOKUP(A15,prc_data!A:D,4,FALSE)</f>
        <v>77</v>
      </c>
    </row>
    <row r="16" spans="1:25" x14ac:dyDescent="0.25">
      <c r="A16" s="1" t="s">
        <v>46</v>
      </c>
      <c r="B16" s="9">
        <f>VLOOKUP(A16,prc_data!A:D,2,FALSE)</f>
        <v>5.0113999999999999E-2</v>
      </c>
      <c r="C16" s="5">
        <f>VLOOKUP(A16,indata!A:D,2,FALSE)</f>
        <v>100000</v>
      </c>
      <c r="D16" s="17">
        <f t="shared" si="0"/>
        <v>0</v>
      </c>
      <c r="E16" s="48">
        <f t="shared" si="1"/>
        <v>0</v>
      </c>
      <c r="F16" s="48">
        <f t="shared" si="2"/>
        <v>0</v>
      </c>
      <c r="G16" s="23">
        <f>($D$3*C16*D16)+($E$3*C16*E16)+($F$3*C16*F16)</f>
        <v>0</v>
      </c>
      <c r="H16" s="6">
        <f t="shared" si="3"/>
        <v>0</v>
      </c>
      <c r="I16" s="6">
        <f t="shared" si="4"/>
        <v>0</v>
      </c>
      <c r="J16" s="6">
        <f t="shared" si="5"/>
        <v>0</v>
      </c>
      <c r="K16" s="18">
        <f>($H$3*C16*H16)+($I$3*C16*I16)+($J$3*C16*J16)</f>
        <v>0</v>
      </c>
      <c r="L16" s="19">
        <f>D16/$B16</f>
        <v>0</v>
      </c>
      <c r="M16" s="12">
        <f>E16/$B16</f>
        <v>0</v>
      </c>
      <c r="N16" s="24">
        <f>F16/$B16</f>
        <v>0</v>
      </c>
      <c r="O16" s="12">
        <f>H16/$B16</f>
        <v>0</v>
      </c>
      <c r="P16" s="12">
        <f>I16/$B16</f>
        <v>0</v>
      </c>
      <c r="Q16" s="20">
        <f>J16/$B16</f>
        <v>0</v>
      </c>
      <c r="R16" s="26">
        <f>VLOOKUP(A16,prc_data!A:D,3,FALSE)/1000000</f>
        <v>695.89005356734117</v>
      </c>
      <c r="S16" s="30">
        <f>VLOOKUP(A16,prc_data!A:D,4,FALSE)</f>
        <v>130</v>
      </c>
    </row>
    <row r="17" spans="1:19" x14ac:dyDescent="0.25">
      <c r="A17" s="1" t="s">
        <v>21</v>
      </c>
      <c r="B17" s="9">
        <f>VLOOKUP(A17,prc_data!A:D,2,FALSE)</f>
        <v>1.045452E-2</v>
      </c>
      <c r="C17" s="5">
        <f>VLOOKUP(A17,indata!A:D,2,FALSE)</f>
        <v>29900</v>
      </c>
      <c r="D17" s="17">
        <f t="shared" si="0"/>
        <v>0</v>
      </c>
      <c r="E17" s="48">
        <f t="shared" si="1"/>
        <v>0</v>
      </c>
      <c r="F17" s="48">
        <f t="shared" si="2"/>
        <v>0</v>
      </c>
      <c r="G17" s="23">
        <f>($D$3*C17*D17)+($E$3*C17*E17)+($F$3*C17*F17)</f>
        <v>0</v>
      </c>
      <c r="H17" s="6">
        <f t="shared" si="3"/>
        <v>0</v>
      </c>
      <c r="I17" s="6">
        <f t="shared" si="4"/>
        <v>0</v>
      </c>
      <c r="J17" s="6">
        <f t="shared" si="5"/>
        <v>0</v>
      </c>
      <c r="K17" s="18">
        <f>($H$3*C17*H17)+($I$3*C17*I17)+($J$3*C17*J17)</f>
        <v>0</v>
      </c>
      <c r="L17" s="19">
        <f>D17/$B17</f>
        <v>0</v>
      </c>
      <c r="M17" s="12">
        <f>E17/$B17</f>
        <v>0</v>
      </c>
      <c r="N17" s="24">
        <f>F17/$B17</f>
        <v>0</v>
      </c>
      <c r="O17" s="12">
        <f>H17/$B17</f>
        <v>0</v>
      </c>
      <c r="P17" s="12">
        <f>I17/$B17</f>
        <v>0</v>
      </c>
      <c r="Q17" s="20">
        <f>J17/$B17</f>
        <v>0</v>
      </c>
      <c r="R17" s="26">
        <f>VLOOKUP(A17,prc_data!A:D,3,FALSE)/1000000</f>
        <v>588.35913905308939</v>
      </c>
      <c r="S17" s="30">
        <f>VLOOKUP(A17,prc_data!A:D,4,FALSE)</f>
        <v>256</v>
      </c>
    </row>
    <row r="18" spans="1:19" x14ac:dyDescent="0.25">
      <c r="A18" s="1" t="s">
        <v>27</v>
      </c>
      <c r="B18" s="9">
        <f>VLOOKUP(A18,prc_data!A:D,2,FALSE)</f>
        <v>42.18</v>
      </c>
      <c r="C18" s="5">
        <f>VLOOKUP(A18,indata!A:D,2,FALSE)</f>
        <v>100</v>
      </c>
      <c r="D18" s="17">
        <f t="shared" si="0"/>
        <v>0</v>
      </c>
      <c r="E18" s="48">
        <f t="shared" si="1"/>
        <v>0</v>
      </c>
      <c r="F18" s="48">
        <f t="shared" si="2"/>
        <v>0</v>
      </c>
      <c r="G18" s="23">
        <f>($D$3*C18*D18)+($E$3*C18*E18)+($F$3*C18*F18)</f>
        <v>0</v>
      </c>
      <c r="H18" s="6">
        <f t="shared" si="3"/>
        <v>0</v>
      </c>
      <c r="I18" s="6">
        <f t="shared" si="4"/>
        <v>0</v>
      </c>
      <c r="J18" s="6">
        <f t="shared" si="5"/>
        <v>0</v>
      </c>
      <c r="K18" s="18">
        <f>($H$3*C18*H18)+($I$3*C18*I18)+($J$3*C18*J18)</f>
        <v>0</v>
      </c>
      <c r="L18" s="19">
        <f>D18/$B18</f>
        <v>0</v>
      </c>
      <c r="M18" s="12">
        <f>E18/$B18</f>
        <v>0</v>
      </c>
      <c r="N18" s="24">
        <f>F18/$B18</f>
        <v>0</v>
      </c>
      <c r="O18" s="12">
        <f>H18/$B18</f>
        <v>0</v>
      </c>
      <c r="P18" s="12">
        <f>I18/$B18</f>
        <v>0</v>
      </c>
      <c r="Q18" s="20">
        <f>J18/$B18</f>
        <v>0</v>
      </c>
      <c r="R18" s="26">
        <f>VLOOKUP(A18,prc_data!A:D,3,FALSE)/1000000</f>
        <v>429.05696540060194</v>
      </c>
      <c r="S18" s="30">
        <f>VLOOKUP(A18,prc_data!A:D,4,FALSE)</f>
        <v>197</v>
      </c>
    </row>
    <row r="19" spans="1:19" x14ac:dyDescent="0.25">
      <c r="A19" s="1" t="s">
        <v>16</v>
      </c>
      <c r="B19" s="9">
        <f>VLOOKUP(A19,prc_data!A:D,2,FALSE)</f>
        <v>0.36097499999999999</v>
      </c>
      <c r="C19" s="5">
        <f>VLOOKUP(A19,indata!A:D,2,FALSE)</f>
        <v>50000</v>
      </c>
      <c r="D19" s="17">
        <f t="shared" si="0"/>
        <v>0</v>
      </c>
      <c r="E19" s="48">
        <f t="shared" si="1"/>
        <v>0</v>
      </c>
      <c r="F19" s="48">
        <f t="shared" si="2"/>
        <v>0</v>
      </c>
      <c r="G19" s="23">
        <f>($D$3*C19*D19)+($E$3*C19*E19)+($F$3*C19*F19)</f>
        <v>0</v>
      </c>
      <c r="H19" s="6">
        <f t="shared" si="3"/>
        <v>0</v>
      </c>
      <c r="I19" s="6">
        <f t="shared" si="4"/>
        <v>0</v>
      </c>
      <c r="J19" s="6">
        <f t="shared" si="5"/>
        <v>0</v>
      </c>
      <c r="K19" s="18">
        <f>($H$3*C19*H19)+($I$3*C19*I19)+($J$3*C19*J19)</f>
        <v>0</v>
      </c>
      <c r="L19" s="19">
        <f>D19/$B19</f>
        <v>0</v>
      </c>
      <c r="M19" s="12">
        <f>E19/$B19</f>
        <v>0</v>
      </c>
      <c r="N19" s="24">
        <f>F19/$B19</f>
        <v>0</v>
      </c>
      <c r="O19" s="12">
        <f>H19/$B19</f>
        <v>0</v>
      </c>
      <c r="P19" s="12">
        <f>I19/$B19</f>
        <v>0</v>
      </c>
      <c r="Q19" s="20">
        <f>J19/$B19</f>
        <v>0</v>
      </c>
      <c r="R19" s="26">
        <f>VLOOKUP(A19,prc_data!A:D,3,FALSE)/1000000</f>
        <v>279.17272066482514</v>
      </c>
      <c r="S19" s="30">
        <f>VLOOKUP(A19,prc_data!A:D,4,FALSE)</f>
        <v>255</v>
      </c>
    </row>
    <row r="20" spans="1:19" x14ac:dyDescent="0.25">
      <c r="A20" s="1" t="s">
        <v>28</v>
      </c>
      <c r="B20" s="9">
        <f>VLOOKUP(A20,prc_data!A:D,2,FALSE)</f>
        <v>0.310172</v>
      </c>
      <c r="C20" s="5">
        <f>VLOOKUP(A20,indata!A:D,2,FALSE)</f>
        <v>20000</v>
      </c>
      <c r="D20" s="17">
        <f t="shared" si="0"/>
        <v>0</v>
      </c>
      <c r="E20" s="48">
        <f t="shared" si="1"/>
        <v>0</v>
      </c>
      <c r="F20" s="48">
        <f t="shared" si="2"/>
        <v>0</v>
      </c>
      <c r="G20" s="23">
        <f>($D$3*C20*D20)+($E$3*C20*E20)+($F$3*C20*F20)</f>
        <v>0</v>
      </c>
      <c r="H20" s="6">
        <f t="shared" si="3"/>
        <v>0</v>
      </c>
      <c r="I20" s="6">
        <f t="shared" si="4"/>
        <v>0</v>
      </c>
      <c r="J20" s="6">
        <f t="shared" si="5"/>
        <v>0</v>
      </c>
      <c r="K20" s="18">
        <f>($H$3*C20*H20)+($I$3*C20*I20)+($J$3*C20*J20)</f>
        <v>0</v>
      </c>
      <c r="L20" s="19">
        <f>D20/$B20</f>
        <v>0</v>
      </c>
      <c r="M20" s="12">
        <f>E20/$B20</f>
        <v>0</v>
      </c>
      <c r="N20" s="24">
        <f>F20/$B20</f>
        <v>0</v>
      </c>
      <c r="O20" s="12">
        <f>H20/$B20</f>
        <v>0</v>
      </c>
      <c r="P20" s="12">
        <f>I20/$B20</f>
        <v>0</v>
      </c>
      <c r="Q20" s="20">
        <f>J20/$B20</f>
        <v>0</v>
      </c>
      <c r="R20" s="26">
        <f>VLOOKUP(A20,prc_data!A:D,3,FALSE)/1000000</f>
        <v>196.79401472474112</v>
      </c>
      <c r="S20" s="30">
        <f>VLOOKUP(A20,prc_data!A:D,4,FALSE)</f>
        <v>340</v>
      </c>
    </row>
    <row r="21" spans="1:19" x14ac:dyDescent="0.25">
      <c r="A21" s="1" t="s">
        <v>17</v>
      </c>
      <c r="B21" s="9">
        <f>VLOOKUP(A21,prc_data!A:D,2,FALSE)</f>
        <v>0.24928700000000001</v>
      </c>
      <c r="C21" s="5">
        <f>VLOOKUP(A21,indata!A:D,2,FALSE)</f>
        <v>50210</v>
      </c>
      <c r="D21" s="17">
        <f t="shared" si="0"/>
        <v>0</v>
      </c>
      <c r="E21" s="48">
        <f t="shared" si="1"/>
        <v>0</v>
      </c>
      <c r="F21" s="48">
        <f t="shared" si="2"/>
        <v>0</v>
      </c>
      <c r="G21" s="23">
        <f>($D$3*C21*D21)+($E$3*C21*E21)+($F$3*C21*F21)</f>
        <v>0</v>
      </c>
      <c r="H21" s="6">
        <f t="shared" si="3"/>
        <v>0</v>
      </c>
      <c r="I21" s="6">
        <f t="shared" si="4"/>
        <v>0</v>
      </c>
      <c r="J21" s="6">
        <f t="shared" si="5"/>
        <v>0</v>
      </c>
      <c r="K21" s="18">
        <f>($H$3*C21*H21)+($I$3*C21*I21)+($J$3*C21*J21)</f>
        <v>0</v>
      </c>
      <c r="L21" s="19">
        <f>D21/$B21</f>
        <v>0</v>
      </c>
      <c r="M21" s="12">
        <f>E21/$B21</f>
        <v>0</v>
      </c>
      <c r="N21" s="24">
        <f>F21/$B21</f>
        <v>0</v>
      </c>
      <c r="O21" s="12">
        <f>H21/$B21</f>
        <v>0</v>
      </c>
      <c r="P21" s="12">
        <f>I21/$B21</f>
        <v>0</v>
      </c>
      <c r="Q21" s="20">
        <f>J21/$B21</f>
        <v>0</v>
      </c>
      <c r="R21" s="26">
        <f>VLOOKUP(A21,prc_data!A:D,3,FALSE)/1000000</f>
        <v>196.13056630091614</v>
      </c>
      <c r="S21" s="30">
        <f>VLOOKUP(A21,prc_data!A:D,4,FALSE)</f>
        <v>409</v>
      </c>
    </row>
    <row r="22" spans="1:19" x14ac:dyDescent="0.25">
      <c r="A22" s="1" t="s">
        <v>39</v>
      </c>
      <c r="B22" s="9">
        <f>VLOOKUP(A22,prc_data!A:D,2,FALSE)</f>
        <v>1.004244E-2</v>
      </c>
      <c r="C22" s="5">
        <f>VLOOKUP(A22,indata!A:D,2,FALSE)</f>
        <v>500000</v>
      </c>
      <c r="D22" s="17">
        <f t="shared" si="0"/>
        <v>0</v>
      </c>
      <c r="E22" s="48">
        <f t="shared" si="1"/>
        <v>0</v>
      </c>
      <c r="F22" s="48">
        <f t="shared" si="2"/>
        <v>0</v>
      </c>
      <c r="G22" s="23">
        <f>($D$3*C22*D22)+($E$3*C22*E22)+($F$3*C22*F22)</f>
        <v>0</v>
      </c>
      <c r="H22" s="6">
        <f t="shared" si="3"/>
        <v>0</v>
      </c>
      <c r="I22" s="6">
        <f t="shared" si="4"/>
        <v>0</v>
      </c>
      <c r="J22" s="6">
        <f t="shared" si="5"/>
        <v>0</v>
      </c>
      <c r="K22" s="18">
        <f>($H$3*C22*H22)+($I$3*C22*I22)+($J$3*C22*J22)</f>
        <v>0</v>
      </c>
      <c r="L22" s="19">
        <f>D22/$B22</f>
        <v>0</v>
      </c>
      <c r="M22" s="12">
        <f>E22/$B22</f>
        <v>0</v>
      </c>
      <c r="N22" s="24">
        <f>F22/$B22</f>
        <v>0</v>
      </c>
      <c r="O22" s="12">
        <f>H22/$B22</f>
        <v>0</v>
      </c>
      <c r="P22" s="12">
        <f>I22/$B22</f>
        <v>0</v>
      </c>
      <c r="Q22" s="20">
        <f>J22/$B22</f>
        <v>0</v>
      </c>
      <c r="R22" s="26">
        <f>VLOOKUP(A22,prc_data!A:D,3,FALSE)/1000000</f>
        <v>174.74207226504006</v>
      </c>
      <c r="S22" s="30">
        <f>VLOOKUP(A22,prc_data!A:D,4,FALSE)</f>
        <v>302</v>
      </c>
    </row>
    <row r="23" spans="1:19" x14ac:dyDescent="0.25">
      <c r="A23" s="1" t="s">
        <v>26</v>
      </c>
      <c r="B23" s="9">
        <f>VLOOKUP(A23,prc_data!A:D,2,FALSE)</f>
        <v>0.38064199999999998</v>
      </c>
      <c r="C23" s="5">
        <f>VLOOKUP(A23,indata!A:D,2,FALSE)</f>
        <v>23700</v>
      </c>
      <c r="D23" s="17">
        <f t="shared" si="0"/>
        <v>0</v>
      </c>
      <c r="E23" s="48">
        <f t="shared" si="1"/>
        <v>0</v>
      </c>
      <c r="F23" s="48">
        <f t="shared" si="2"/>
        <v>0</v>
      </c>
      <c r="G23" s="23">
        <f>($D$3*C23*D23)+($E$3*C23*E23)+($F$3*C23*F23)</f>
        <v>0</v>
      </c>
      <c r="H23" s="6">
        <f t="shared" si="3"/>
        <v>0</v>
      </c>
      <c r="I23" s="6">
        <f t="shared" si="4"/>
        <v>0</v>
      </c>
      <c r="J23" s="6">
        <f t="shared" si="5"/>
        <v>0</v>
      </c>
      <c r="K23" s="18">
        <f>($H$3*C23*H23)+($I$3*C23*I23)+($J$3*C23*J23)</f>
        <v>0</v>
      </c>
      <c r="L23" s="19">
        <f>D23/$B23</f>
        <v>0</v>
      </c>
      <c r="M23" s="12">
        <f>E23/$B23</f>
        <v>0</v>
      </c>
      <c r="N23" s="24">
        <f>F23/$B23</f>
        <v>0</v>
      </c>
      <c r="O23" s="12">
        <f>H23/$B23</f>
        <v>0</v>
      </c>
      <c r="P23" s="12">
        <f>I23/$B23</f>
        <v>0</v>
      </c>
      <c r="Q23" s="20">
        <f>J23/$B23</f>
        <v>0</v>
      </c>
      <c r="R23" s="26">
        <f>VLOOKUP(A23,prc_data!A:D,3,FALSE)/1000000</f>
        <v>157.77780376552704</v>
      </c>
      <c r="S23" s="30">
        <f>VLOOKUP(A23,prc_data!A:D,4,FALSE)</f>
        <v>451</v>
      </c>
    </row>
    <row r="24" spans="1:19" x14ac:dyDescent="0.25">
      <c r="A24" s="1" t="s">
        <v>41</v>
      </c>
      <c r="B24" s="9">
        <f>VLOOKUP(A24,prc_data!A:D,2,FALSE)</f>
        <v>1.433744E-2</v>
      </c>
      <c r="C24" s="5">
        <f>VLOOKUP(A24,indata!A:D,2,FALSE)</f>
        <v>1000000</v>
      </c>
      <c r="D24" s="17">
        <f t="shared" si="0"/>
        <v>0</v>
      </c>
      <c r="E24" s="48">
        <f t="shared" si="1"/>
        <v>0</v>
      </c>
      <c r="F24" s="48">
        <f t="shared" si="2"/>
        <v>0</v>
      </c>
      <c r="G24" s="23">
        <f>($D$3*C24*D24)+($E$3*C24*E24)+($F$3*C24*F24)</f>
        <v>0</v>
      </c>
      <c r="H24" s="6">
        <f t="shared" si="3"/>
        <v>0</v>
      </c>
      <c r="I24" s="6">
        <f t="shared" si="4"/>
        <v>0</v>
      </c>
      <c r="J24" s="6">
        <f t="shared" si="5"/>
        <v>0</v>
      </c>
      <c r="K24" s="18">
        <f>($H$3*C24*H24)+($I$3*C24*I24)+($J$3*C24*J24)</f>
        <v>0</v>
      </c>
      <c r="L24" s="19">
        <f>D24/$B24</f>
        <v>0</v>
      </c>
      <c r="M24" s="12">
        <f>E24/$B24</f>
        <v>0</v>
      </c>
      <c r="N24" s="24">
        <f>F24/$B24</f>
        <v>0</v>
      </c>
      <c r="O24" s="12">
        <f>H24/$B24</f>
        <v>0</v>
      </c>
      <c r="P24" s="12">
        <f>I24/$B24</f>
        <v>0</v>
      </c>
      <c r="Q24" s="20">
        <f>J24/$B24</f>
        <v>0</v>
      </c>
      <c r="R24" s="26">
        <f>VLOOKUP(A24,prc_data!A:D,3,FALSE)/1000000</f>
        <v>155.11088722070556</v>
      </c>
      <c r="S24" s="30">
        <f>VLOOKUP(A24,prc_data!A:D,4,FALSE)</f>
        <v>524</v>
      </c>
    </row>
    <row r="25" spans="1:19" x14ac:dyDescent="0.25">
      <c r="A25" s="1" t="s">
        <v>47</v>
      </c>
      <c r="B25" s="9">
        <f>VLOOKUP(A25,prc_data!A:D,2,FALSE)</f>
        <v>1.0705579999999999E-2</v>
      </c>
      <c r="C25" s="5">
        <f>VLOOKUP(A25,indata!A:D,2,FALSE)</f>
        <v>500000</v>
      </c>
      <c r="D25" s="17">
        <f t="shared" si="0"/>
        <v>0</v>
      </c>
      <c r="E25" s="48">
        <f t="shared" si="1"/>
        <v>0</v>
      </c>
      <c r="F25" s="48">
        <f t="shared" si="2"/>
        <v>0</v>
      </c>
      <c r="G25" s="23">
        <f>($D$3*C25*D25)+($E$3*C25*E25)+($F$3*C25*F25)</f>
        <v>0</v>
      </c>
      <c r="H25" s="6">
        <f t="shared" si="3"/>
        <v>0</v>
      </c>
      <c r="I25" s="6">
        <f t="shared" si="4"/>
        <v>0</v>
      </c>
      <c r="J25" s="6">
        <f t="shared" si="5"/>
        <v>0</v>
      </c>
      <c r="K25" s="18">
        <f>($H$3*C25*H25)+($I$3*C25*I25)+($J$3*C25*J25)</f>
        <v>0</v>
      </c>
      <c r="L25" s="19">
        <f>D25/$B25</f>
        <v>0</v>
      </c>
      <c r="M25" s="12">
        <f>E25/$B25</f>
        <v>0</v>
      </c>
      <c r="N25" s="24">
        <f>F25/$B25</f>
        <v>0</v>
      </c>
      <c r="O25" s="12">
        <f>H25/$B25</f>
        <v>0</v>
      </c>
      <c r="P25" s="12">
        <f>I25/$B25</f>
        <v>0</v>
      </c>
      <c r="Q25" s="20">
        <f>J25/$B25</f>
        <v>0</v>
      </c>
      <c r="R25" s="26">
        <f>VLOOKUP(A25,prc_data!A:D,3,FALSE)/1000000</f>
        <v>149.13913934118784</v>
      </c>
      <c r="S25" s="30">
        <f>VLOOKUP(A25,prc_data!A:D,4,FALSE)</f>
        <v>461</v>
      </c>
    </row>
    <row r="26" spans="1:19" x14ac:dyDescent="0.25">
      <c r="A26" s="1" t="s">
        <v>44</v>
      </c>
      <c r="B26" s="9">
        <f>VLOOKUP(A26,prc_data!A:D,2,FALSE)</f>
        <v>8.7156300000000003E-3</v>
      </c>
      <c r="C26" s="5">
        <f>VLOOKUP(A26,indata!A:D,2,FALSE)</f>
        <v>388150</v>
      </c>
      <c r="D26" s="17">
        <f t="shared" si="0"/>
        <v>0</v>
      </c>
      <c r="E26" s="48">
        <f t="shared" si="1"/>
        <v>0</v>
      </c>
      <c r="F26" s="48">
        <f t="shared" si="2"/>
        <v>0</v>
      </c>
      <c r="G26" s="23">
        <f>($D$3*C26*D26)+($E$3*C26*E26)+($F$3*C26*F26)</f>
        <v>0</v>
      </c>
      <c r="H26" s="6">
        <f t="shared" si="3"/>
        <v>0</v>
      </c>
      <c r="I26" s="6">
        <f t="shared" si="4"/>
        <v>0</v>
      </c>
      <c r="J26" s="6">
        <f t="shared" si="5"/>
        <v>0</v>
      </c>
      <c r="K26" s="18">
        <f>($H$3*C26*H26)+($I$3*C26*I26)+($J$3*C26*J26)</f>
        <v>0</v>
      </c>
      <c r="L26" s="19">
        <f>D26/$B26</f>
        <v>0</v>
      </c>
      <c r="M26" s="12">
        <f>E26/$B26</f>
        <v>0</v>
      </c>
      <c r="N26" s="24">
        <f>F26/$B26</f>
        <v>0</v>
      </c>
      <c r="O26" s="12">
        <f>H26/$B26</f>
        <v>0</v>
      </c>
      <c r="P26" s="12">
        <f>I26/$B26</f>
        <v>0</v>
      </c>
      <c r="Q26" s="20">
        <f>J26/$B26</f>
        <v>0</v>
      </c>
      <c r="R26" s="26">
        <f>VLOOKUP(A26,prc_data!A:D,3,FALSE)/1000000</f>
        <v>89.279792857898471</v>
      </c>
      <c r="S26" s="30">
        <f>VLOOKUP(A26,prc_data!A:D,4,FALSE)</f>
        <v>496</v>
      </c>
    </row>
    <row r="27" spans="1:19" x14ac:dyDescent="0.25">
      <c r="A27" s="1" t="s">
        <v>45</v>
      </c>
      <c r="B27" s="9">
        <f>VLOOKUP(A27,prc_data!A:D,2,FALSE)</f>
        <v>2.69</v>
      </c>
      <c r="C27" s="5">
        <f>VLOOKUP(A27,indata!A:D,2,FALSE)</f>
        <v>1500</v>
      </c>
      <c r="D27" s="17">
        <f t="shared" si="0"/>
        <v>0</v>
      </c>
      <c r="E27" s="48">
        <f t="shared" si="1"/>
        <v>0</v>
      </c>
      <c r="F27" s="48">
        <f t="shared" si="2"/>
        <v>0</v>
      </c>
      <c r="G27" s="23">
        <f>($D$3*C27*D27)+($E$3*C27*E27)+($F$3*C27*F27)</f>
        <v>0</v>
      </c>
      <c r="H27" s="6">
        <f t="shared" si="3"/>
        <v>0</v>
      </c>
      <c r="I27" s="6">
        <f t="shared" si="4"/>
        <v>0</v>
      </c>
      <c r="J27" s="6">
        <f t="shared" si="5"/>
        <v>0</v>
      </c>
      <c r="K27" s="18">
        <f>($H$3*C27*H27)+($I$3*C27*I27)+($J$3*C27*J27)</f>
        <v>0</v>
      </c>
      <c r="L27" s="19">
        <f>D27/$B27</f>
        <v>0</v>
      </c>
      <c r="M27" s="12">
        <f>E27/$B27</f>
        <v>0</v>
      </c>
      <c r="N27" s="24">
        <f>F27/$B27</f>
        <v>0</v>
      </c>
      <c r="O27" s="12">
        <f>H27/$B27</f>
        <v>0</v>
      </c>
      <c r="P27" s="12">
        <f>I27/$B27</f>
        <v>0</v>
      </c>
      <c r="Q27" s="20">
        <f>J27/$B27</f>
        <v>0</v>
      </c>
      <c r="R27" s="26">
        <f>VLOOKUP(A27,prc_data!A:D,3,FALSE)/1000000</f>
        <v>70.629687453163001</v>
      </c>
      <c r="S27" s="30">
        <f>VLOOKUP(A27,prc_data!A:D,4,FALSE)</f>
        <v>480</v>
      </c>
    </row>
    <row r="28" spans="1:19" x14ac:dyDescent="0.25">
      <c r="A28" s="1" t="s">
        <v>31</v>
      </c>
      <c r="B28" s="9">
        <f>VLOOKUP(A28,prc_data!A:D,2,FALSE)</f>
        <v>8.0065999999999998E-2</v>
      </c>
      <c r="C28" s="5">
        <f>VLOOKUP(A28,indata!A:D,2,FALSE)</f>
        <v>3200</v>
      </c>
      <c r="D28" s="17">
        <f t="shared" si="0"/>
        <v>0</v>
      </c>
      <c r="E28" s="48">
        <f t="shared" si="1"/>
        <v>0</v>
      </c>
      <c r="F28" s="48">
        <f t="shared" si="2"/>
        <v>0</v>
      </c>
      <c r="G28" s="23">
        <f>($D$3*C28*D28)+($E$3*C28*E28)+($F$3*C28*F28)</f>
        <v>0</v>
      </c>
      <c r="H28" s="6">
        <f t="shared" si="3"/>
        <v>0</v>
      </c>
      <c r="I28" s="6">
        <f t="shared" si="4"/>
        <v>0</v>
      </c>
      <c r="J28" s="6">
        <f t="shared" si="5"/>
        <v>0</v>
      </c>
      <c r="K28" s="18">
        <f>($H$3*C28*H28)+($I$3*C28*I28)+($J$3*C28*J28)</f>
        <v>0</v>
      </c>
      <c r="L28" s="19">
        <f>D28/$B28</f>
        <v>0</v>
      </c>
      <c r="M28" s="12">
        <f>E28/$B28</f>
        <v>0</v>
      </c>
      <c r="N28" s="24">
        <f>F28/$B28</f>
        <v>0</v>
      </c>
      <c r="O28" s="12">
        <f>H28/$B28</f>
        <v>0</v>
      </c>
      <c r="P28" s="12">
        <f>I28/$B28</f>
        <v>0</v>
      </c>
      <c r="Q28" s="20">
        <f>J28/$B28</f>
        <v>0</v>
      </c>
      <c r="R28" s="26">
        <f>VLOOKUP(A28,prc_data!A:D,3,FALSE)/1000000</f>
        <v>69.736356732260475</v>
      </c>
      <c r="S28" s="30">
        <f>VLOOKUP(A28,prc_data!A:D,4,FALSE)</f>
        <v>497</v>
      </c>
    </row>
    <row r="29" spans="1:19" x14ac:dyDescent="0.25">
      <c r="A29" s="1" t="s">
        <v>25</v>
      </c>
      <c r="B29" s="9">
        <f>VLOOKUP(A29,prc_data!A:D,2,FALSE)</f>
        <v>0.43760700000000002</v>
      </c>
      <c r="C29" s="5">
        <f>VLOOKUP(A29,indata!A:D,2,FALSE)</f>
        <v>2000000</v>
      </c>
      <c r="D29" s="17">
        <f t="shared" si="0"/>
        <v>0</v>
      </c>
      <c r="E29" s="48">
        <f t="shared" si="1"/>
        <v>0</v>
      </c>
      <c r="F29" s="48">
        <f t="shared" si="2"/>
        <v>0</v>
      </c>
      <c r="G29" s="23">
        <f>($D$3*C29*D29)+($E$3*C29*E29)+($F$3*C29*F29)</f>
        <v>0</v>
      </c>
      <c r="H29" s="6">
        <f t="shared" si="3"/>
        <v>0</v>
      </c>
      <c r="I29" s="6">
        <f t="shared" si="4"/>
        <v>0</v>
      </c>
      <c r="J29" s="6">
        <f t="shared" si="5"/>
        <v>0</v>
      </c>
      <c r="K29" s="18">
        <f>($H$3*C29*H29)+($I$3*C29*I29)+($J$3*C29*J29)</f>
        <v>0</v>
      </c>
      <c r="L29" s="19">
        <f>D29/$B29</f>
        <v>0</v>
      </c>
      <c r="M29" s="12">
        <f>E29/$B29</f>
        <v>0</v>
      </c>
      <c r="N29" s="24">
        <f>F29/$B29</f>
        <v>0</v>
      </c>
      <c r="O29" s="12">
        <f>H29/$B29</f>
        <v>0</v>
      </c>
      <c r="P29" s="12">
        <f>I29/$B29</f>
        <v>0</v>
      </c>
      <c r="Q29" s="20">
        <f>J29/$B29</f>
        <v>0</v>
      </c>
      <c r="R29" s="26">
        <f>VLOOKUP(A29,prc_data!A:D,3,FALSE)/1000000</f>
        <v>66.735769782830872</v>
      </c>
      <c r="S29" s="30">
        <f>VLOOKUP(A29,prc_data!A:D,4,FALSE)</f>
        <v>3000</v>
      </c>
    </row>
    <row r="30" spans="1:19" x14ac:dyDescent="0.25">
      <c r="A30" s="1" t="s">
        <v>32</v>
      </c>
      <c r="B30" s="9">
        <f>VLOOKUP(A30,prc_data!A:D,2,FALSE)</f>
        <v>0.69240199999999996</v>
      </c>
      <c r="C30" s="5">
        <f>VLOOKUP(A30,indata!A:D,2,FALSE)</f>
        <v>3470</v>
      </c>
      <c r="D30" s="17">
        <f t="shared" si="0"/>
        <v>0</v>
      </c>
      <c r="E30" s="48">
        <f t="shared" si="1"/>
        <v>0</v>
      </c>
      <c r="F30" s="48">
        <f t="shared" si="2"/>
        <v>0</v>
      </c>
      <c r="G30" s="23">
        <f>($D$3*C30*D30)+($E$3*C30*E30)+($F$3*C30*F30)</f>
        <v>0</v>
      </c>
      <c r="H30" s="6">
        <f t="shared" si="3"/>
        <v>0</v>
      </c>
      <c r="I30" s="6">
        <f t="shared" si="4"/>
        <v>0</v>
      </c>
      <c r="J30" s="6">
        <f t="shared" si="5"/>
        <v>0</v>
      </c>
      <c r="K30" s="18">
        <f>($H$3*C30*H30)+($I$3*C30*I30)+($J$3*C30*J30)</f>
        <v>0</v>
      </c>
      <c r="L30" s="19">
        <f>D30/$B30</f>
        <v>0</v>
      </c>
      <c r="M30" s="12">
        <f>E30/$B30</f>
        <v>0</v>
      </c>
      <c r="N30" s="24">
        <f>F30/$B30</f>
        <v>0</v>
      </c>
      <c r="O30" s="12">
        <f>H30/$B30</f>
        <v>0</v>
      </c>
      <c r="P30" s="12">
        <f>I30/$B30</f>
        <v>0</v>
      </c>
      <c r="Q30" s="20">
        <f>J30/$B30</f>
        <v>0</v>
      </c>
      <c r="R30" s="26">
        <f>VLOOKUP(A30,prc_data!A:D,3,FALSE)/1000000</f>
        <v>60.155758697112915</v>
      </c>
      <c r="S30" s="30">
        <f>VLOOKUP(A30,prc_data!A:D,4,FALSE)</f>
        <v>608</v>
      </c>
    </row>
    <row r="31" spans="1:19" x14ac:dyDescent="0.25">
      <c r="A31" s="1" t="s">
        <v>35</v>
      </c>
      <c r="B31" s="9">
        <f>VLOOKUP(A31,prc_data!A:D,2,FALSE)</f>
        <v>3.769513E-2</v>
      </c>
      <c r="C31" s="5">
        <f>VLOOKUP(A31,indata!A:D,2,FALSE)</f>
        <v>100000</v>
      </c>
      <c r="D31" s="17">
        <f t="shared" si="0"/>
        <v>0</v>
      </c>
      <c r="E31" s="48">
        <f t="shared" si="1"/>
        <v>0</v>
      </c>
      <c r="F31" s="48">
        <f t="shared" si="2"/>
        <v>0</v>
      </c>
      <c r="G31" s="23">
        <f>($D$3*C31*D31)+($E$3*C31*E31)+($F$3*C31*F31)</f>
        <v>0</v>
      </c>
      <c r="H31" s="6">
        <f t="shared" si="3"/>
        <v>0</v>
      </c>
      <c r="I31" s="6">
        <f t="shared" si="4"/>
        <v>0</v>
      </c>
      <c r="J31" s="6">
        <f t="shared" si="5"/>
        <v>0</v>
      </c>
      <c r="K31" s="18">
        <f>($H$3*C31*H31)+($I$3*C31*I31)+($J$3*C31*J31)</f>
        <v>0</v>
      </c>
      <c r="L31" s="19">
        <f>D31/$B31</f>
        <v>0</v>
      </c>
      <c r="M31" s="12">
        <f>E31/$B31</f>
        <v>0</v>
      </c>
      <c r="N31" s="24">
        <f>F31/$B31</f>
        <v>0</v>
      </c>
      <c r="O31" s="12">
        <f>H31/$B31</f>
        <v>0</v>
      </c>
      <c r="P31" s="12">
        <f>I31/$B31</f>
        <v>0</v>
      </c>
      <c r="Q31" s="20">
        <f>J31/$B31</f>
        <v>0</v>
      </c>
      <c r="R31" s="26">
        <f>VLOOKUP(A31,prc_data!A:D,3,FALSE)/1000000</f>
        <v>59.019756490497656</v>
      </c>
      <c r="S31" s="30">
        <f>VLOOKUP(A31,prc_data!A:D,4,FALSE)</f>
        <v>635</v>
      </c>
    </row>
    <row r="32" spans="1:19" x14ac:dyDescent="0.25">
      <c r="A32" s="1" t="s">
        <v>34</v>
      </c>
      <c r="B32" s="9">
        <f>VLOOKUP(A32,prc_data!A:D,2,FALSE)</f>
        <v>7.7837999999999996E-4</v>
      </c>
      <c r="C32" s="5">
        <f>VLOOKUP(A32,indata!A:D,2,FALSE)</f>
        <v>5300000</v>
      </c>
      <c r="D32" s="17">
        <f t="shared" si="0"/>
        <v>0</v>
      </c>
      <c r="E32" s="48">
        <f t="shared" si="1"/>
        <v>0</v>
      </c>
      <c r="F32" s="48">
        <f t="shared" si="2"/>
        <v>0</v>
      </c>
      <c r="G32" s="23">
        <f>($D$3*C32*D32)+($E$3*C32*E32)+($F$3*C32*F32)</f>
        <v>0</v>
      </c>
      <c r="H32" s="6">
        <f t="shared" si="3"/>
        <v>0</v>
      </c>
      <c r="I32" s="6">
        <f t="shared" si="4"/>
        <v>0</v>
      </c>
      <c r="J32" s="6">
        <f t="shared" si="5"/>
        <v>0</v>
      </c>
      <c r="K32" s="18">
        <f>($H$3*C32*H32)+($I$3*C32*I32)+($J$3*C32*J32)</f>
        <v>0</v>
      </c>
      <c r="L32" s="19">
        <f>D32/$B32</f>
        <v>0</v>
      </c>
      <c r="M32" s="12">
        <f>E32/$B32</f>
        <v>0</v>
      </c>
      <c r="N32" s="24">
        <f>F32/$B32</f>
        <v>0</v>
      </c>
      <c r="O32" s="12">
        <f>H32/$B32</f>
        <v>0</v>
      </c>
      <c r="P32" s="12">
        <f>I32/$B32</f>
        <v>0</v>
      </c>
      <c r="Q32" s="20">
        <f>J32/$B32</f>
        <v>0</v>
      </c>
      <c r="R32" s="26">
        <f>VLOOKUP(A32,prc_data!A:D,3,FALSE)/1000000</f>
        <v>38.992308118541956</v>
      </c>
      <c r="S32" s="30">
        <f>VLOOKUP(A32,prc_data!A:D,4,FALSE)</f>
        <v>597</v>
      </c>
    </row>
    <row r="33" spans="1:19" x14ac:dyDescent="0.25">
      <c r="A33" s="1" t="s">
        <v>43</v>
      </c>
      <c r="B33" s="9">
        <f>VLOOKUP(A33,prc_data!A:D,2,FALSE)</f>
        <v>1.35E-6</v>
      </c>
      <c r="C33" s="5">
        <f>VLOOKUP(A33,indata!A:D,2,FALSE)</f>
        <v>320000000</v>
      </c>
      <c r="D33" s="17">
        <f t="shared" si="0"/>
        <v>0</v>
      </c>
      <c r="E33" s="48">
        <f t="shared" si="1"/>
        <v>0</v>
      </c>
      <c r="F33" s="48">
        <f t="shared" si="2"/>
        <v>0</v>
      </c>
      <c r="G33" s="23">
        <f>($D$3*C33*D33)+($E$3*C33*E33)+($F$3*C33*F33)</f>
        <v>0</v>
      </c>
      <c r="H33" s="6">
        <f t="shared" si="3"/>
        <v>0</v>
      </c>
      <c r="I33" s="6">
        <f t="shared" si="4"/>
        <v>0</v>
      </c>
      <c r="J33" s="6">
        <f t="shared" si="5"/>
        <v>0</v>
      </c>
      <c r="K33" s="18">
        <f>($H$3*C33*H33)+($I$3*C33*I33)+($J$3*C33*J33)</f>
        <v>0</v>
      </c>
      <c r="L33" s="19">
        <f>D33/$B33</f>
        <v>0</v>
      </c>
      <c r="M33" s="12">
        <f>E33/$B33</f>
        <v>0</v>
      </c>
      <c r="N33" s="24">
        <f>F33/$B33</f>
        <v>0</v>
      </c>
      <c r="O33" s="12">
        <f>H33/$B33</f>
        <v>0</v>
      </c>
      <c r="P33" s="12">
        <f>I33/$B33</f>
        <v>0</v>
      </c>
      <c r="Q33" s="20">
        <f>J33/$B33</f>
        <v>0</v>
      </c>
      <c r="R33" s="26">
        <f>VLOOKUP(A33,prc_data!A:D,3,FALSE)/1000000</f>
        <v>34.720387650626279</v>
      </c>
      <c r="S33" s="30">
        <f>VLOOKUP(A33,prc_data!A:D,4,FALSE)</f>
        <v>793</v>
      </c>
    </row>
    <row r="34" spans="1:19" x14ac:dyDescent="0.25">
      <c r="A34" s="1" t="s">
        <v>15</v>
      </c>
      <c r="B34" s="9">
        <f>VLOOKUP(A34,prc_data!A:D,2,FALSE)</f>
        <v>8.4537000000000001E-2</v>
      </c>
      <c r="C34" s="5">
        <f>VLOOKUP(A34,indata!A:D,2,FALSE)</f>
        <v>200000</v>
      </c>
      <c r="D34" s="17">
        <f t="shared" si="0"/>
        <v>0</v>
      </c>
      <c r="E34" s="48">
        <f t="shared" si="1"/>
        <v>0</v>
      </c>
      <c r="F34" s="48">
        <f t="shared" si="2"/>
        <v>0</v>
      </c>
      <c r="G34" s="23">
        <f>($D$3*C34*D34)+($E$3*C34*E34)+($F$3*C34*F34)</f>
        <v>0</v>
      </c>
      <c r="H34" s="6">
        <f t="shared" si="3"/>
        <v>0</v>
      </c>
      <c r="I34" s="6">
        <f t="shared" si="4"/>
        <v>0</v>
      </c>
      <c r="J34" s="6">
        <f t="shared" si="5"/>
        <v>0</v>
      </c>
      <c r="K34" s="18">
        <f>($H$3*C34*H34)+($I$3*C34*I34)+($J$3*C34*J34)</f>
        <v>0</v>
      </c>
      <c r="L34" s="19">
        <f>D34/$B34</f>
        <v>0</v>
      </c>
      <c r="M34" s="12">
        <f>E34/$B34</f>
        <v>0</v>
      </c>
      <c r="N34" s="24">
        <f>F34/$B34</f>
        <v>0</v>
      </c>
      <c r="O34" s="12">
        <f>H34/$B34</f>
        <v>0</v>
      </c>
      <c r="P34" s="12">
        <f>I34/$B34</f>
        <v>0</v>
      </c>
      <c r="Q34" s="20">
        <f>J34/$B34</f>
        <v>0</v>
      </c>
      <c r="R34" s="26">
        <f>VLOOKUP(A34,prc_data!A:D,3,FALSE)/1000000</f>
        <v>33.386221013850751</v>
      </c>
      <c r="S34" s="30">
        <f>VLOOKUP(A34,prc_data!A:D,4,FALSE)</f>
        <v>874</v>
      </c>
    </row>
    <row r="35" spans="1:19" x14ac:dyDescent="0.25">
      <c r="A35" s="1" t="s">
        <v>29</v>
      </c>
      <c r="B35" s="9">
        <f>VLOOKUP(A35,prc_data!A:D,2,FALSE)</f>
        <v>2.9329859999999999E-2</v>
      </c>
      <c r="C35" s="5">
        <f>VLOOKUP(A35,indata!A:D,2,FALSE)</f>
        <v>134750</v>
      </c>
      <c r="D35" s="17">
        <f t="shared" si="0"/>
        <v>0</v>
      </c>
      <c r="E35" s="48">
        <f t="shared" si="1"/>
        <v>0</v>
      </c>
      <c r="F35" s="48">
        <f t="shared" si="2"/>
        <v>0</v>
      </c>
      <c r="G35" s="23">
        <f>($D$3*C35*D35)+($E$3*C35*E35)+($F$3*C35*F35)</f>
        <v>0</v>
      </c>
      <c r="H35" s="6">
        <f t="shared" si="3"/>
        <v>0</v>
      </c>
      <c r="I35" s="6">
        <f t="shared" si="4"/>
        <v>0</v>
      </c>
      <c r="J35" s="6">
        <f t="shared" si="5"/>
        <v>0</v>
      </c>
      <c r="K35" s="18">
        <f>($H$3*C35*H35)+($I$3*C35*I35)+($J$3*C35*J35)</f>
        <v>0</v>
      </c>
      <c r="L35" s="19">
        <f>D35/$B35</f>
        <v>0</v>
      </c>
      <c r="M35" s="12">
        <f>E35/$B35</f>
        <v>0</v>
      </c>
      <c r="N35" s="24">
        <f>F35/$B35</f>
        <v>0</v>
      </c>
      <c r="O35" s="12">
        <f>H35/$B35</f>
        <v>0</v>
      </c>
      <c r="P35" s="12">
        <f>I35/$B35</f>
        <v>0</v>
      </c>
      <c r="Q35" s="20">
        <f>J35/$B35</f>
        <v>0</v>
      </c>
      <c r="R35" s="26">
        <f>VLOOKUP(A35,prc_data!A:D,3,FALSE)/1000000</f>
        <v>26.021953499428278</v>
      </c>
      <c r="S35" s="30">
        <f>VLOOKUP(A35,prc_data!A:D,4,FALSE)</f>
        <v>842</v>
      </c>
    </row>
    <row r="36" spans="1:19" x14ac:dyDescent="0.25">
      <c r="A36" s="1" t="s">
        <v>37</v>
      </c>
      <c r="B36" s="9">
        <f>VLOOKUP(A36,prc_data!A:D,2,FALSE)</f>
        <v>5.2224200000000002E-3</v>
      </c>
      <c r="C36" s="5">
        <f>VLOOKUP(A36,indata!A:D,2,FALSE)</f>
        <v>124000</v>
      </c>
      <c r="D36" s="17">
        <f t="shared" si="0"/>
        <v>0</v>
      </c>
      <c r="E36" s="48">
        <f t="shared" si="1"/>
        <v>0</v>
      </c>
      <c r="F36" s="48">
        <f t="shared" si="2"/>
        <v>0</v>
      </c>
      <c r="G36" s="23">
        <f>($D$3*C36*D36)+($E$3*C36*E36)+($F$3*C36*F36)</f>
        <v>0</v>
      </c>
      <c r="H36" s="6">
        <f t="shared" si="3"/>
        <v>0</v>
      </c>
      <c r="I36" s="6">
        <f t="shared" si="4"/>
        <v>0</v>
      </c>
      <c r="J36" s="6">
        <f t="shared" si="5"/>
        <v>0</v>
      </c>
      <c r="K36" s="18">
        <f>($H$3*C36*H36)+($I$3*C36*I36)+($J$3*C36*J36)</f>
        <v>0</v>
      </c>
      <c r="L36" s="19">
        <f>D36/$B36</f>
        <v>0</v>
      </c>
      <c r="M36" s="12">
        <f>E36/$B36</f>
        <v>0</v>
      </c>
      <c r="N36" s="24">
        <f>F36/$B36</f>
        <v>0</v>
      </c>
      <c r="O36" s="12">
        <f>H36/$B36</f>
        <v>0</v>
      </c>
      <c r="P36" s="12">
        <f>I36/$B36</f>
        <v>0</v>
      </c>
      <c r="Q36" s="20">
        <f>J36/$B36</f>
        <v>0</v>
      </c>
      <c r="R36" s="26">
        <f>VLOOKUP(A36,prc_data!A:D,3,FALSE)/1000000</f>
        <v>24.985679416414438</v>
      </c>
      <c r="S36" s="30">
        <f>VLOOKUP(A36,prc_data!A:D,4,FALSE)</f>
        <v>854</v>
      </c>
    </row>
    <row r="37" spans="1:19" x14ac:dyDescent="0.25">
      <c r="A37" s="1" t="s">
        <v>30</v>
      </c>
      <c r="B37" s="9">
        <f>VLOOKUP(A37,prc_data!A:D,2,FALSE)</f>
        <v>5.8255399999999997E-3</v>
      </c>
      <c r="C37" s="5">
        <f>VLOOKUP(A37,indata!A:D,2,FALSE)</f>
        <v>822134</v>
      </c>
      <c r="D37" s="17">
        <f t="shared" si="0"/>
        <v>0</v>
      </c>
      <c r="E37" s="48">
        <f t="shared" si="1"/>
        <v>0</v>
      </c>
      <c r="F37" s="48">
        <f t="shared" si="2"/>
        <v>0</v>
      </c>
      <c r="G37" s="23">
        <f>($D$3*C37*D37)+($E$3*C37*E37)+($F$3*C37*F37)</f>
        <v>0</v>
      </c>
      <c r="H37" s="6">
        <f t="shared" si="3"/>
        <v>0</v>
      </c>
      <c r="I37" s="6">
        <f t="shared" si="4"/>
        <v>0</v>
      </c>
      <c r="J37" s="6">
        <f t="shared" si="5"/>
        <v>0</v>
      </c>
      <c r="K37" s="18">
        <f>($H$3*C37*H37)+($I$3*C37*I37)+($J$3*C37*J37)</f>
        <v>0</v>
      </c>
      <c r="L37" s="19">
        <f>D37/$B37</f>
        <v>0</v>
      </c>
      <c r="M37" s="12">
        <f>E37/$B37</f>
        <v>0</v>
      </c>
      <c r="N37" s="24">
        <f>F37/$B37</f>
        <v>0</v>
      </c>
      <c r="O37" s="12">
        <f>H37/$B37</f>
        <v>0</v>
      </c>
      <c r="P37" s="12">
        <f>I37/$B37</f>
        <v>0</v>
      </c>
      <c r="Q37" s="20">
        <f>J37/$B37</f>
        <v>0</v>
      </c>
      <c r="R37" s="26">
        <f>VLOOKUP(A37,prc_data!A:D,3,FALSE)/1000000</f>
        <v>18.774207175496834</v>
      </c>
      <c r="S37" s="30">
        <f>VLOOKUP(A37,prc_data!A:D,4,FALSE)</f>
        <v>1494</v>
      </c>
    </row>
    <row r="38" spans="1:19" x14ac:dyDescent="0.25">
      <c r="A38" s="1" t="s">
        <v>33</v>
      </c>
      <c r="B38" s="9">
        <f>VLOOKUP(A38,prc_data!A:D,2,FALSE)</f>
        <v>1.4312E-4</v>
      </c>
      <c r="C38" s="5">
        <f>VLOOKUP(A38,indata!A:D,2,FALSE)</f>
        <v>20000000</v>
      </c>
      <c r="D38" s="17">
        <f t="shared" si="0"/>
        <v>0</v>
      </c>
      <c r="E38" s="48">
        <f t="shared" si="1"/>
        <v>0</v>
      </c>
      <c r="F38" s="48">
        <f t="shared" si="2"/>
        <v>0</v>
      </c>
      <c r="G38" s="23">
        <f>($D$3*C38*D38)+($E$3*C38*E38)+($F$3*C38*F38)</f>
        <v>0</v>
      </c>
      <c r="H38" s="6">
        <f t="shared" si="3"/>
        <v>0</v>
      </c>
      <c r="I38" s="6">
        <f t="shared" si="4"/>
        <v>0</v>
      </c>
      <c r="J38" s="6">
        <f t="shared" si="5"/>
        <v>0</v>
      </c>
      <c r="K38" s="18">
        <f>($H$3*C38*H38)+($I$3*C38*I38)+($J$3*C38*J38)</f>
        <v>0</v>
      </c>
      <c r="L38" s="19">
        <f>D38/$B38</f>
        <v>0</v>
      </c>
      <c r="M38" s="12">
        <f>E38/$B38</f>
        <v>0</v>
      </c>
      <c r="N38" s="24">
        <f>F38/$B38</f>
        <v>0</v>
      </c>
      <c r="O38" s="12">
        <f>H38/$B38</f>
        <v>0</v>
      </c>
      <c r="P38" s="12">
        <f>I38/$B38</f>
        <v>0</v>
      </c>
      <c r="Q38" s="20">
        <f>J38/$B38</f>
        <v>0</v>
      </c>
      <c r="R38" s="26">
        <f>VLOOKUP(A38,prc_data!A:D,3,FALSE)/1000000</f>
        <v>10.236990533005562</v>
      </c>
      <c r="S38" s="30">
        <f>VLOOKUP(A38,prc_data!A:D,4,FALSE)</f>
        <v>1307</v>
      </c>
    </row>
    <row r="39" spans="1:19" x14ac:dyDescent="0.25">
      <c r="A39" s="1" t="s">
        <v>24</v>
      </c>
      <c r="B39" s="9">
        <f>VLOOKUP(A39,prc_data!A:D,2,FALSE)</f>
        <v>1.044</v>
      </c>
      <c r="C39" s="5">
        <f>VLOOKUP(A39,indata!A:D,2,FALSE)</f>
        <v>1600</v>
      </c>
      <c r="D39" s="17">
        <f t="shared" si="0"/>
        <v>0</v>
      </c>
      <c r="E39" s="48">
        <f t="shared" si="1"/>
        <v>0</v>
      </c>
      <c r="F39" s="48">
        <f t="shared" si="2"/>
        <v>0</v>
      </c>
      <c r="G39" s="23">
        <f>($D$3*C39*D39)+($E$3*C39*E39)+($F$3*C39*F39)</f>
        <v>0</v>
      </c>
      <c r="H39" s="6">
        <f t="shared" si="3"/>
        <v>0</v>
      </c>
      <c r="I39" s="6">
        <f t="shared" si="4"/>
        <v>0</v>
      </c>
      <c r="J39" s="6">
        <f t="shared" si="5"/>
        <v>0</v>
      </c>
      <c r="K39" s="18">
        <f>($H$3*C39*H39)+($I$3*C39*I39)+($J$3*C39*J39)</f>
        <v>0</v>
      </c>
      <c r="L39" s="19">
        <f>D39/$B39</f>
        <v>0</v>
      </c>
      <c r="M39" s="12">
        <f>E39/$B39</f>
        <v>0</v>
      </c>
      <c r="N39" s="24">
        <f>F39/$B39</f>
        <v>0</v>
      </c>
      <c r="O39" s="12">
        <f>H39/$B39</f>
        <v>0</v>
      </c>
      <c r="P39" s="12">
        <f>I39/$B39</f>
        <v>0</v>
      </c>
      <c r="Q39" s="20">
        <f>J39/$B39</f>
        <v>0</v>
      </c>
      <c r="R39" s="26">
        <f>VLOOKUP(A39,prc_data!A:D,3,FALSE)/1000000</f>
        <v>8.1544376952558277</v>
      </c>
      <c r="S39" s="30">
        <f>VLOOKUP(A39,prc_data!A:D,4,FALSE)</f>
        <v>1647</v>
      </c>
    </row>
    <row r="40" spans="1:19" x14ac:dyDescent="0.25">
      <c r="A40" s="1" t="s">
        <v>36</v>
      </c>
      <c r="B40" s="9">
        <f>VLOOKUP(A40,prc_data!A:D,2,FALSE)</f>
        <v>2.2024120000000001E-2</v>
      </c>
      <c r="C40" s="5">
        <f>VLOOKUP(A40,indata!A:D,2,FALSE)</f>
        <v>50000</v>
      </c>
      <c r="D40" s="17">
        <f t="shared" si="0"/>
        <v>0</v>
      </c>
      <c r="E40" s="48">
        <f t="shared" si="1"/>
        <v>0</v>
      </c>
      <c r="F40" s="48">
        <f t="shared" si="2"/>
        <v>0</v>
      </c>
      <c r="G40" s="23">
        <f>($D$3*C40*D40)+($E$3*C40*E40)+($F$3*C40*F40)</f>
        <v>0</v>
      </c>
      <c r="H40" s="6">
        <f t="shared" si="3"/>
        <v>0</v>
      </c>
      <c r="I40" s="6">
        <f t="shared" si="4"/>
        <v>0</v>
      </c>
      <c r="J40" s="6">
        <f t="shared" si="5"/>
        <v>0</v>
      </c>
      <c r="K40" s="18">
        <f>($H$3*C40*H40)+($I$3*C40*I40)+($J$3*C40*J40)</f>
        <v>0</v>
      </c>
      <c r="L40" s="19">
        <f>D40/$B40</f>
        <v>0</v>
      </c>
      <c r="M40" s="12">
        <f>E40/$B40</f>
        <v>0</v>
      </c>
      <c r="N40" s="24">
        <f>F40/$B40</f>
        <v>0</v>
      </c>
      <c r="O40" s="12">
        <f>H40/$B40</f>
        <v>0</v>
      </c>
      <c r="P40" s="12">
        <f>I40/$B40</f>
        <v>0</v>
      </c>
      <c r="Q40" s="20">
        <f>J40/$B40</f>
        <v>0</v>
      </c>
      <c r="R40" s="26">
        <f>VLOOKUP(A40,prc_data!A:D,3,FALSE)/1000000</f>
        <v>6.15139769045674</v>
      </c>
      <c r="S40" s="30">
        <f>VLOOKUP(A40,prc_data!A:D,4,FALSE)</f>
        <v>1552</v>
      </c>
    </row>
    <row r="41" spans="1:19" x14ac:dyDescent="0.25">
      <c r="A41" s="1" t="s">
        <v>42</v>
      </c>
      <c r="B41" s="9">
        <f>VLOOKUP(A41,prc_data!A:D,2,FALSE)</f>
        <v>5.3434000000000001E-4</v>
      </c>
      <c r="C41" s="5">
        <f>VLOOKUP(A41,indata!A:D,2,FALSE)</f>
        <v>1014650</v>
      </c>
      <c r="D41" s="17">
        <f t="shared" si="0"/>
        <v>0</v>
      </c>
      <c r="E41" s="48">
        <f t="shared" si="1"/>
        <v>0</v>
      </c>
      <c r="F41" s="48">
        <f t="shared" si="2"/>
        <v>0</v>
      </c>
      <c r="G41" s="23">
        <f>($D$3*C41*D41)+($E$3*C41*E41)+($F$3*C41*F41)</f>
        <v>0</v>
      </c>
      <c r="H41" s="6">
        <f t="shared" si="3"/>
        <v>0</v>
      </c>
      <c r="I41" s="6">
        <f t="shared" si="4"/>
        <v>0</v>
      </c>
      <c r="J41" s="6">
        <f t="shared" si="5"/>
        <v>0</v>
      </c>
      <c r="K41" s="18">
        <f>($H$3*C41*H41)+($I$3*C41*I41)+($J$3*C41*J41)</f>
        <v>0</v>
      </c>
      <c r="L41" s="19">
        <f>D41/$B41</f>
        <v>0</v>
      </c>
      <c r="M41" s="12">
        <f>E41/$B41</f>
        <v>0</v>
      </c>
      <c r="N41" s="24">
        <f>F41/$B41</f>
        <v>0</v>
      </c>
      <c r="O41" s="12">
        <f>H41/$B41</f>
        <v>0</v>
      </c>
      <c r="P41" s="12">
        <f>I41/$B41</f>
        <v>0</v>
      </c>
      <c r="Q41" s="20">
        <f>J41/$B41</f>
        <v>0</v>
      </c>
      <c r="R41" s="26">
        <f>VLOOKUP(A41,prc_data!A:D,3,FALSE)/1000000</f>
        <v>1.3549702455648389</v>
      </c>
      <c r="S41" s="30">
        <f>VLOOKUP(A41,prc_data!A:D,4,FALSE)</f>
        <v>2273</v>
      </c>
    </row>
  </sheetData>
  <sortState xmlns:xlrd2="http://schemas.microsoft.com/office/spreadsheetml/2017/richdata2" ref="A6:Y41">
    <sortCondition descending="1" ref="R6:R41"/>
    <sortCondition ref="A6:A41"/>
  </sortState>
  <mergeCells count="9">
    <mergeCell ref="T5:V5"/>
    <mergeCell ref="W5:Y5"/>
    <mergeCell ref="R4:Y4"/>
    <mergeCell ref="D4:K4"/>
    <mergeCell ref="D5:F5"/>
    <mergeCell ref="H5:J5"/>
    <mergeCell ref="L4:Q4"/>
    <mergeCell ref="L5:N5"/>
    <mergeCell ref="O5:Q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9F07-494F-42B0-BAA6-0660E67D6FC3}">
  <dimension ref="A1:D42"/>
  <sheetViews>
    <sheetView workbookViewId="0">
      <selection sqref="A1:D42"/>
    </sheetView>
  </sheetViews>
  <sheetFormatPr defaultRowHeight="15" x14ac:dyDescent="0.25"/>
  <cols>
    <col min="1" max="1" width="9.7109375" bestFit="1" customWidth="1"/>
    <col min="2" max="2" width="10" bestFit="1" customWidth="1"/>
    <col min="3" max="3" width="13.42578125" bestFit="1" customWidth="1"/>
    <col min="4" max="4" width="11.5703125" bestFit="1" customWidth="1"/>
  </cols>
  <sheetData>
    <row r="1" spans="1:4" x14ac:dyDescent="0.25">
      <c r="A1" t="s">
        <v>18</v>
      </c>
      <c r="B1" t="s">
        <v>50</v>
      </c>
      <c r="C1" t="s">
        <v>51</v>
      </c>
      <c r="D1" t="s">
        <v>52</v>
      </c>
    </row>
    <row r="2" spans="1:4" x14ac:dyDescent="0.25">
      <c r="A2" t="s">
        <v>36</v>
      </c>
      <c r="B2">
        <v>50000</v>
      </c>
      <c r="C2">
        <v>2.3863458000000001E-2</v>
      </c>
      <c r="D2">
        <v>20231216</v>
      </c>
    </row>
    <row r="3" spans="1:4" x14ac:dyDescent="0.25">
      <c r="A3" t="s">
        <v>7</v>
      </c>
      <c r="B3">
        <v>20000</v>
      </c>
      <c r="C3">
        <v>0.36</v>
      </c>
      <c r="D3">
        <v>20240107</v>
      </c>
    </row>
    <row r="4" spans="1:4" x14ac:dyDescent="0.25">
      <c r="A4" t="s">
        <v>8</v>
      </c>
      <c r="B4">
        <v>100000</v>
      </c>
      <c r="C4">
        <v>0.15</v>
      </c>
      <c r="D4">
        <v>20230716</v>
      </c>
    </row>
    <row r="5" spans="1:4" x14ac:dyDescent="0.25">
      <c r="A5" t="s">
        <v>21</v>
      </c>
      <c r="B5">
        <v>29900</v>
      </c>
      <c r="C5">
        <v>3.3444820000000002E-3</v>
      </c>
      <c r="D5">
        <v>20221229</v>
      </c>
    </row>
    <row r="6" spans="1:4" x14ac:dyDescent="0.25">
      <c r="A6" t="s">
        <v>22</v>
      </c>
      <c r="B6">
        <v>8480</v>
      </c>
      <c r="C6">
        <v>1.92</v>
      </c>
      <c r="D6">
        <v>20221210</v>
      </c>
    </row>
    <row r="7" spans="1:4" x14ac:dyDescent="0.25">
      <c r="A7" t="s">
        <v>23</v>
      </c>
      <c r="B7">
        <v>1000</v>
      </c>
      <c r="C7">
        <v>1.2781400000000001</v>
      </c>
      <c r="D7">
        <v>20230716</v>
      </c>
    </row>
    <row r="8" spans="1:4" x14ac:dyDescent="0.25">
      <c r="A8" t="s">
        <v>24</v>
      </c>
      <c r="B8">
        <v>1600</v>
      </c>
      <c r="C8">
        <v>1.52</v>
      </c>
      <c r="D8">
        <v>20240213</v>
      </c>
    </row>
    <row r="9" spans="1:4" x14ac:dyDescent="0.25">
      <c r="A9" t="s">
        <v>25</v>
      </c>
      <c r="B9">
        <v>2000000</v>
      </c>
      <c r="C9">
        <v>1.432224E-3</v>
      </c>
      <c r="D9">
        <v>20240202</v>
      </c>
    </row>
    <row r="10" spans="1:4" x14ac:dyDescent="0.25">
      <c r="A10" t="s">
        <v>53</v>
      </c>
      <c r="B10">
        <v>511120</v>
      </c>
      <c r="C10">
        <v>4.6955699999999996E-3</v>
      </c>
      <c r="D10">
        <v>20231215</v>
      </c>
    </row>
    <row r="11" spans="1:4" x14ac:dyDescent="0.25">
      <c r="A11" t="s">
        <v>54</v>
      </c>
      <c r="B11">
        <v>1000000</v>
      </c>
      <c r="C11">
        <v>2.2000000000000001E-3</v>
      </c>
      <c r="D11">
        <v>20230512</v>
      </c>
    </row>
    <row r="12" spans="1:4" x14ac:dyDescent="0.25">
      <c r="A12" t="s">
        <v>26</v>
      </c>
      <c r="B12">
        <v>23700</v>
      </c>
      <c r="C12">
        <v>0.12658227799999999</v>
      </c>
      <c r="D12">
        <v>20231219</v>
      </c>
    </row>
    <row r="13" spans="1:4" x14ac:dyDescent="0.25">
      <c r="A13" t="s">
        <v>28</v>
      </c>
      <c r="B13">
        <v>20000</v>
      </c>
      <c r="C13">
        <v>0.17749999999999999</v>
      </c>
      <c r="D13">
        <v>20231218</v>
      </c>
    </row>
    <row r="14" spans="1:4" x14ac:dyDescent="0.25">
      <c r="A14" t="s">
        <v>15</v>
      </c>
      <c r="B14">
        <v>200000</v>
      </c>
      <c r="C14">
        <v>0.09</v>
      </c>
      <c r="D14">
        <v>20240315</v>
      </c>
    </row>
    <row r="15" spans="1:4" x14ac:dyDescent="0.25">
      <c r="A15" t="s">
        <v>55</v>
      </c>
      <c r="B15">
        <v>800</v>
      </c>
      <c r="C15">
        <v>1.1399999999999999</v>
      </c>
      <c r="D15">
        <v>20231213</v>
      </c>
    </row>
    <row r="16" spans="1:4" x14ac:dyDescent="0.25">
      <c r="A16" t="s">
        <v>30</v>
      </c>
      <c r="B16">
        <v>822134</v>
      </c>
      <c r="C16">
        <v>6.4999999999999997E-3</v>
      </c>
      <c r="D16">
        <v>20240310</v>
      </c>
    </row>
    <row r="17" spans="1:4" x14ac:dyDescent="0.25">
      <c r="A17" t="s">
        <v>31</v>
      </c>
      <c r="B17">
        <v>3200</v>
      </c>
      <c r="C17">
        <v>0.87</v>
      </c>
      <c r="D17">
        <v>20210101</v>
      </c>
    </row>
    <row r="18" spans="1:4" x14ac:dyDescent="0.25">
      <c r="A18" t="s">
        <v>32</v>
      </c>
      <c r="B18">
        <v>3470</v>
      </c>
      <c r="C18">
        <v>0.720461095</v>
      </c>
      <c r="D18">
        <v>20231218</v>
      </c>
    </row>
    <row r="19" spans="1:4" x14ac:dyDescent="0.25">
      <c r="A19" t="s">
        <v>34</v>
      </c>
      <c r="B19">
        <v>5300000</v>
      </c>
      <c r="C19">
        <v>2.0000000000000001E-4</v>
      </c>
      <c r="D19">
        <v>20210101</v>
      </c>
    </row>
    <row r="20" spans="1:4" x14ac:dyDescent="0.25">
      <c r="A20" t="s">
        <v>10</v>
      </c>
      <c r="B20">
        <v>100000</v>
      </c>
      <c r="C20">
        <v>3.0820400000000001E-2</v>
      </c>
      <c r="D20">
        <v>20221210</v>
      </c>
    </row>
    <row r="21" spans="1:4" x14ac:dyDescent="0.25">
      <c r="A21" t="s">
        <v>35</v>
      </c>
      <c r="B21">
        <v>100000</v>
      </c>
      <c r="C21">
        <v>1.0891700000000001E-2</v>
      </c>
      <c r="D21">
        <v>20230603</v>
      </c>
    </row>
    <row r="22" spans="1:4" x14ac:dyDescent="0.25">
      <c r="A22" t="s">
        <v>9</v>
      </c>
      <c r="B22">
        <v>100000</v>
      </c>
      <c r="C22">
        <v>6.3220600000000002E-2</v>
      </c>
      <c r="D22">
        <v>20230418</v>
      </c>
    </row>
    <row r="23" spans="1:4" x14ac:dyDescent="0.25">
      <c r="A23" t="s">
        <v>37</v>
      </c>
      <c r="B23">
        <v>124000</v>
      </c>
      <c r="C23">
        <v>0.02</v>
      </c>
      <c r="D23">
        <v>20201223</v>
      </c>
    </row>
    <row r="24" spans="1:4" x14ac:dyDescent="0.25">
      <c r="A24" t="s">
        <v>38</v>
      </c>
      <c r="B24">
        <v>31720</v>
      </c>
      <c r="C24">
        <v>0.12799616599999999</v>
      </c>
      <c r="D24">
        <v>20231214</v>
      </c>
    </row>
    <row r="25" spans="1:4" x14ac:dyDescent="0.25">
      <c r="A25" t="s">
        <v>29</v>
      </c>
      <c r="B25">
        <v>134750</v>
      </c>
      <c r="C25">
        <v>1.5193618000000001E-2</v>
      </c>
      <c r="D25">
        <v>20231213</v>
      </c>
    </row>
    <row r="26" spans="1:4" x14ac:dyDescent="0.25">
      <c r="A26" t="s">
        <v>16</v>
      </c>
      <c r="B26">
        <v>50000</v>
      </c>
      <c r="C26">
        <v>7.0000000000000007E-2</v>
      </c>
      <c r="D26">
        <v>20231217</v>
      </c>
    </row>
    <row r="27" spans="1:4" x14ac:dyDescent="0.25">
      <c r="A27" t="s">
        <v>39</v>
      </c>
      <c r="B27">
        <v>500000</v>
      </c>
      <c r="C27">
        <v>2.3791200000000002E-3</v>
      </c>
      <c r="D27">
        <v>20230603</v>
      </c>
    </row>
    <row r="28" spans="1:4" x14ac:dyDescent="0.25">
      <c r="A28" t="s">
        <v>17</v>
      </c>
      <c r="B28">
        <v>50210</v>
      </c>
      <c r="C28">
        <v>0.127479387</v>
      </c>
      <c r="D28">
        <v>20240127</v>
      </c>
    </row>
    <row r="29" spans="1:4" x14ac:dyDescent="0.25">
      <c r="A29" t="s">
        <v>40</v>
      </c>
      <c r="B29">
        <v>24</v>
      </c>
      <c r="C29">
        <v>87.5</v>
      </c>
      <c r="D29">
        <v>20231011</v>
      </c>
    </row>
    <row r="30" spans="1:4" x14ac:dyDescent="0.25">
      <c r="A30" t="s">
        <v>56</v>
      </c>
      <c r="B30">
        <v>5090</v>
      </c>
      <c r="C30">
        <v>0.58974459700000004</v>
      </c>
      <c r="D30">
        <v>20231219</v>
      </c>
    </row>
    <row r="31" spans="1:4" x14ac:dyDescent="0.25">
      <c r="A31" t="s">
        <v>33</v>
      </c>
      <c r="B31">
        <v>20000000</v>
      </c>
      <c r="C31">
        <v>1.4999999999999999E-4</v>
      </c>
      <c r="D31">
        <v>20210715</v>
      </c>
    </row>
    <row r="32" spans="1:4" x14ac:dyDescent="0.25">
      <c r="A32" t="s">
        <v>12</v>
      </c>
      <c r="B32">
        <v>10000</v>
      </c>
      <c r="C32">
        <v>0.1212</v>
      </c>
      <c r="D32">
        <v>20230913</v>
      </c>
    </row>
    <row r="33" spans="1:4" x14ac:dyDescent="0.25">
      <c r="A33" t="s">
        <v>41</v>
      </c>
      <c r="B33">
        <v>1000000</v>
      </c>
      <c r="C33">
        <v>1.48113E-3</v>
      </c>
      <c r="D33">
        <v>20230512</v>
      </c>
    </row>
    <row r="34" spans="1:4" x14ac:dyDescent="0.25">
      <c r="A34" t="s">
        <v>11</v>
      </c>
      <c r="B34">
        <v>10150</v>
      </c>
      <c r="C34">
        <v>0.49261083700000002</v>
      </c>
      <c r="D34">
        <v>20230906</v>
      </c>
    </row>
    <row r="35" spans="1:4" x14ac:dyDescent="0.25">
      <c r="A35" t="s">
        <v>42</v>
      </c>
      <c r="B35">
        <v>1014650</v>
      </c>
      <c r="C35">
        <v>9.8585699999999992E-4</v>
      </c>
      <c r="D35">
        <v>20231216</v>
      </c>
    </row>
    <row r="36" spans="1:4" x14ac:dyDescent="0.25">
      <c r="A36" t="s">
        <v>43</v>
      </c>
      <c r="B36">
        <v>320000000</v>
      </c>
      <c r="C36">
        <v>1.53E-6</v>
      </c>
      <c r="D36">
        <v>20230410</v>
      </c>
    </row>
    <row r="37" spans="1:4" x14ac:dyDescent="0.25">
      <c r="A37" t="s">
        <v>45</v>
      </c>
      <c r="B37">
        <v>1500</v>
      </c>
      <c r="C37">
        <v>3.470653333</v>
      </c>
      <c r="D37">
        <v>20231217</v>
      </c>
    </row>
    <row r="38" spans="1:4" x14ac:dyDescent="0.25">
      <c r="A38" t="s">
        <v>44</v>
      </c>
      <c r="B38">
        <v>388150</v>
      </c>
      <c r="C38">
        <v>7.1000000000000004E-3</v>
      </c>
      <c r="D38">
        <v>20210101</v>
      </c>
    </row>
    <row r="39" spans="1:4" x14ac:dyDescent="0.25">
      <c r="A39" t="s">
        <v>27</v>
      </c>
      <c r="B39">
        <v>100</v>
      </c>
      <c r="C39">
        <v>300</v>
      </c>
      <c r="D39">
        <v>20240101</v>
      </c>
    </row>
    <row r="40" spans="1:4" x14ac:dyDescent="0.25">
      <c r="A40" t="s">
        <v>46</v>
      </c>
      <c r="B40">
        <v>100000</v>
      </c>
      <c r="C40">
        <v>4.3412800000000001E-2</v>
      </c>
      <c r="D40">
        <v>20230915</v>
      </c>
    </row>
    <row r="41" spans="1:4" x14ac:dyDescent="0.25">
      <c r="A41" t="s">
        <v>57</v>
      </c>
      <c r="B41">
        <v>3991950</v>
      </c>
      <c r="C41">
        <v>5.0100800000000005E-4</v>
      </c>
      <c r="D41">
        <v>20230606</v>
      </c>
    </row>
    <row r="42" spans="1:4" x14ac:dyDescent="0.25">
      <c r="A42" t="s">
        <v>47</v>
      </c>
      <c r="B42">
        <v>500000</v>
      </c>
      <c r="C42">
        <v>3.7106999999999999E-3</v>
      </c>
      <c r="D42">
        <v>20230716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C0F7-E536-47DB-B1CD-C0F8BD00E4A7}">
  <dimension ref="A1:D37"/>
  <sheetViews>
    <sheetView zoomScale="160" zoomScaleNormal="160" workbookViewId="0">
      <pane ySplit="1" topLeftCell="A2" activePane="bottomLeft" state="frozen"/>
      <selection pane="bottomLeft" sqref="A1:D37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7.85546875" bestFit="1" customWidth="1"/>
    <col min="4" max="4" width="18.5703125" bestFit="1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58</v>
      </c>
    </row>
    <row r="2" spans="1:4" x14ac:dyDescent="0.25">
      <c r="A2" t="s">
        <v>8</v>
      </c>
      <c r="B2">
        <v>0.26682800000000001</v>
      </c>
      <c r="C2">
        <v>2159588299.9701872</v>
      </c>
      <c r="D2">
        <v>56</v>
      </c>
    </row>
    <row r="3" spans="1:4" x14ac:dyDescent="0.25">
      <c r="A3" t="s">
        <v>17</v>
      </c>
      <c r="B3">
        <v>0.24928700000000001</v>
      </c>
      <c r="C3">
        <v>196130566.30091614</v>
      </c>
      <c r="D3">
        <v>409</v>
      </c>
    </row>
    <row r="4" spans="1:4" x14ac:dyDescent="0.25">
      <c r="A4" t="s">
        <v>21</v>
      </c>
      <c r="B4">
        <v>1.045452E-2</v>
      </c>
      <c r="C4">
        <v>588359139.05308938</v>
      </c>
      <c r="D4">
        <v>256</v>
      </c>
    </row>
    <row r="5" spans="1:4" x14ac:dyDescent="0.25">
      <c r="A5" t="s">
        <v>22</v>
      </c>
      <c r="B5">
        <v>2</v>
      </c>
      <c r="C5">
        <v>1257876635.9601526</v>
      </c>
      <c r="D5">
        <v>77</v>
      </c>
    </row>
    <row r="6" spans="1:4" x14ac:dyDescent="0.25">
      <c r="A6" t="s">
        <v>23</v>
      </c>
      <c r="B6">
        <v>1.64</v>
      </c>
      <c r="C6">
        <v>4374485237.0116186</v>
      </c>
      <c r="D6">
        <v>43</v>
      </c>
    </row>
    <row r="7" spans="1:4" x14ac:dyDescent="0.25">
      <c r="A7" t="s">
        <v>24</v>
      </c>
      <c r="B7">
        <v>1.044</v>
      </c>
      <c r="C7">
        <v>8154437.6952558281</v>
      </c>
      <c r="D7">
        <v>1647</v>
      </c>
    </row>
    <row r="8" spans="1:4" x14ac:dyDescent="0.25">
      <c r="A8" t="s">
        <v>25</v>
      </c>
      <c r="B8">
        <v>0.43760700000000002</v>
      </c>
      <c r="C8">
        <v>66735769.782830872</v>
      </c>
      <c r="D8">
        <v>3000</v>
      </c>
    </row>
    <row r="9" spans="1:4" x14ac:dyDescent="0.25">
      <c r="A9" t="s">
        <v>15</v>
      </c>
      <c r="B9">
        <v>8.4537000000000001E-2</v>
      </c>
      <c r="C9">
        <v>33386221.013850752</v>
      </c>
      <c r="D9">
        <v>874</v>
      </c>
    </row>
    <row r="10" spans="1:4" x14ac:dyDescent="0.25">
      <c r="A10" t="s">
        <v>7</v>
      </c>
      <c r="B10">
        <v>0.64802899999999997</v>
      </c>
      <c r="C10">
        <v>22874459792.067013</v>
      </c>
      <c r="D10">
        <v>9</v>
      </c>
    </row>
    <row r="11" spans="1:4" x14ac:dyDescent="0.25">
      <c r="A11" t="s">
        <v>26</v>
      </c>
      <c r="B11">
        <v>0.38064199999999998</v>
      </c>
      <c r="C11">
        <v>157777803.76552704</v>
      </c>
      <c r="D11">
        <v>451</v>
      </c>
    </row>
    <row r="12" spans="1:4" x14ac:dyDescent="0.25">
      <c r="A12" t="s">
        <v>27</v>
      </c>
      <c r="B12">
        <v>42.18</v>
      </c>
      <c r="C12">
        <v>429056965.40060192</v>
      </c>
      <c r="D12">
        <v>197</v>
      </c>
    </row>
    <row r="13" spans="1:4" x14ac:dyDescent="0.25">
      <c r="A13" t="s">
        <v>28</v>
      </c>
      <c r="B13">
        <v>0.310172</v>
      </c>
      <c r="C13">
        <v>196794014.72474113</v>
      </c>
      <c r="D13">
        <v>340</v>
      </c>
    </row>
    <row r="14" spans="1:4" x14ac:dyDescent="0.25">
      <c r="A14" t="s">
        <v>29</v>
      </c>
      <c r="B14">
        <v>2.9329859999999999E-2</v>
      </c>
      <c r="C14">
        <v>26021953.49942828</v>
      </c>
      <c r="D14">
        <v>842</v>
      </c>
    </row>
    <row r="15" spans="1:4" x14ac:dyDescent="0.25">
      <c r="A15" t="s">
        <v>30</v>
      </c>
      <c r="B15">
        <v>5.8255399999999997E-3</v>
      </c>
      <c r="C15">
        <v>18774207.175496835</v>
      </c>
      <c r="D15">
        <v>1494</v>
      </c>
    </row>
    <row r="16" spans="1:4" x14ac:dyDescent="0.25">
      <c r="A16" t="s">
        <v>31</v>
      </c>
      <c r="B16">
        <v>8.0065999999999998E-2</v>
      </c>
      <c r="C16">
        <v>69736356.732260481</v>
      </c>
      <c r="D16">
        <v>497</v>
      </c>
    </row>
    <row r="17" spans="1:4" x14ac:dyDescent="0.25">
      <c r="A17" t="s">
        <v>32</v>
      </c>
      <c r="B17">
        <v>0.69240199999999996</v>
      </c>
      <c r="C17">
        <v>60155758.697112918</v>
      </c>
      <c r="D17">
        <v>608</v>
      </c>
    </row>
    <row r="18" spans="1:4" x14ac:dyDescent="0.25">
      <c r="A18" t="s">
        <v>33</v>
      </c>
      <c r="B18">
        <v>1.4312E-4</v>
      </c>
      <c r="C18">
        <v>10236990.533005562</v>
      </c>
      <c r="D18">
        <v>1307</v>
      </c>
    </row>
    <row r="19" spans="1:4" x14ac:dyDescent="0.25">
      <c r="A19" t="s">
        <v>34</v>
      </c>
      <c r="B19">
        <v>7.7837999999999996E-4</v>
      </c>
      <c r="C19">
        <v>38992308.118541956</v>
      </c>
      <c r="D19">
        <v>597</v>
      </c>
    </row>
    <row r="20" spans="1:4" x14ac:dyDescent="0.25">
      <c r="A20" t="s">
        <v>10</v>
      </c>
      <c r="B20">
        <v>6.7867999999999998E-2</v>
      </c>
      <c r="C20">
        <v>2534750926.1353731</v>
      </c>
      <c r="D20">
        <v>93</v>
      </c>
    </row>
    <row r="21" spans="1:4" x14ac:dyDescent="0.25">
      <c r="A21" t="s">
        <v>35</v>
      </c>
      <c r="B21">
        <v>3.769513E-2</v>
      </c>
      <c r="C21">
        <v>59019756.490497656</v>
      </c>
      <c r="D21">
        <v>635</v>
      </c>
    </row>
    <row r="22" spans="1:4" x14ac:dyDescent="0.25">
      <c r="A22" t="s">
        <v>36</v>
      </c>
      <c r="B22">
        <v>2.2024120000000001E-2</v>
      </c>
      <c r="C22">
        <v>6151397.6904567396</v>
      </c>
      <c r="D22">
        <v>1552</v>
      </c>
    </row>
    <row r="23" spans="1:4" x14ac:dyDescent="0.25">
      <c r="A23" t="s">
        <v>9</v>
      </c>
      <c r="B23">
        <v>0.11480700000000001</v>
      </c>
      <c r="C23">
        <v>3872039101.2516255</v>
      </c>
      <c r="D23">
        <v>33</v>
      </c>
    </row>
    <row r="24" spans="1:4" x14ac:dyDescent="0.25">
      <c r="A24" t="s">
        <v>37</v>
      </c>
      <c r="B24">
        <v>5.2224200000000002E-3</v>
      </c>
      <c r="C24">
        <v>24985679.41641444</v>
      </c>
      <c r="D24">
        <v>854</v>
      </c>
    </row>
    <row r="25" spans="1:4" x14ac:dyDescent="0.25">
      <c r="A25" t="s">
        <v>38</v>
      </c>
      <c r="B25">
        <v>0.14178499999999999</v>
      </c>
      <c r="C25">
        <v>3250888878.5004954</v>
      </c>
      <c r="D25">
        <v>26</v>
      </c>
    </row>
    <row r="26" spans="1:4" x14ac:dyDescent="0.25">
      <c r="A26" t="s">
        <v>16</v>
      </c>
      <c r="B26">
        <v>0.36097499999999999</v>
      </c>
      <c r="C26">
        <v>279172720.66482514</v>
      </c>
      <c r="D26">
        <v>255</v>
      </c>
    </row>
    <row r="27" spans="1:4" x14ac:dyDescent="0.25">
      <c r="A27" t="s">
        <v>39</v>
      </c>
      <c r="B27">
        <v>1.004244E-2</v>
      </c>
      <c r="C27">
        <v>174742072.26504007</v>
      </c>
      <c r="D27">
        <v>302</v>
      </c>
    </row>
    <row r="28" spans="1:4" x14ac:dyDescent="0.25">
      <c r="A28" t="s">
        <v>40</v>
      </c>
      <c r="B28">
        <v>131.76</v>
      </c>
      <c r="C28">
        <v>1913559366.1099198</v>
      </c>
      <c r="D28">
        <v>54</v>
      </c>
    </row>
    <row r="29" spans="1:4" x14ac:dyDescent="0.25">
      <c r="A29" t="s">
        <v>12</v>
      </c>
      <c r="B29">
        <v>0.81872299999999998</v>
      </c>
      <c r="C29">
        <v>2185723648.3335738</v>
      </c>
      <c r="D29">
        <v>46</v>
      </c>
    </row>
    <row r="30" spans="1:4" x14ac:dyDescent="0.25">
      <c r="A30" t="s">
        <v>41</v>
      </c>
      <c r="B30">
        <v>1.433744E-2</v>
      </c>
      <c r="C30">
        <v>155110887.22070557</v>
      </c>
      <c r="D30">
        <v>524</v>
      </c>
    </row>
    <row r="31" spans="1:4" x14ac:dyDescent="0.25">
      <c r="A31" t="s">
        <v>11</v>
      </c>
      <c r="B31">
        <v>1.95</v>
      </c>
      <c r="C31">
        <v>2387356443.0672598</v>
      </c>
      <c r="D31">
        <v>51</v>
      </c>
    </row>
    <row r="32" spans="1:4" x14ac:dyDescent="0.25">
      <c r="A32" t="s">
        <v>42</v>
      </c>
      <c r="B32">
        <v>5.3434000000000001E-4</v>
      </c>
      <c r="C32">
        <v>1354970.2455648389</v>
      </c>
      <c r="D32">
        <v>2273</v>
      </c>
    </row>
    <row r="33" spans="1:4" x14ac:dyDescent="0.25">
      <c r="A33" t="s">
        <v>43</v>
      </c>
      <c r="B33">
        <v>1.35E-6</v>
      </c>
      <c r="C33">
        <v>34720387.650626279</v>
      </c>
      <c r="D33">
        <v>793</v>
      </c>
    </row>
    <row r="34" spans="1:4" x14ac:dyDescent="0.25">
      <c r="A34" t="s">
        <v>44</v>
      </c>
      <c r="B34">
        <v>8.7156300000000003E-3</v>
      </c>
      <c r="C34">
        <v>89279792.857898474</v>
      </c>
      <c r="D34">
        <v>496</v>
      </c>
    </row>
    <row r="35" spans="1:4" x14ac:dyDescent="0.25">
      <c r="A35" t="s">
        <v>45</v>
      </c>
      <c r="B35">
        <v>2.69</v>
      </c>
      <c r="C35">
        <v>70629687.453162998</v>
      </c>
      <c r="D35">
        <v>480</v>
      </c>
    </row>
    <row r="36" spans="1:4" x14ac:dyDescent="0.25">
      <c r="A36" t="s">
        <v>46</v>
      </c>
      <c r="B36">
        <v>5.0113999999999999E-2</v>
      </c>
      <c r="C36">
        <v>695890053.56734121</v>
      </c>
      <c r="D36">
        <v>130</v>
      </c>
    </row>
    <row r="37" spans="1:4" x14ac:dyDescent="0.25">
      <c r="A37" t="s">
        <v>47</v>
      </c>
      <c r="B37">
        <v>1.0705579999999999E-2</v>
      </c>
      <c r="C37">
        <v>149139139.34118783</v>
      </c>
      <c r="D37">
        <v>461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804911-3C74-4A0D-B9BF-228C5DDAD8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indata</vt:lpstr>
      <vt:lpstr>prc_data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Paul</dc:creator>
  <cp:lastModifiedBy>Suresh Paul</cp:lastModifiedBy>
  <dcterms:created xsi:type="dcterms:W3CDTF">2024-03-22T15:57:34Z</dcterms:created>
  <dcterms:modified xsi:type="dcterms:W3CDTF">2024-04-01T02:17:53Z</dcterms:modified>
</cp:coreProperties>
</file>