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92226229-DB1F-4AE5-8472-0F8CAD80496E}" xr6:coauthVersionLast="31" xr6:coauthVersionMax="31" xr10:uidLastSave="{00000000-0000-0000-0000-000000000000}"/>
  <bookViews>
    <workbookView xWindow="0" yWindow="0" windowWidth="22260" windowHeight="9510" activeTab="5" xr2:uid="{00000000-000D-0000-FFFF-FFFF00000000}"/>
  </bookViews>
  <sheets>
    <sheet name="SPL" sheetId="1" r:id="rId1"/>
    <sheet name="Power Supply" sheetId="2" r:id="rId2"/>
    <sheet name="Gain" sheetId="3" r:id="rId3"/>
    <sheet name="Mute Attenuation" sheetId="4" r:id="rId4"/>
    <sheet name="Optional Components" sheetId="5" r:id="rId5"/>
    <sheet name="Plots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26" i="3" l="1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C8" i="2"/>
  <c r="E8" i="2" s="1"/>
  <c r="B32" i="2" s="1"/>
  <c r="I11" i="3"/>
  <c r="I14" i="3"/>
  <c r="I19" i="3"/>
  <c r="F18" i="3"/>
  <c r="I18" i="3" s="1"/>
  <c r="G18" i="3"/>
  <c r="F19" i="3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D7" i="3"/>
  <c r="B7" i="3"/>
  <c r="C7" i="3" s="1"/>
  <c r="G6" i="3"/>
  <c r="G11" i="3"/>
  <c r="G13" i="3"/>
  <c r="F13" i="3"/>
  <c r="I13" i="3" s="1"/>
  <c r="F14" i="3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D11" i="3"/>
  <c r="D17" i="3"/>
  <c r="D6" i="3"/>
  <c r="F17" i="3"/>
  <c r="I17" i="3" s="1"/>
  <c r="F17" i="2"/>
  <c r="B20" i="3" l="1"/>
  <c r="C19" i="3"/>
  <c r="D19" i="3"/>
  <c r="D13" i="3"/>
  <c r="B8" i="3"/>
  <c r="D18" i="3"/>
  <c r="H25" i="2"/>
  <c r="C12" i="4"/>
  <c r="C18" i="3"/>
  <c r="E12" i="4"/>
  <c r="C32" i="2"/>
  <c r="C13" i="3"/>
  <c r="F26" i="2"/>
  <c r="H26" i="2"/>
  <c r="B15" i="3"/>
  <c r="C15" i="3" s="1"/>
  <c r="D14" i="3"/>
  <c r="D7" i="2"/>
  <c r="E7" i="2"/>
  <c r="C8" i="3" l="1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D5" i="2"/>
  <c r="B30" i="2" l="1"/>
  <c r="E10" i="4"/>
  <c r="C30" i="2"/>
  <c r="B35" i="2" s="1"/>
  <c r="C10" i="3"/>
  <c r="D10" i="3"/>
  <c r="H24" i="2"/>
  <c r="H23" i="2"/>
  <c r="H18" i="2"/>
  <c r="H17" i="2"/>
  <c r="F18" i="2"/>
  <c r="E18" i="2"/>
  <c r="G18" i="2" s="1"/>
  <c r="E17" i="2"/>
  <c r="G17" i="2" s="1"/>
</calcChain>
</file>

<file path=xl/sharedStrings.xml><?xml version="1.0" encoding="utf-8"?>
<sst xmlns="http://schemas.openxmlformats.org/spreadsheetml/2006/main" count="93" uniqueCount="80">
  <si>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</si>
  <si>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</si>
  <si>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</si>
  <si>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</si>
  <si>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</si>
  <si>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</si>
  <si>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</si>
  <si>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</si>
  <si>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</si>
  <si>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</si>
  <si>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</si>
  <si>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</si>
  <si>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</si>
  <si>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</si>
  <si>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</si>
  <si>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</si>
  <si>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</si>
  <si>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</si>
  <si>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</si>
  <si>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</si>
  <si>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</si>
  <si>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</si>
  <si>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</si>
  <si>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</si>
  <si>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</si>
  <si>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</si>
  <si>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</si>
  <si>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</si>
  <si>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</si>
  <si>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</si>
  <si>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</si>
  <si>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</si>
  <si>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</si>
  <si>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</si>
  <si>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</si>
  <si>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</si>
  <si>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</si>
  <si>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</si>
  <si>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</si>
  <si>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</si>
  <si>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</si>
  <si>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</si>
  <si>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</si>
  <si>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</si>
  <si>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</si>
  <si>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</si>
  <si>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</si>
  <si>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</si>
  <si>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</si>
  <si>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</si>
  <si>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</si>
  <si>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</si>
  <si>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</si>
  <si>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</si>
  <si>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</si>
  <si>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</si>
  <si>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</si>
  <si>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</si>
  <si>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</si>
  <si>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</si>
  <si>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</si>
  <si>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</si>
  <si>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</si>
  <si>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</si>
  <si>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</si>
  <si>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</si>
  <si>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</si>
  <si>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</si>
  <si>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</si>
  <si>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</si>
  <si>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</si>
  <si>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</si>
  <si>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</si>
  <si>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</si>
  <si>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</si>
  <si>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</si>
  <si>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</si>
  <si>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</si>
  <si>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</si>
  <si>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fL = 4.5kHz, Ri = 6340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</si>
</sst>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3</xdr:row>
      <xdr:rowOff>76200</xdr:rowOff>
    </xdr:from>
    <xdr:to>
      <xdr:col>12</xdr:col>
      <xdr:colOff>418000</xdr:colOff>
      <xdr:row>28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10A16D-A62B-402C-81FF-F0F3FF22D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647700"/>
          <a:ext cx="7542701" cy="47720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76201</xdr:rowOff>
    </xdr:from>
    <xdr:to>
      <xdr:col>14</xdr:col>
      <xdr:colOff>85725</xdr:colOff>
      <xdr:row>31</xdr:row>
      <xdr:rowOff>64130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647701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F8" sqref="F8"/>
    </sheetView>
  </sheetViews>
  <sheetFormatPr defaultRowHeight="15" x14ac:dyDescent="0.25"/>
  <cols>
    <col min="2" max="2" width="20.7109375" customWidth="1"/>
    <col min="3" max="3" width="19.5703125" bestFit="1" customWidth="1"/>
    <col min="4" max="4" width="12.5703125" bestFit="1" customWidth="1"/>
    <col min="5" max="5" width="12.140625" bestFit="1" customWidth="1"/>
  </cols>
  <sheetData>
    <row r="1" spans="1:6" x14ac:dyDescent="0.25">
      <c r="B1" t="s">
        <v>7</v>
      </c>
    </row>
    <row r="2" spans="1:6" x14ac:dyDescent="0.25">
      <c r="B2" s="2" t="s">
        <v>0</v>
      </c>
    </row>
    <row r="5" spans="1:6" x14ac:dyDescent="0.2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5">
      <c r="F9" s="2" t="s">
        <v>10</v>
      </c>
    </row>
    <row r="10" spans="1:6" x14ac:dyDescent="0.2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5">
      <c r="B11">
        <v>88.3</v>
      </c>
      <c r="C11">
        <v>50</v>
      </c>
      <c r="D11">
        <v>1</v>
      </c>
      <c r="E11">
        <v>105.3</v>
      </c>
    </row>
    <row r="12" spans="1:6" x14ac:dyDescent="0.2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topLeftCell="A4" workbookViewId="0">
      <selection activeCell="J27" sqref="J27"/>
    </sheetView>
  </sheetViews>
  <sheetFormatPr defaultRowHeight="15" x14ac:dyDescent="0.25"/>
  <cols>
    <col min="2" max="2" width="26.85546875" bestFit="1" customWidth="1"/>
    <col min="3" max="3" width="19.42578125" customWidth="1"/>
    <col min="4" max="4" width="25.28515625" bestFit="1" customWidth="1"/>
    <col min="5" max="5" width="19.5703125" bestFit="1" customWidth="1"/>
    <col min="6" max="6" width="19.42578125" bestFit="1" customWidth="1"/>
    <col min="7" max="7" width="30.140625" bestFit="1" customWidth="1"/>
    <col min="8" max="8" width="14.140625" bestFit="1" customWidth="1"/>
    <col min="10" max="10" width="31.85546875" customWidth="1"/>
    <col min="11" max="11" width="14.5703125" customWidth="1"/>
  </cols>
  <sheetData>
    <row r="1" spans="2:11" x14ac:dyDescent="0.25">
      <c r="B1" s="11" t="s">
        <v>24</v>
      </c>
      <c r="C1" s="11"/>
    </row>
    <row r="2" spans="2:11" x14ac:dyDescent="0.25">
      <c r="B2" t="s">
        <v>25</v>
      </c>
      <c r="C2">
        <v>7.0000000000000007E-2</v>
      </c>
    </row>
    <row r="4" spans="2:11" x14ac:dyDescent="0.25">
      <c r="B4" t="s">
        <v>26</v>
      </c>
      <c r="C4" t="s">
        <v>27</v>
      </c>
      <c r="D4" t="s">
        <v>28</v>
      </c>
      <c r="E4" t="s">
        <v>29</v>
      </c>
    </row>
    <row r="5" spans="2:11" x14ac:dyDescent="0.2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8" x14ac:dyDescent="0.3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5">
      <c r="B7">
        <v>117</v>
      </c>
      <c r="C7">
        <v>22</v>
      </c>
      <c r="D7">
        <f>POWER((B7/C7), 2)</f>
        <v>28.283057851239672</v>
      </c>
      <c r="E7">
        <f>C7*SQRT(2)</f>
        <v>31.112698372208094</v>
      </c>
    </row>
    <row r="8" spans="2:11" x14ac:dyDescent="0.25">
      <c r="B8">
        <v>120</v>
      </c>
      <c r="C8">
        <f>B8/SQRT(D8)</f>
        <v>22.564125640873733</v>
      </c>
      <c r="D8">
        <v>28.283000000000001</v>
      </c>
      <c r="E8">
        <f>C8*SQRT(2)</f>
        <v>31.91049250441414</v>
      </c>
    </row>
    <row r="12" spans="2:11" x14ac:dyDescent="0.25">
      <c r="B12" s="11" t="s">
        <v>23</v>
      </c>
      <c r="C12" s="11"/>
    </row>
    <row r="14" spans="2:11" x14ac:dyDescent="0.25">
      <c r="B14" t="s">
        <v>31</v>
      </c>
    </row>
    <row r="16" spans="2:11" x14ac:dyDescent="0.2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5">
      <c r="B21" t="s">
        <v>32</v>
      </c>
    </row>
    <row r="22" spans="2:11" x14ac:dyDescent="0.2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8.75" x14ac:dyDescent="0.35">
      <c r="B29" t="s">
        <v>34</v>
      </c>
      <c r="C29" t="s">
        <v>35</v>
      </c>
    </row>
    <row r="30" spans="2:11" x14ac:dyDescent="0.25">
      <c r="B30">
        <f>E6</f>
        <v>35.416880166057318</v>
      </c>
      <c r="C30">
        <f>POWER(2*E6,2)/(2*POWER(PI(),2)*$C$24)</f>
        <v>63.546386953382587</v>
      </c>
    </row>
    <row r="31" spans="2:11" x14ac:dyDescent="0.25">
      <c r="B31">
        <f t="shared" ref="B31:B32" si="0">E7</f>
        <v>31.112698372208094</v>
      </c>
      <c r="C31">
        <f>POWER(2*E7,2)/(2*POWER(PI(),2)*$C$24)</f>
        <v>49.039452882891489</v>
      </c>
    </row>
    <row r="32" spans="2:11" x14ac:dyDescent="0.25">
      <c r="B32">
        <f t="shared" si="0"/>
        <v>31.91049250441414</v>
      </c>
      <c r="C32">
        <f>POWER(2*E8,2)/(2*POWER(PI(),2)*$C$24)</f>
        <v>51.586643724133381</v>
      </c>
    </row>
    <row r="34" spans="2:2" x14ac:dyDescent="0.25">
      <c r="B34" t="s">
        <v>49</v>
      </c>
    </row>
    <row r="35" spans="2:2" x14ac:dyDescent="0.25">
      <c r="B35">
        <f>C30*4 + (Gain!H10*2) + (Gain!H19*2)</f>
        <v>564.5855478135303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zoomScaleNormal="100" workbookViewId="0">
      <selection activeCell="H33" sqref="H33"/>
    </sheetView>
  </sheetViews>
  <sheetFormatPr defaultRowHeight="15" x14ac:dyDescent="0.25"/>
  <cols>
    <col min="5" max="5" width="11" bestFit="1" customWidth="1"/>
    <col min="6" max="6" width="10.85546875" bestFit="1" customWidth="1"/>
    <col min="7" max="8" width="11.42578125" bestFit="1" customWidth="1"/>
  </cols>
  <sheetData>
    <row r="1" spans="1:9" x14ac:dyDescent="0.25">
      <c r="B1" s="4"/>
      <c r="C1" s="4"/>
      <c r="D1" s="4"/>
    </row>
    <row r="3" spans="1:9" x14ac:dyDescent="0.25">
      <c r="B3" t="s">
        <v>43</v>
      </c>
      <c r="D3">
        <v>100000</v>
      </c>
      <c r="F3" t="s">
        <v>46</v>
      </c>
      <c r="H3" t="s">
        <v>48</v>
      </c>
    </row>
    <row r="5" spans="1:9" x14ac:dyDescent="0.2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25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25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25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25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2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25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25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25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25">
      <c r="B14">
        <f t="shared" ref="B14:B16" si="8">B13+0.1</f>
        <v>17.700000000000003</v>
      </c>
      <c r="C14">
        <f t="shared" si="1"/>
        <v>24.959465327236131</v>
      </c>
      <c r="D14">
        <f t="shared" si="6"/>
        <v>5988.0239520958075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25">
      <c r="B15">
        <f t="shared" si="8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25">
      <c r="B16">
        <f t="shared" si="8"/>
        <v>17.900000000000006</v>
      </c>
      <c r="C16">
        <f t="shared" si="1"/>
        <v>25.057060619597863</v>
      </c>
      <c r="D16">
        <f t="shared" si="6"/>
        <v>5917.1597633136071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25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25">
      <c r="B18">
        <f>B17+0.2</f>
        <v>18.2</v>
      </c>
      <c r="C18">
        <f t="shared" si="1"/>
        <v>25.201427759701495</v>
      </c>
      <c r="D18">
        <f t="shared" ref="D18:D21" si="10">$D$3/(B18-1)</f>
        <v>5813.9534883720935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25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5747.1264367816093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25">
      <c r="B20">
        <f t="shared" si="12"/>
        <v>18.599999999999998</v>
      </c>
      <c r="C20">
        <f t="shared" si="1"/>
        <v>25.390258884358321</v>
      </c>
      <c r="D20">
        <f t="shared" si="10"/>
        <v>5681.8181818181829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25">
      <c r="B21">
        <f t="shared" si="12"/>
        <v>18.799999999999997</v>
      </c>
      <c r="C21">
        <f t="shared" si="1"/>
        <v>25.483156985273592</v>
      </c>
      <c r="D21">
        <f t="shared" si="10"/>
        <v>5617.9775280898884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25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25">
      <c r="B25">
        <v>1.1000000000000001</v>
      </c>
      <c r="C25">
        <f t="shared" ref="C25:C34" si="13">LOG(B25,10)*20</f>
        <v>0.82785370316450146</v>
      </c>
    </row>
    <row r="26" spans="1:23" x14ac:dyDescent="0.25">
      <c r="B26">
        <v>2.1</v>
      </c>
      <c r="C26">
        <f t="shared" si="13"/>
        <v>6.4443858946783852</v>
      </c>
    </row>
    <row r="27" spans="1:23" x14ac:dyDescent="0.25">
      <c r="B27">
        <v>3.1</v>
      </c>
      <c r="C27">
        <f t="shared" si="13"/>
        <v>9.8272338766854528</v>
      </c>
      <c r="W27" t="s">
        <v>47</v>
      </c>
    </row>
    <row r="28" spans="1:23" x14ac:dyDescent="0.25">
      <c r="B28">
        <v>4.0999999999999996</v>
      </c>
      <c r="C28">
        <f t="shared" si="13"/>
        <v>12.255677134394709</v>
      </c>
    </row>
    <row r="29" spans="1:23" x14ac:dyDescent="0.25">
      <c r="B29">
        <v>5.0999999999999996</v>
      </c>
      <c r="C29">
        <f t="shared" si="13"/>
        <v>14.151403521958725</v>
      </c>
    </row>
    <row r="30" spans="1:23" x14ac:dyDescent="0.25">
      <c r="B30">
        <v>6.1</v>
      </c>
      <c r="C30">
        <f t="shared" si="13"/>
        <v>15.706596700215339</v>
      </c>
    </row>
    <row r="31" spans="1:23" x14ac:dyDescent="0.25">
      <c r="B31">
        <v>7.1</v>
      </c>
      <c r="C31">
        <f t="shared" si="13"/>
        <v>17.025166974381506</v>
      </c>
    </row>
    <row r="32" spans="1:23" x14ac:dyDescent="0.25">
      <c r="B32">
        <v>8.1</v>
      </c>
      <c r="C32">
        <f t="shared" si="13"/>
        <v>18.169700377572994</v>
      </c>
    </row>
    <row r="33" spans="2:3" x14ac:dyDescent="0.25">
      <c r="B33">
        <v>9.1</v>
      </c>
      <c r="C33">
        <f t="shared" si="13"/>
        <v>19.18082784642187</v>
      </c>
    </row>
    <row r="34" spans="2:3" x14ac:dyDescent="0.25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C10" sqref="C10"/>
    </sheetView>
  </sheetViews>
  <sheetFormatPr defaultRowHeight="15" x14ac:dyDescent="0.25"/>
  <sheetData>
    <row r="10" spans="2:5" ht="18" x14ac:dyDescent="0.35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25">
      <c r="C11">
        <f xml:space="preserve"> ('Power Supply'!E7 - 2.6)/0.0005</f>
        <v>57025.396744416183</v>
      </c>
      <c r="E11">
        <f>'Power Supply'!E7</f>
        <v>31.112698372208094</v>
      </c>
    </row>
    <row r="12" spans="2:5" x14ac:dyDescent="0.25">
      <c r="C12">
        <f xml:space="preserve"> ('Power Supply'!E8 - 2.6)/0.0005</f>
        <v>58620.985008828276</v>
      </c>
      <c r="E12">
        <f>'Power Supply'!E8</f>
        <v>31.91049250441414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F17"/>
  <sheetViews>
    <sheetView zoomScale="85" zoomScaleNormal="85" workbookViewId="0">
      <selection activeCell="G8" sqref="G8"/>
    </sheetView>
  </sheetViews>
  <sheetFormatPr defaultRowHeight="15" x14ac:dyDescent="0.25"/>
  <cols>
    <col min="3" max="3" width="57.42578125" bestFit="1" customWidth="1"/>
    <col min="4" max="4" width="19.28515625" bestFit="1" customWidth="1"/>
    <col min="5" max="5" width="25.7109375" customWidth="1"/>
    <col min="6" max="6" width="19.28515625" customWidth="1"/>
  </cols>
  <sheetData>
    <row r="2" spans="2:6" x14ac:dyDescent="0.25">
      <c r="D2" s="7"/>
      <c r="E2" s="6"/>
    </row>
    <row r="3" spans="2:6" x14ac:dyDescent="0.25">
      <c r="B3" t="s">
        <v>53</v>
      </c>
      <c r="C3" t="s">
        <v>54</v>
      </c>
      <c r="D3" s="7" t="s">
        <v>55</v>
      </c>
      <c r="E3" s="8" t="s">
        <v>20</v>
      </c>
      <c r="F3" s="8" t="s">
        <v>14</v>
      </c>
    </row>
    <row r="4" spans="2:6" ht="18" x14ac:dyDescent="0.35">
      <c r="B4" t="s">
        <v>67</v>
      </c>
      <c r="C4" t="s">
        <v>56</v>
      </c>
      <c r="D4" s="7" t="s">
        <v>57</v>
      </c>
      <c r="E4">
        <v>5750</v>
      </c>
      <c r="F4">
        <v>6340</v>
      </c>
    </row>
    <row r="5" spans="2:6" ht="18" x14ac:dyDescent="0.35">
      <c r="B5" t="s">
        <v>66</v>
      </c>
      <c r="C5" t="s">
        <v>58</v>
      </c>
      <c r="D5" s="7" t="s">
        <v>59</v>
      </c>
      <c r="E5" s="9" t="s">
        <v>60</v>
      </c>
      <c r="F5" s="9" t="s">
        <v>79</v>
      </c>
    </row>
    <row r="6" spans="2:6" ht="18" x14ac:dyDescent="0.35">
      <c r="B6" t="s">
        <v>64</v>
      </c>
      <c r="C6" t="s">
        <v>61</v>
      </c>
      <c r="D6" s="7" t="s">
        <v>62</v>
      </c>
    </row>
    <row r="7" spans="2:6" ht="18" x14ac:dyDescent="0.35">
      <c r="B7" t="s">
        <v>65</v>
      </c>
      <c r="C7" t="s">
        <v>61</v>
      </c>
      <c r="D7" s="7" t="s">
        <v>63</v>
      </c>
      <c r="E7" s="10" t="s">
        <v>68</v>
      </c>
    </row>
    <row r="8" spans="2:6" x14ac:dyDescent="0.25">
      <c r="B8" t="s">
        <v>69</v>
      </c>
      <c r="C8" t="s">
        <v>70</v>
      </c>
      <c r="D8" s="7" t="s">
        <v>57</v>
      </c>
    </row>
    <row r="9" spans="2:6" x14ac:dyDescent="0.25">
      <c r="B9" t="s">
        <v>71</v>
      </c>
      <c r="C9" t="s">
        <v>73</v>
      </c>
      <c r="D9" s="7" t="s">
        <v>72</v>
      </c>
    </row>
    <row r="10" spans="2:6" x14ac:dyDescent="0.25">
      <c r="B10" t="s">
        <v>74</v>
      </c>
      <c r="C10" t="s">
        <v>75</v>
      </c>
      <c r="D10" s="7" t="s">
        <v>72</v>
      </c>
    </row>
    <row r="11" spans="2:6" x14ac:dyDescent="0.25">
      <c r="D11" s="7"/>
    </row>
    <row r="12" spans="2:6" x14ac:dyDescent="0.25">
      <c r="D12" s="7"/>
    </row>
    <row r="13" spans="2:6" x14ac:dyDescent="0.25">
      <c r="D13" s="7"/>
    </row>
    <row r="14" spans="2:6" x14ac:dyDescent="0.25">
      <c r="D14" s="7"/>
    </row>
    <row r="15" spans="2:6" x14ac:dyDescent="0.25">
      <c r="D15" s="7"/>
    </row>
    <row r="16" spans="2:6" x14ac:dyDescent="0.25">
      <c r="D16" s="7"/>
    </row>
    <row r="17" spans="4:4" x14ac:dyDescent="0.25">
      <c r="D17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A1:P85"/>
  <sheetViews>
    <sheetView tabSelected="1" zoomScaleNormal="100" workbookViewId="0">
      <selection activeCell="D1" sqref="D1"/>
    </sheetView>
  </sheetViews>
  <sheetFormatPr defaultRowHeight="15" x14ac:dyDescent="0.25"/>
  <sheetData>
    <row r="1" spans="1:16" x14ac:dyDescent="0.25">
      <c r="A1" s="12" t="s">
        <v>20</v>
      </c>
      <c r="B1" s="12"/>
      <c r="C1" s="12"/>
      <c r="P1" s="7"/>
    </row>
    <row r="2" spans="1:16" x14ac:dyDescent="0.25">
      <c r="A2" s="12"/>
      <c r="B2" s="12"/>
      <c r="C2" s="12"/>
      <c r="F2" s="12" t="s">
        <v>78</v>
      </c>
      <c r="G2" s="12"/>
      <c r="H2" s="12"/>
      <c r="I2" s="12"/>
      <c r="J2" s="12"/>
      <c r="K2" s="12"/>
      <c r="P2" s="7"/>
    </row>
    <row r="3" spans="1:16" x14ac:dyDescent="0.25">
      <c r="F3" s="12"/>
      <c r="G3" s="12"/>
      <c r="H3" s="12"/>
      <c r="I3" s="12"/>
      <c r="J3" s="12"/>
      <c r="K3" s="12"/>
      <c r="P3" s="7"/>
    </row>
    <row r="4" spans="1:16" x14ac:dyDescent="0.25">
      <c r="P4" s="7"/>
    </row>
    <row r="5" spans="1:16" x14ac:dyDescent="0.25">
      <c r="P5" s="7"/>
    </row>
    <row r="6" spans="1:16" x14ac:dyDescent="0.25">
      <c r="P6" s="7"/>
    </row>
    <row r="7" spans="1:16" x14ac:dyDescent="0.25">
      <c r="P7" s="7"/>
    </row>
    <row r="8" spans="1:16" x14ac:dyDescent="0.25">
      <c r="P8" s="7"/>
    </row>
    <row r="9" spans="1:16" x14ac:dyDescent="0.25">
      <c r="P9" s="7"/>
    </row>
    <row r="10" spans="1:16" x14ac:dyDescent="0.25">
      <c r="P10" s="7"/>
    </row>
    <row r="11" spans="1:16" x14ac:dyDescent="0.25">
      <c r="P11" s="7"/>
    </row>
    <row r="12" spans="1:16" x14ac:dyDescent="0.25">
      <c r="P12" s="7"/>
    </row>
    <row r="13" spans="1:16" x14ac:dyDescent="0.25">
      <c r="P13" s="7"/>
    </row>
    <row r="14" spans="1:16" x14ac:dyDescent="0.25">
      <c r="P14" s="7"/>
    </row>
    <row r="15" spans="1:16" x14ac:dyDescent="0.25">
      <c r="P15" s="7"/>
    </row>
    <row r="16" spans="1:16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6:16" x14ac:dyDescent="0.25">
      <c r="P33" s="7"/>
    </row>
    <row r="34" spans="6:16" ht="15" customHeight="1" x14ac:dyDescent="0.25">
      <c r="F34" s="12" t="s">
        <v>77</v>
      </c>
      <c r="G34" s="12"/>
      <c r="H34" s="12"/>
      <c r="I34" s="12"/>
      <c r="J34" s="12"/>
      <c r="K34" s="12"/>
      <c r="P34" s="7"/>
    </row>
    <row r="35" spans="6:16" x14ac:dyDescent="0.25">
      <c r="F35" s="12"/>
      <c r="G35" s="12"/>
      <c r="H35" s="12"/>
      <c r="I35" s="12"/>
      <c r="J35" s="12"/>
      <c r="K35" s="12"/>
      <c r="P35" s="7"/>
    </row>
    <row r="36" spans="6:16" x14ac:dyDescent="0.25">
      <c r="P36" s="7"/>
    </row>
    <row r="37" spans="6:16" x14ac:dyDescent="0.25">
      <c r="P37" s="7"/>
    </row>
    <row r="38" spans="6:16" x14ac:dyDescent="0.25">
      <c r="P38" s="7"/>
    </row>
    <row r="39" spans="6:16" x14ac:dyDescent="0.25">
      <c r="P39" s="7"/>
    </row>
    <row r="40" spans="6:16" x14ac:dyDescent="0.25">
      <c r="P40" s="7"/>
    </row>
    <row r="41" spans="6:16" x14ac:dyDescent="0.25">
      <c r="P41" s="7"/>
    </row>
    <row r="42" spans="6:16" x14ac:dyDescent="0.25">
      <c r="P42" s="7"/>
    </row>
    <row r="43" spans="6:16" x14ac:dyDescent="0.25">
      <c r="P43" s="7"/>
    </row>
    <row r="44" spans="6:16" x14ac:dyDescent="0.25">
      <c r="P44" s="7"/>
    </row>
    <row r="45" spans="6:16" x14ac:dyDescent="0.25">
      <c r="P45" s="7"/>
    </row>
    <row r="46" spans="6:16" x14ac:dyDescent="0.25">
      <c r="P46" s="7"/>
    </row>
    <row r="47" spans="6:16" x14ac:dyDescent="0.25">
      <c r="P47" s="7"/>
    </row>
    <row r="48" spans="6:16" x14ac:dyDescent="0.25">
      <c r="P48" s="7"/>
    </row>
    <row r="49" spans="6:16" x14ac:dyDescent="0.25">
      <c r="P49" s="7"/>
    </row>
    <row r="50" spans="6:16" x14ac:dyDescent="0.25">
      <c r="P50" s="7"/>
    </row>
    <row r="51" spans="6:16" x14ac:dyDescent="0.25">
      <c r="P51" s="7"/>
    </row>
    <row r="52" spans="6:16" x14ac:dyDescent="0.25">
      <c r="P52" s="7"/>
    </row>
    <row r="53" spans="6:16" x14ac:dyDescent="0.25">
      <c r="P53" s="7"/>
    </row>
    <row r="54" spans="6:16" x14ac:dyDescent="0.25">
      <c r="P54" s="7"/>
    </row>
    <row r="55" spans="6:16" x14ac:dyDescent="0.25">
      <c r="P55" s="7"/>
    </row>
    <row r="56" spans="6:16" x14ac:dyDescent="0.25">
      <c r="P56" s="7"/>
    </row>
    <row r="57" spans="6:16" x14ac:dyDescent="0.25">
      <c r="P57" s="7"/>
    </row>
    <row r="58" spans="6:16" x14ac:dyDescent="0.25">
      <c r="P58" s="7"/>
    </row>
    <row r="59" spans="6:16" x14ac:dyDescent="0.25">
      <c r="P59" s="7"/>
    </row>
    <row r="60" spans="6:16" x14ac:dyDescent="0.25">
      <c r="F60" s="12" t="s">
        <v>76</v>
      </c>
      <c r="G60" s="12"/>
      <c r="H60" s="12"/>
      <c r="I60" s="12"/>
      <c r="J60" s="12"/>
      <c r="K60" s="12"/>
      <c r="P60" s="7"/>
    </row>
    <row r="61" spans="6:16" x14ac:dyDescent="0.25">
      <c r="F61" s="12"/>
      <c r="G61" s="12"/>
      <c r="H61" s="12"/>
      <c r="I61" s="12"/>
      <c r="J61" s="12"/>
      <c r="K61" s="12"/>
      <c r="P61" s="7"/>
    </row>
    <row r="62" spans="6:16" x14ac:dyDescent="0.25">
      <c r="P62" s="7"/>
    </row>
    <row r="63" spans="6:16" x14ac:dyDescent="0.25">
      <c r="P63" s="7"/>
    </row>
    <row r="64" spans="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</sheetData>
  <mergeCells count="4">
    <mergeCell ref="F2:K3"/>
    <mergeCell ref="F34:K35"/>
    <mergeCell ref="F60:K61"/>
    <mergeCell ref="A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SPL</vt:lpstr>
      <vt:lpstr>Power Supply</vt:lpstr>
      <vt:lpstr>Gain</vt:lpstr>
      <vt:lpstr>Mute Attenuation</vt:lpstr>
      <vt:lpstr>Optional Components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2018-04-07T23:02:00Z</dcterms:modified>
</cp:coreProperties>
</file>