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en\Documents\GitHub\ITMO\4sem\матСтат\"/>
    </mc:Choice>
  </mc:AlternateContent>
  <xr:revisionPtr revIDLastSave="0" documentId="13_ncr:1_{974AAED6-0C9B-4CF5-9890-8FD6975EB674}" xr6:coauthVersionLast="47" xr6:coauthVersionMax="47" xr10:uidLastSave="{00000000-0000-0000-0000-000000000000}"/>
  <bookViews>
    <workbookView xWindow="-7152" yWindow="1236" windowWidth="17280" windowHeight="8964" activeTab="1" xr2:uid="{ECD2B6E9-26AC-4D64-B296-85CB2ADD67F2}"/>
  </bookViews>
  <sheets>
    <sheet name="Лист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2" l="1"/>
  <c r="D61" i="2" s="1"/>
  <c r="A57" i="2"/>
  <c r="A56" i="2"/>
  <c r="A55" i="2"/>
  <c r="A54" i="2"/>
  <c r="A53" i="2"/>
  <c r="A52" i="2"/>
  <c r="A51" i="2"/>
  <c r="D50" i="2"/>
  <c r="D51" i="2" s="1"/>
  <c r="G42" i="2"/>
  <c r="G41" i="2"/>
  <c r="B39" i="2"/>
  <c r="C36" i="2"/>
  <c r="C35" i="2"/>
  <c r="C34" i="2"/>
  <c r="C33" i="2"/>
  <c r="C32" i="2"/>
  <c r="C31" i="2"/>
  <c r="C30" i="2"/>
  <c r="C29" i="2"/>
  <c r="D16" i="2"/>
  <c r="H14" i="2"/>
  <c r="A14" i="2"/>
  <c r="H13" i="2"/>
  <c r="A13" i="2"/>
  <c r="D13" i="2" s="1"/>
  <c r="H12" i="2"/>
  <c r="A12" i="2"/>
  <c r="D12" i="2" s="1"/>
  <c r="H11" i="2"/>
  <c r="A11" i="2"/>
  <c r="D11" i="2" s="1"/>
  <c r="H10" i="2"/>
  <c r="A10" i="2"/>
  <c r="D10" i="2" s="1"/>
  <c r="H9" i="2"/>
  <c r="A9" i="2"/>
  <c r="D9" i="2" s="1"/>
  <c r="H8" i="2"/>
  <c r="A8" i="2"/>
  <c r="D8" i="2" s="1"/>
  <c r="H7" i="2"/>
  <c r="D7" i="2"/>
  <c r="A39" i="2" l="1"/>
  <c r="D33" i="2" s="1"/>
  <c r="E33" i="2" s="1"/>
  <c r="F33" i="2" s="1"/>
  <c r="G33" i="2" s="1"/>
  <c r="E9" i="2"/>
  <c r="F9" i="2" s="1"/>
  <c r="G9" i="2" s="1"/>
  <c r="G21" i="2"/>
  <c r="E10" i="2"/>
  <c r="F10" i="2" s="1"/>
  <c r="G10" i="2" s="1"/>
  <c r="D52" i="2"/>
  <c r="D62" i="2"/>
  <c r="E8" i="2"/>
  <c r="F8" i="2" s="1"/>
  <c r="G8" i="2" s="1"/>
  <c r="E7" i="2"/>
  <c r="F7" i="2" s="1"/>
  <c r="G7" i="2" s="1"/>
  <c r="E12" i="2"/>
  <c r="F12" i="2" s="1"/>
  <c r="G12" i="2" s="1"/>
  <c r="D14" i="2"/>
  <c r="E14" i="2" s="1"/>
  <c r="E13" i="2"/>
  <c r="E11" i="2"/>
  <c r="F11" i="2" s="1"/>
  <c r="G11" i="2" s="1"/>
  <c r="D34" i="2" l="1"/>
  <c r="E34" i="2" s="1"/>
  <c r="F34" i="2" s="1"/>
  <c r="G34" i="2" s="1"/>
  <c r="D30" i="2"/>
  <c r="E30" i="2" s="1"/>
  <c r="F30" i="2" s="1"/>
  <c r="G30" i="2" s="1"/>
  <c r="D29" i="2"/>
  <c r="E29" i="2" s="1"/>
  <c r="F29" i="2" s="1"/>
  <c r="G29" i="2" s="1"/>
  <c r="D31" i="2"/>
  <c r="E31" i="2" s="1"/>
  <c r="F31" i="2" s="1"/>
  <c r="G31" i="2" s="1"/>
  <c r="D35" i="2"/>
  <c r="E35" i="2" s="1"/>
  <c r="F35" i="2" s="1"/>
  <c r="G35" i="2" s="1"/>
  <c r="D32" i="2"/>
  <c r="E32" i="2" s="1"/>
  <c r="F32" i="2" s="1"/>
  <c r="G32" i="2" s="1"/>
  <c r="D36" i="2"/>
  <c r="E36" i="2" s="1"/>
  <c r="F36" i="2" s="1"/>
  <c r="G36" i="2" s="1"/>
  <c r="I9" i="2"/>
  <c r="I12" i="2"/>
  <c r="I10" i="2"/>
  <c r="F14" i="2"/>
  <c r="G14" i="2" s="1"/>
  <c r="I14" i="2"/>
  <c r="I8" i="2"/>
  <c r="I11" i="2"/>
  <c r="F13" i="2"/>
  <c r="G13" i="2" s="1"/>
  <c r="G17" i="2" s="1"/>
  <c r="I13" i="2"/>
  <c r="D53" i="2"/>
  <c r="D63" i="2"/>
  <c r="I7" i="2"/>
  <c r="G39" i="2" l="1"/>
  <c r="I17" i="2"/>
  <c r="G18" i="2" s="1"/>
  <c r="D64" i="2"/>
  <c r="D54" i="2"/>
  <c r="D55" i="2" l="1"/>
  <c r="D65" i="2"/>
  <c r="D66" i="2" l="1"/>
  <c r="D56" i="2"/>
  <c r="D57" i="2" l="1"/>
  <c r="E56" i="2" s="1"/>
  <c r="D67" i="2"/>
  <c r="E67" i="2" l="1"/>
  <c r="E66" i="2"/>
  <c r="G56" i="2" s="1"/>
  <c r="E57" i="2"/>
  <c r="E51" i="2"/>
  <c r="E60" i="2"/>
  <c r="E61" i="2"/>
  <c r="E50" i="2"/>
  <c r="E62" i="2"/>
  <c r="E52" i="2"/>
  <c r="E63" i="2"/>
  <c r="E53" i="2"/>
  <c r="E54" i="2"/>
  <c r="E64" i="2"/>
  <c r="E65" i="2"/>
  <c r="E55" i="2"/>
  <c r="G55" i="2" s="1"/>
  <c r="G53" i="2" l="1"/>
  <c r="G57" i="2"/>
  <c r="G50" i="2"/>
  <c r="G52" i="2"/>
  <c r="G54" i="2"/>
  <c r="G51" i="2"/>
  <c r="H59" i="2" s="1"/>
</calcChain>
</file>

<file path=xl/sharedStrings.xml><?xml version="1.0" encoding="utf-8"?>
<sst xmlns="http://schemas.openxmlformats.org/spreadsheetml/2006/main" count="89" uniqueCount="35">
  <si>
    <t>левый инт</t>
  </si>
  <si>
    <t>правый инт</t>
  </si>
  <si>
    <t>Частоты m</t>
  </si>
  <si>
    <t>p</t>
  </si>
  <si>
    <t>Теор. m'</t>
  </si>
  <si>
    <t>(m - m')^2</t>
  </si>
  <si>
    <t>(m - m')^2 / m'</t>
  </si>
  <si>
    <t>m^2</t>
  </si>
  <si>
    <t>m^2/m'</t>
  </si>
  <si>
    <t>n=</t>
  </si>
  <si>
    <t>SUM(m^2/m')</t>
  </si>
  <si>
    <t>X_набл</t>
  </si>
  <si>
    <t>SUM(m^2/m')-n</t>
  </si>
  <si>
    <t>a</t>
  </si>
  <si>
    <t>v</t>
  </si>
  <si>
    <t>X_крит</t>
  </si>
  <si>
    <t>Нулевая гипотеза отвергается, так как X_набл &gt; X_крит. Гипотетическая функция не согласуется с опытными данными.</t>
  </si>
  <si>
    <t>x</t>
  </si>
  <si>
    <t>m*x</t>
  </si>
  <si>
    <t>P(x)</t>
  </si>
  <si>
    <t>m'</t>
  </si>
  <si>
    <t>x_выб_ср</t>
  </si>
  <si>
    <t>n</t>
  </si>
  <si>
    <t>Так как X_набл &lt; X_крит, нет оснований для отклонения гипотезы о распределении Пуассона.</t>
  </si>
  <si>
    <t>m1</t>
  </si>
  <si>
    <t>Накопл. m1</t>
  </si>
  <si>
    <t>ЭФР</t>
  </si>
  <si>
    <t>Разность ЭФР</t>
  </si>
  <si>
    <t>m2</t>
  </si>
  <si>
    <t>Макс абс разность</t>
  </si>
  <si>
    <t>Критерий К-С</t>
  </si>
  <si>
    <t>Так как значение максимальной абсолютной погрешности меньше значения критерия Колмогорова-Смирнова, нет оснований для отклонения нулевой гипотезы.</t>
  </si>
  <si>
    <t>7)</t>
  </si>
  <si>
    <t>var 5</t>
  </si>
  <si>
    <t>var5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</si>
</sst>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 (Основной текст)"/>
      <charset val="204"/>
    </font>
    <font>
      <b/>
      <sz val="20"/>
      <color theme="1"/>
      <name val="Calibri (Основной текст)"/>
      <charset val="204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20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1" fillId="0" borderId="0" xfId="1"/>
    <xf numFmtId="0" fontId="5" fillId="0" borderId="0" xfId="1" applyFont="1"/>
    <xf numFmtId="0" fontId="5" fillId="0" borderId="1" xfId="1" applyFont="1" applyBorder="1"/>
    <xf numFmtId="0" fontId="1" fillId="0" borderId="0" xfId="1" applyFont="1"/>
    <xf numFmtId="0" fontId="6" fillId="0" borderId="0" xfId="1" applyFont="1"/>
    <xf numFmtId="0" fontId="6" fillId="0" borderId="0" xfId="1" applyFont="1" applyAlignment="1">
      <alignment horizontal="right"/>
    </xf>
    <xf numFmtId="0" fontId="2" fillId="0" borderId="0" xfId="1" applyFont="1" applyAlignment="1">
      <alignment horizontal="left" vertical="center" indent="6"/>
    </xf>
    <xf numFmtId="0" fontId="5" fillId="0" borderId="0" xfId="1" applyFont="1" applyAlignment="1">
      <alignment horizontal="right"/>
    </xf>
    <xf numFmtId="0" fontId="6" fillId="0" borderId="1" xfId="1" applyFont="1" applyBorder="1"/>
    <xf numFmtId="0" fontId="6" fillId="0" borderId="1" xfId="1" applyFont="1" applyBorder="1" applyAlignment="1">
      <alignment horizontal="right"/>
    </xf>
    <xf numFmtId="0" fontId="3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16" fontId="3" fillId="0" borderId="0" xfId="1" applyNumberFormat="1" applyFont="1" applyAlignment="1">
      <alignment horizontal="center"/>
    </xf>
    <xf numFmtId="0" fontId="7" fillId="0" borderId="0" xfId="1" applyFont="1"/>
    <xf numFmtId="0" fontId="8" fillId="0" borderId="0" xfId="1" applyFont="1"/>
    <xf numFmtId="0" fontId="9" fillId="0" borderId="0" xfId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/>
    <xf numFmtId="0" fontId="5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2" fillId="0" borderId="0" xfId="0" applyFont="1" applyAlignment="1">
      <alignment horizontal="left" vertical="center" indent="6"/>
    </xf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7" fillId="0" borderId="0" xfId="0" applyFont="1"/>
    <xf numFmtId="0" fontId="8" fillId="0" borderId="0" xfId="0" applyFont="1"/>
  </cellXfs>
  <cellStyles count="2">
    <cellStyle name="Обычный" xfId="0" builtinId="0"/>
    <cellStyle name="Обычный 2" xfId="1" xr:uid="{78DB3D46-554F-4412-9D74-A5398E26A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3B54F-851F-4742-BC98-0930E9E5AD09}">
  <dimension ref="A2:L71"/>
  <sheetViews>
    <sheetView workbookViewId="0">
      <selection activeCell="H5" sqref="H5"/>
    </sheetView>
  </sheetViews>
  <sheetFormatPr defaultRowHeight="14.4"/>
  <sheetData>
    <row r="2" spans="1:9" ht="24.6">
      <c r="A2" s="15" t="s">
        <v>32</v>
      </c>
      <c r="B2" s="12"/>
      <c r="C2" s="12"/>
      <c r="D2" s="12"/>
      <c r="E2" s="12"/>
      <c r="F2" s="1"/>
      <c r="G2" s="1"/>
      <c r="H2" s="1" t="s">
        <v>33</v>
      </c>
      <c r="I2" s="1"/>
    </row>
    <row r="4" spans="1:9" ht="28.8">
      <c r="A4" s="1"/>
      <c r="B4" s="16"/>
      <c r="C4" s="12"/>
      <c r="D4" s="12"/>
      <c r="E4" s="12"/>
      <c r="F4" s="18">
        <v>13</v>
      </c>
      <c r="G4" s="1"/>
      <c r="H4" s="1"/>
      <c r="I4" s="1"/>
    </row>
    <row r="7" spans="1:9" ht="15.6">
      <c r="A7" s="3" t="s">
        <v>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</row>
    <row r="8" spans="1:9" ht="15.6">
      <c r="A8" s="3">
        <v>126</v>
      </c>
      <c r="B8" s="3">
        <v>145.5</v>
      </c>
      <c r="C8" s="3">
        <v>4</v>
      </c>
      <c r="D8" s="3">
        <v>0.125</v>
      </c>
      <c r="E8" s="3"/>
      <c r="F8" s="3">
        <v>529</v>
      </c>
      <c r="G8" s="3">
        <v>21.16</v>
      </c>
      <c r="H8" s="3">
        <v>4</v>
      </c>
      <c r="I8" s="3">
        <v>0.16</v>
      </c>
    </row>
    <row r="9" spans="1:9" ht="15.6">
      <c r="A9" s="3">
        <v>145.5</v>
      </c>
      <c r="B9" s="3">
        <v>165</v>
      </c>
      <c r="C9" s="3">
        <v>23</v>
      </c>
      <c r="D9" s="3">
        <v>0.125</v>
      </c>
      <c r="E9" s="3">
        <v>25</v>
      </c>
      <c r="F9" s="3">
        <v>169</v>
      </c>
      <c r="G9" s="3">
        <v>6.76</v>
      </c>
      <c r="H9" s="3">
        <v>144</v>
      </c>
      <c r="I9" s="3">
        <v>5.76</v>
      </c>
    </row>
    <row r="10" spans="1:9" ht="15.6">
      <c r="A10" s="3">
        <v>165</v>
      </c>
      <c r="B10" s="3">
        <v>184.5</v>
      </c>
      <c r="C10" s="3">
        <v>42</v>
      </c>
      <c r="D10" s="3">
        <v>0.125</v>
      </c>
      <c r="E10" s="3">
        <v>25</v>
      </c>
      <c r="F10" s="3">
        <v>289</v>
      </c>
      <c r="G10" s="3">
        <v>11.56</v>
      </c>
      <c r="H10" s="3">
        <v>1764</v>
      </c>
      <c r="I10" s="3">
        <v>70.56</v>
      </c>
    </row>
    <row r="11" spans="1:9" ht="15.6">
      <c r="A11" s="3">
        <v>253.75</v>
      </c>
      <c r="B11" s="3">
        <v>322</v>
      </c>
      <c r="C11" s="3">
        <v>57</v>
      </c>
      <c r="D11" s="3">
        <v>0.125</v>
      </c>
      <c r="E11" s="3">
        <v>25</v>
      </c>
      <c r="F11" s="3">
        <v>1024</v>
      </c>
      <c r="G11" s="3"/>
      <c r="H11" s="3">
        <v>3249</v>
      </c>
      <c r="I11" s="3">
        <v>129.96</v>
      </c>
    </row>
    <row r="12" spans="1:9" ht="15.6">
      <c r="A12" s="3">
        <v>322</v>
      </c>
      <c r="B12" s="3">
        <v>390.25</v>
      </c>
      <c r="C12" s="3">
        <v>61</v>
      </c>
      <c r="D12" s="3">
        <v>0.125</v>
      </c>
      <c r="E12" s="3">
        <v>25</v>
      </c>
      <c r="F12" s="3">
        <v>1296</v>
      </c>
      <c r="G12" s="3">
        <v>51.84</v>
      </c>
      <c r="H12" s="3">
        <v>3721</v>
      </c>
      <c r="I12" s="3">
        <v>148.84</v>
      </c>
    </row>
    <row r="13" spans="1:9" ht="15.6">
      <c r="A13" s="3">
        <v>390.25</v>
      </c>
      <c r="B13" s="3">
        <v>458.5</v>
      </c>
      <c r="C13" s="3">
        <v>18</v>
      </c>
      <c r="D13" s="3">
        <v>0.125</v>
      </c>
      <c r="E13" s="3">
        <v>25</v>
      </c>
      <c r="F13" s="3">
        <v>49</v>
      </c>
      <c r="G13" s="3">
        <v>1.96</v>
      </c>
      <c r="H13" s="3">
        <v>324</v>
      </c>
      <c r="I13" s="3">
        <v>12.96</v>
      </c>
    </row>
    <row r="14" spans="1:9" ht="15.6">
      <c r="A14" s="3">
        <v>458.5</v>
      </c>
      <c r="B14" s="3">
        <v>526.75</v>
      </c>
      <c r="C14" s="3">
        <v>6</v>
      </c>
      <c r="D14" s="3">
        <v>0.125</v>
      </c>
      <c r="E14" s="3">
        <v>25</v>
      </c>
      <c r="F14" s="3">
        <v>361</v>
      </c>
      <c r="G14" s="3">
        <v>14.44</v>
      </c>
      <c r="H14" s="3">
        <v>36</v>
      </c>
      <c r="I14" s="3">
        <v>1.44</v>
      </c>
    </row>
    <row r="15" spans="1:9" ht="15.6">
      <c r="A15" s="3">
        <v>526.75</v>
      </c>
      <c r="B15" s="3">
        <v>595</v>
      </c>
      <c r="C15" s="3">
        <v>2</v>
      </c>
      <c r="D15" s="3">
        <v>0.125</v>
      </c>
      <c r="E15" s="3">
        <v>25</v>
      </c>
      <c r="F15" s="3">
        <v>529</v>
      </c>
      <c r="G15" s="3">
        <v>21.16</v>
      </c>
      <c r="H15" s="3">
        <v>4</v>
      </c>
      <c r="I15" s="3">
        <v>0.16</v>
      </c>
    </row>
    <row r="16" spans="1:9" ht="15.6">
      <c r="A16" s="2"/>
      <c r="B16" s="2"/>
      <c r="C16" s="2"/>
      <c r="D16" s="2"/>
      <c r="E16" s="2"/>
      <c r="F16" s="2"/>
      <c r="G16" s="2"/>
      <c r="H16" s="2"/>
      <c r="I16" s="2"/>
    </row>
    <row r="17" spans="1:10" ht="15.6">
      <c r="A17" s="2"/>
      <c r="B17" s="2"/>
      <c r="C17" s="2" t="s">
        <v>9</v>
      </c>
      <c r="D17" s="2">
        <v>200</v>
      </c>
      <c r="E17" s="2"/>
      <c r="F17" s="2"/>
      <c r="G17" s="2"/>
      <c r="H17" s="2"/>
      <c r="I17" s="2" t="s">
        <v>10</v>
      </c>
      <c r="J17" s="1"/>
    </row>
    <row r="18" spans="1:10" ht="15.6">
      <c r="A18" s="2"/>
      <c r="B18" s="2"/>
      <c r="C18" s="1"/>
      <c r="D18" s="2"/>
      <c r="E18" s="2"/>
      <c r="F18" s="2" t="s">
        <v>11</v>
      </c>
      <c r="G18" s="2">
        <v>169.84</v>
      </c>
      <c r="H18" s="2"/>
      <c r="I18" s="2">
        <v>369.84</v>
      </c>
      <c r="J18" s="1"/>
    </row>
    <row r="19" spans="1:10" ht="15.6">
      <c r="A19" s="2"/>
      <c r="B19" s="2"/>
      <c r="C19" s="2"/>
      <c r="D19" s="2"/>
      <c r="E19" s="2"/>
      <c r="F19" s="2" t="s">
        <v>12</v>
      </c>
      <c r="G19" s="2">
        <v>169.83999999999997</v>
      </c>
      <c r="H19" s="2"/>
      <c r="I19" s="2"/>
      <c r="J19" s="1"/>
    </row>
    <row r="20" spans="1:10" ht="15.6">
      <c r="A20" s="2"/>
      <c r="B20" s="2"/>
      <c r="C20" s="2"/>
      <c r="D20" s="2"/>
      <c r="E20" s="2"/>
      <c r="F20" s="2"/>
      <c r="G20" s="2"/>
      <c r="H20" s="2"/>
      <c r="I20" s="2"/>
      <c r="J20" s="1"/>
    </row>
    <row r="21" spans="1:10" ht="15.6">
      <c r="A21" s="2"/>
      <c r="B21" s="2"/>
      <c r="C21" s="2"/>
      <c r="D21" s="2"/>
      <c r="E21" s="2"/>
      <c r="F21" s="2" t="s">
        <v>13</v>
      </c>
      <c r="G21" s="2">
        <v>1E-3</v>
      </c>
      <c r="H21" s="2"/>
      <c r="I21" s="2"/>
      <c r="J21" s="1"/>
    </row>
    <row r="22" spans="1:10" ht="15.6">
      <c r="A22" s="2"/>
      <c r="B22" s="2"/>
      <c r="C22" s="2"/>
      <c r="D22" s="2"/>
      <c r="E22" s="2"/>
      <c r="F22" s="2" t="s">
        <v>14</v>
      </c>
      <c r="G22" s="2">
        <v>7</v>
      </c>
      <c r="H22" s="2"/>
      <c r="I22" s="2"/>
      <c r="J22" s="1"/>
    </row>
    <row r="23" spans="1:10" ht="15.6">
      <c r="A23" s="2"/>
      <c r="B23" s="2"/>
      <c r="C23" s="2"/>
      <c r="D23" s="2"/>
      <c r="E23" s="2"/>
      <c r="F23" s="2" t="s">
        <v>15</v>
      </c>
      <c r="G23" s="2">
        <v>24.321999999999999</v>
      </c>
      <c r="H23" s="2"/>
      <c r="I23" s="2"/>
      <c r="J23" s="1"/>
    </row>
    <row r="24" spans="1:10" ht="15.6">
      <c r="A24" s="2"/>
      <c r="B24" s="2"/>
      <c r="C24" s="2"/>
      <c r="D24" s="2"/>
      <c r="E24" s="2"/>
      <c r="F24" s="2"/>
      <c r="G24" s="2"/>
      <c r="H24" s="2"/>
      <c r="I24" s="2"/>
      <c r="J24" s="1"/>
    </row>
    <row r="25" spans="1:10">
      <c r="A25" s="13" t="s">
        <v>16</v>
      </c>
      <c r="B25" s="13"/>
      <c r="C25" s="13"/>
      <c r="D25" s="13"/>
      <c r="E25" s="13"/>
      <c r="F25" s="13"/>
      <c r="G25" s="13"/>
      <c r="H25" s="13"/>
      <c r="I25" s="13"/>
      <c r="J25" s="13"/>
    </row>
    <row r="27" spans="1:10" ht="31.2">
      <c r="A27" s="1"/>
      <c r="B27" s="11"/>
      <c r="C27" s="12"/>
      <c r="D27" s="12"/>
      <c r="E27" s="12"/>
      <c r="F27" s="1"/>
      <c r="G27" s="19">
        <v>14</v>
      </c>
      <c r="H27" s="1"/>
      <c r="I27" s="1"/>
      <c r="J27" s="1"/>
    </row>
    <row r="29" spans="1:10" ht="15.6">
      <c r="A29" s="3" t="s">
        <v>17</v>
      </c>
      <c r="B29" s="3" t="s">
        <v>2</v>
      </c>
      <c r="C29" s="3" t="s">
        <v>18</v>
      </c>
      <c r="D29" s="3" t="s">
        <v>19</v>
      </c>
      <c r="E29" s="3" t="s">
        <v>20</v>
      </c>
      <c r="F29" s="3" t="s">
        <v>5</v>
      </c>
      <c r="G29" s="3" t="s">
        <v>6</v>
      </c>
      <c r="H29" s="1"/>
      <c r="I29" s="1"/>
      <c r="J29" s="1"/>
    </row>
    <row r="30" spans="1:10" ht="15.6">
      <c r="A30" s="3">
        <v>0</v>
      </c>
      <c r="B30" s="3">
        <v>6</v>
      </c>
      <c r="C30" s="3">
        <v>0</v>
      </c>
      <c r="D30" s="3">
        <v>3.9425859979007473E-2</v>
      </c>
      <c r="E30" s="3">
        <v>7.0966547962213449</v>
      </c>
      <c r="F30" s="3">
        <v>1.2026517420752794</v>
      </c>
      <c r="G30" s="3">
        <v>0.16946741480445665</v>
      </c>
      <c r="H30" s="1"/>
      <c r="I30" s="1"/>
      <c r="J30" s="1"/>
    </row>
    <row r="31" spans="1:10" ht="15.6">
      <c r="A31" s="3">
        <v>1</v>
      </c>
      <c r="B31" s="3">
        <v>16</v>
      </c>
      <c r="C31" s="3">
        <v>16</v>
      </c>
      <c r="D31" s="3">
        <v>0.1274769472654575</v>
      </c>
      <c r="E31" s="3">
        <v>22.94585050778235</v>
      </c>
      <c r="F31" s="3">
        <v>48.244839276460326</v>
      </c>
      <c r="G31" s="3">
        <v>2.1025517995115295</v>
      </c>
      <c r="H31" s="1"/>
      <c r="I31" s="1"/>
      <c r="J31" s="1"/>
    </row>
    <row r="32" spans="1:10" ht="15.6">
      <c r="A32" s="3">
        <v>2</v>
      </c>
      <c r="B32" s="3">
        <v>33</v>
      </c>
      <c r="C32" s="3">
        <v>66</v>
      </c>
      <c r="D32" s="3">
        <v>0.20608773141248962</v>
      </c>
      <c r="E32" s="3">
        <v>37.095791654248131</v>
      </c>
      <c r="F32" s="3">
        <v>16.775509275008645</v>
      </c>
      <c r="G32" s="3">
        <v>0.4522213579201928</v>
      </c>
      <c r="H32" s="1"/>
      <c r="I32" s="1"/>
      <c r="J32" s="1"/>
    </row>
    <row r="33" spans="1:9" ht="15.6">
      <c r="A33" s="3">
        <v>3</v>
      </c>
      <c r="B33" s="3">
        <v>46</v>
      </c>
      <c r="C33" s="3">
        <v>138</v>
      </c>
      <c r="D33" s="3">
        <v>0.2221167771890166</v>
      </c>
      <c r="E33" s="3">
        <v>39.981019894022985</v>
      </c>
      <c r="F33" s="3">
        <v>36.228121516147077</v>
      </c>
      <c r="G33" s="3">
        <v>0.90613300041310474</v>
      </c>
      <c r="H33" s="1"/>
      <c r="I33" s="1"/>
    </row>
    <row r="34" spans="1:9" ht="15.6">
      <c r="A34" s="3">
        <v>4</v>
      </c>
      <c r="B34" s="3">
        <v>46</v>
      </c>
      <c r="C34" s="3">
        <v>184</v>
      </c>
      <c r="D34" s="3">
        <v>0.17954439489445509</v>
      </c>
      <c r="E34" s="3">
        <v>32.317991081001914</v>
      </c>
      <c r="F34" s="3">
        <v>187.19736805954318</v>
      </c>
      <c r="G34" s="3">
        <v>5.7923578105566991</v>
      </c>
      <c r="H34" s="1"/>
      <c r="I34" s="1"/>
    </row>
    <row r="35" spans="1:9" ht="15.6">
      <c r="A35" s="3">
        <v>5</v>
      </c>
      <c r="B35" s="3">
        <v>22</v>
      </c>
      <c r="C35" s="3">
        <v>110</v>
      </c>
      <c r="D35" s="3">
        <v>0.11610537536508096</v>
      </c>
      <c r="E35" s="3">
        <v>20.898967565714575</v>
      </c>
      <c r="F35" s="3">
        <v>1.2122724213484897</v>
      </c>
      <c r="G35" s="3">
        <v>5.8006330577653101E-2</v>
      </c>
      <c r="H35" s="1"/>
      <c r="I35" s="1"/>
    </row>
    <row r="36" spans="1:9" ht="15.6">
      <c r="A36" s="3">
        <v>6</v>
      </c>
      <c r="B36" s="3">
        <v>9</v>
      </c>
      <c r="C36" s="3">
        <v>54</v>
      </c>
      <c r="D36" s="3">
        <v>6.2567896724515848E-2</v>
      </c>
      <c r="E36" s="3">
        <v>11.262221410412852</v>
      </c>
      <c r="F36" s="3">
        <v>5.117645709730315</v>
      </c>
      <c r="G36" s="3">
        <v>0.4544081956157095</v>
      </c>
      <c r="H36" s="1"/>
      <c r="I36" s="1"/>
    </row>
    <row r="37" spans="1:9" ht="15.6">
      <c r="A37" s="3">
        <v>7</v>
      </c>
      <c r="B37" s="3">
        <v>2</v>
      </c>
      <c r="C37" s="3">
        <v>14</v>
      </c>
      <c r="D37" s="3">
        <v>2.8900409439419232E-2</v>
      </c>
      <c r="E37" s="3">
        <v>5.2020736990954619</v>
      </c>
      <c r="F37" s="3">
        <v>10.253275974438894</v>
      </c>
      <c r="G37" s="3">
        <v>1.9709978303886269</v>
      </c>
      <c r="H37" s="1"/>
      <c r="I37" s="1"/>
    </row>
    <row r="38" spans="1:9" ht="15.6">
      <c r="A38" s="4"/>
      <c r="B38" s="4"/>
      <c r="C38" s="4"/>
      <c r="D38" s="4"/>
      <c r="E38" s="4"/>
      <c r="F38" s="4"/>
      <c r="G38" s="4"/>
      <c r="H38" s="1"/>
      <c r="I38" s="1"/>
    </row>
    <row r="39" spans="1:9" ht="15.6">
      <c r="A39" s="2" t="s">
        <v>21</v>
      </c>
      <c r="B39" s="2" t="s">
        <v>22</v>
      </c>
      <c r="C39" s="4"/>
      <c r="D39" s="4"/>
      <c r="E39" s="4"/>
      <c r="F39" s="4"/>
      <c r="G39" s="4"/>
      <c r="H39" s="1"/>
      <c r="I39" s="1"/>
    </row>
    <row r="40" spans="1:9" ht="15.6">
      <c r="A40" s="2">
        <v>3.2333333333333334</v>
      </c>
      <c r="B40" s="2">
        <v>180</v>
      </c>
      <c r="C40" s="4"/>
      <c r="D40" s="4"/>
      <c r="E40" s="4"/>
      <c r="F40" s="2" t="s">
        <v>11</v>
      </c>
      <c r="G40" s="8">
        <v>11.906143739787971</v>
      </c>
      <c r="H40" s="1"/>
      <c r="I40" s="1"/>
    </row>
    <row r="41" spans="1:9" ht="15.6">
      <c r="A41" s="4"/>
      <c r="B41" s="4"/>
      <c r="C41" s="4"/>
      <c r="D41" s="4"/>
      <c r="E41" s="4"/>
      <c r="F41" s="2"/>
      <c r="G41" s="2"/>
      <c r="H41" s="1"/>
      <c r="I41" s="1"/>
    </row>
    <row r="42" spans="1:9" ht="15.6">
      <c r="A42" s="4"/>
      <c r="B42" s="4"/>
      <c r="C42" s="4"/>
      <c r="D42" s="4"/>
      <c r="E42" s="4"/>
      <c r="F42" s="2" t="s">
        <v>13</v>
      </c>
      <c r="G42" s="8">
        <v>0.01</v>
      </c>
      <c r="H42" s="1"/>
      <c r="I42" s="1"/>
    </row>
    <row r="43" spans="1:9" ht="15.6">
      <c r="A43" s="4"/>
      <c r="B43" s="4"/>
      <c r="C43" s="4"/>
      <c r="D43" s="4"/>
      <c r="E43" s="4"/>
      <c r="F43" s="2" t="s">
        <v>14</v>
      </c>
      <c r="G43" s="8">
        <v>7</v>
      </c>
      <c r="H43" s="1"/>
      <c r="I43" s="1"/>
    </row>
    <row r="44" spans="1:9" ht="15.6">
      <c r="A44" s="4"/>
      <c r="B44" s="4"/>
      <c r="C44" s="4"/>
      <c r="D44" s="4"/>
      <c r="E44" s="4"/>
      <c r="F44" s="2" t="s">
        <v>15</v>
      </c>
      <c r="G44" s="8">
        <v>18.475000000000001</v>
      </c>
      <c r="H44" s="1"/>
      <c r="I44" s="1"/>
    </row>
    <row r="45" spans="1:9" ht="15.6">
      <c r="A45" s="4"/>
      <c r="B45" s="4"/>
      <c r="C45" s="4"/>
      <c r="D45" s="4"/>
      <c r="E45" s="4"/>
      <c r="F45" s="5"/>
      <c r="G45" s="6"/>
      <c r="H45" s="1"/>
      <c r="I45" s="1"/>
    </row>
    <row r="46" spans="1:9" ht="15.6">
      <c r="A46" s="1"/>
      <c r="B46" s="13" t="s">
        <v>23</v>
      </c>
      <c r="C46" s="13"/>
      <c r="D46" s="13"/>
      <c r="E46" s="13"/>
      <c r="F46" s="13"/>
      <c r="G46" s="13"/>
      <c r="H46" s="13"/>
      <c r="I46" s="13"/>
    </row>
    <row r="47" spans="1:9" ht="15.6">
      <c r="A47" s="1"/>
      <c r="B47" s="7"/>
      <c r="C47" s="1"/>
      <c r="D47" s="1"/>
      <c r="E47" s="1"/>
      <c r="F47" s="1"/>
      <c r="G47" s="1"/>
      <c r="H47" s="1"/>
      <c r="I47" s="1"/>
    </row>
    <row r="48" spans="1:9" ht="25.8">
      <c r="A48" s="1"/>
      <c r="B48" s="11"/>
      <c r="C48" s="12"/>
      <c r="D48" s="12"/>
      <c r="E48" s="12"/>
      <c r="F48" s="1"/>
      <c r="G48" s="17">
        <v>16</v>
      </c>
      <c r="H48" s="1"/>
      <c r="I48" s="1"/>
    </row>
    <row r="50" spans="1:8" ht="15.6">
      <c r="A50" s="3" t="s">
        <v>0</v>
      </c>
      <c r="B50" s="3" t="s">
        <v>1</v>
      </c>
      <c r="C50" s="3" t="s">
        <v>24</v>
      </c>
      <c r="D50" s="3" t="s">
        <v>25</v>
      </c>
      <c r="E50" s="3" t="s">
        <v>26</v>
      </c>
      <c r="F50" s="4"/>
      <c r="G50" s="3" t="s">
        <v>27</v>
      </c>
      <c r="H50" s="4"/>
    </row>
    <row r="51" spans="1:8" ht="15.6">
      <c r="A51" s="3">
        <v>139</v>
      </c>
      <c r="B51" s="3">
        <v>205.5</v>
      </c>
      <c r="C51" s="3">
        <v>2</v>
      </c>
      <c r="D51" s="3">
        <v>2</v>
      </c>
      <c r="E51" s="3">
        <v>0.01</v>
      </c>
      <c r="F51" s="4"/>
      <c r="G51" s="3">
        <v>1.5000000000000001E-2</v>
      </c>
      <c r="H51" s="4"/>
    </row>
    <row r="52" spans="1:8" ht="15.6">
      <c r="A52" s="3">
        <v>205.5</v>
      </c>
      <c r="B52" s="3">
        <v>272</v>
      </c>
      <c r="C52" s="3">
        <v>14</v>
      </c>
      <c r="D52" s="3">
        <v>16</v>
      </c>
      <c r="E52" s="3">
        <v>0.08</v>
      </c>
      <c r="F52" s="4"/>
      <c r="G52" s="3">
        <v>2.4999999999999994E-2</v>
      </c>
      <c r="H52" s="4"/>
    </row>
    <row r="53" spans="1:8" ht="15.6">
      <c r="A53" s="3">
        <v>272</v>
      </c>
      <c r="B53" s="3">
        <v>338.5</v>
      </c>
      <c r="C53" s="3">
        <v>28</v>
      </c>
      <c r="D53" s="3">
        <v>44</v>
      </c>
      <c r="E53" s="3">
        <v>0.22</v>
      </c>
      <c r="F53" s="4"/>
      <c r="G53" s="3">
        <v>0.15</v>
      </c>
      <c r="H53" s="4"/>
    </row>
    <row r="54" spans="1:8" ht="15.6">
      <c r="A54" s="3">
        <v>338.5</v>
      </c>
      <c r="B54" s="3">
        <v>405</v>
      </c>
      <c r="C54" s="3">
        <v>47</v>
      </c>
      <c r="D54" s="3">
        <v>91</v>
      </c>
      <c r="E54" s="3">
        <v>0.45500000000000002</v>
      </c>
      <c r="F54" s="4"/>
      <c r="G54" s="3">
        <v>0.27999999999999997</v>
      </c>
      <c r="H54" s="4"/>
    </row>
    <row r="55" spans="1:8" ht="15.6">
      <c r="A55" s="3">
        <v>405</v>
      </c>
      <c r="B55" s="3">
        <v>471.5</v>
      </c>
      <c r="C55" s="3">
        <v>47</v>
      </c>
      <c r="D55" s="3">
        <v>138</v>
      </c>
      <c r="E55" s="3">
        <v>0.69</v>
      </c>
      <c r="F55" s="4"/>
      <c r="G55" s="3">
        <v>0.43000000000000016</v>
      </c>
      <c r="H55" s="4"/>
    </row>
    <row r="56" spans="1:8" ht="15.6">
      <c r="A56" s="3">
        <v>471.5</v>
      </c>
      <c r="B56" s="3">
        <v>538</v>
      </c>
      <c r="C56" s="3">
        <v>43</v>
      </c>
      <c r="D56" s="3">
        <v>181</v>
      </c>
      <c r="E56" s="3">
        <v>0.90500000000000003</v>
      </c>
      <c r="F56" s="4"/>
      <c r="G56" s="3">
        <v>0.46500000000000008</v>
      </c>
      <c r="H56" s="4"/>
    </row>
    <row r="57" spans="1:8" ht="15.6">
      <c r="A57" s="3">
        <v>538</v>
      </c>
      <c r="B57" s="3">
        <v>604.5</v>
      </c>
      <c r="C57" s="3">
        <v>15</v>
      </c>
      <c r="D57" s="3">
        <v>196</v>
      </c>
      <c r="E57" s="3">
        <v>0.98</v>
      </c>
      <c r="F57" s="4"/>
      <c r="G57" s="3">
        <v>0.4850000000000001</v>
      </c>
      <c r="H57" s="4"/>
    </row>
    <row r="58" spans="1:8" ht="15.6">
      <c r="A58" s="3">
        <v>604.5</v>
      </c>
      <c r="B58" s="3">
        <v>671</v>
      </c>
      <c r="C58" s="3">
        <v>4</v>
      </c>
      <c r="D58" s="3">
        <v>200</v>
      </c>
      <c r="E58" s="3">
        <v>1</v>
      </c>
      <c r="F58" s="4"/>
      <c r="G58" s="3">
        <v>0.5</v>
      </c>
      <c r="H58" s="4"/>
    </row>
    <row r="59" spans="1:8" ht="15.6">
      <c r="A59" s="4"/>
      <c r="B59" s="4"/>
      <c r="C59" s="4"/>
      <c r="D59" s="4"/>
      <c r="E59" s="4"/>
      <c r="F59" s="4"/>
      <c r="G59" s="4"/>
      <c r="H59" s="4"/>
    </row>
    <row r="60" spans="1:8" ht="15.6">
      <c r="A60" s="4"/>
      <c r="B60" s="4"/>
      <c r="C60" s="9" t="s">
        <v>28</v>
      </c>
      <c r="D60" s="3" t="s">
        <v>25</v>
      </c>
      <c r="E60" s="3" t="s">
        <v>26</v>
      </c>
      <c r="F60" s="5"/>
      <c r="G60" s="8" t="s">
        <v>29</v>
      </c>
      <c r="H60" s="2">
        <v>0.5</v>
      </c>
    </row>
    <row r="61" spans="1:8" ht="15.6">
      <c r="A61" s="4"/>
      <c r="B61" s="4"/>
      <c r="C61" s="10">
        <v>5</v>
      </c>
      <c r="D61" s="3">
        <v>5</v>
      </c>
      <c r="E61" s="3">
        <v>2.5000000000000001E-2</v>
      </c>
      <c r="F61" s="5"/>
      <c r="G61" s="8" t="s">
        <v>30</v>
      </c>
      <c r="H61" s="2">
        <v>1.627</v>
      </c>
    </row>
    <row r="62" spans="1:8" ht="15.6">
      <c r="A62" s="4"/>
      <c r="B62" s="4"/>
      <c r="C62" s="10">
        <v>16</v>
      </c>
      <c r="D62" s="3">
        <v>21</v>
      </c>
      <c r="E62" s="3">
        <v>0.105</v>
      </c>
      <c r="F62" s="4"/>
      <c r="G62" s="4"/>
      <c r="H62" s="4"/>
    </row>
    <row r="63" spans="1:8" ht="15.6">
      <c r="A63" s="4"/>
      <c r="B63" s="4"/>
      <c r="C63" s="10">
        <v>53</v>
      </c>
      <c r="D63" s="3">
        <v>74</v>
      </c>
      <c r="E63" s="3">
        <v>0.37</v>
      </c>
      <c r="F63" s="4"/>
      <c r="G63" s="4"/>
      <c r="H63" s="4"/>
    </row>
    <row r="64" spans="1:8" ht="15.6">
      <c r="A64" s="4"/>
      <c r="B64" s="4"/>
      <c r="C64" s="10">
        <v>73</v>
      </c>
      <c r="D64" s="3">
        <v>147</v>
      </c>
      <c r="E64" s="3">
        <v>0.73499999999999999</v>
      </c>
      <c r="F64" s="4"/>
      <c r="G64" s="4"/>
      <c r="H64" s="4"/>
    </row>
    <row r="65" spans="1:12" ht="15.6">
      <c r="A65" s="4"/>
      <c r="B65" s="4"/>
      <c r="C65" s="10">
        <v>77</v>
      </c>
      <c r="D65" s="3">
        <v>224</v>
      </c>
      <c r="E65" s="3">
        <v>1.1200000000000001</v>
      </c>
      <c r="F65" s="4"/>
      <c r="G65" s="4"/>
      <c r="H65" s="4"/>
      <c r="I65" s="1"/>
      <c r="J65" s="1"/>
      <c r="K65" s="1"/>
      <c r="L65" s="1"/>
    </row>
    <row r="66" spans="1:12" ht="15.6">
      <c r="A66" s="4"/>
      <c r="B66" s="4"/>
      <c r="C66" s="10">
        <v>50</v>
      </c>
      <c r="D66" s="3">
        <v>274</v>
      </c>
      <c r="E66" s="3">
        <v>1.37</v>
      </c>
      <c r="F66" s="4"/>
      <c r="G66" s="4"/>
      <c r="H66" s="4"/>
      <c r="I66" s="1"/>
      <c r="J66" s="1"/>
      <c r="K66" s="1"/>
      <c r="L66" s="1"/>
    </row>
    <row r="67" spans="1:12" ht="15.6">
      <c r="A67" s="4"/>
      <c r="B67" s="4"/>
      <c r="C67" s="10">
        <v>19</v>
      </c>
      <c r="D67" s="3">
        <v>293</v>
      </c>
      <c r="E67" s="3">
        <v>1.4650000000000001</v>
      </c>
      <c r="F67" s="4"/>
      <c r="G67" s="4"/>
      <c r="H67" s="4"/>
      <c r="I67" s="1"/>
      <c r="J67" s="1"/>
      <c r="K67" s="1"/>
      <c r="L67" s="1"/>
    </row>
    <row r="68" spans="1:12" ht="15.6">
      <c r="A68" s="4"/>
      <c r="B68" s="4"/>
      <c r="C68" s="10">
        <v>7</v>
      </c>
      <c r="D68" s="3">
        <v>300</v>
      </c>
      <c r="E68" s="3">
        <v>1.5</v>
      </c>
      <c r="F68" s="4"/>
      <c r="G68" s="4"/>
      <c r="H68" s="4"/>
      <c r="I68" s="1"/>
      <c r="J68" s="1"/>
      <c r="K68" s="1"/>
      <c r="L68" s="1"/>
    </row>
    <row r="70" spans="1:12" ht="15.6">
      <c r="A70" s="1"/>
      <c r="B70" s="14" t="s">
        <v>31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</row>
    <row r="71" spans="1:12" ht="15.6">
      <c r="A71" s="1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</row>
  </sheetData>
  <mergeCells count="7">
    <mergeCell ref="B27:E27"/>
    <mergeCell ref="B46:I46"/>
    <mergeCell ref="B48:E48"/>
    <mergeCell ref="B70:L71"/>
    <mergeCell ref="A2:E2"/>
    <mergeCell ref="A25:J25"/>
    <mergeCell ref="B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C5A9-0B23-48B7-9FE7-7501483E7013}">
  <dimension ref="A1:L70"/>
  <sheetViews>
    <sheetView tabSelected="1" workbookViewId="0">
      <selection activeCell="H5" activeCellId="1" sqref="C68 H5"/>
    </sheetView>
  </sheetViews>
  <sheetFormatPr defaultRowHeight="14.4"/>
  <sheetData>
    <row r="1" spans="1:9" ht="25.8">
      <c r="A1" s="20"/>
      <c r="B1" s="21"/>
      <c r="C1" s="21"/>
      <c r="D1" s="21"/>
      <c r="E1" s="21"/>
      <c r="G1" s="33">
        <v>7</v>
      </c>
      <c r="I1" t="s">
        <v>34</v>
      </c>
    </row>
    <row r="3" spans="1:9" ht="25.8">
      <c r="B3" s="22"/>
      <c r="C3" s="21"/>
      <c r="D3" s="21"/>
      <c r="E3" s="21"/>
      <c r="G3" s="33">
        <v>13</v>
      </c>
    </row>
    <row r="6" spans="1:9" ht="15.6">
      <c r="A6" s="23" t="s">
        <v>0</v>
      </c>
      <c r="B6" s="23" t="s">
        <v>1</v>
      </c>
      <c r="C6" s="23" t="s">
        <v>2</v>
      </c>
      <c r="D6" s="23" t="s">
        <v>3</v>
      </c>
      <c r="E6" s="23" t="s">
        <v>4</v>
      </c>
      <c r="F6" s="23" t="s">
        <v>5</v>
      </c>
      <c r="G6" s="23" t="s">
        <v>6</v>
      </c>
      <c r="H6" s="23" t="s">
        <v>7</v>
      </c>
      <c r="I6" s="23" t="s">
        <v>8</v>
      </c>
    </row>
    <row r="7" spans="1:9" ht="15.6">
      <c r="A7" s="23">
        <v>126</v>
      </c>
      <c r="B7" s="23">
        <v>145.5</v>
      </c>
      <c r="C7" s="23">
        <v>4</v>
      </c>
      <c r="D7" s="23">
        <f>(B7-A7)/($B$14-$A$7)</f>
        <v>0.125</v>
      </c>
      <c r="E7" s="23">
        <f>$D$16*D7</f>
        <v>25</v>
      </c>
      <c r="F7" s="23">
        <f>(C7-E7)^2</f>
        <v>441</v>
      </c>
      <c r="G7" s="23">
        <f>F7/E7</f>
        <v>17.64</v>
      </c>
      <c r="H7" s="23">
        <f>C7^2</f>
        <v>16</v>
      </c>
      <c r="I7" s="23">
        <f>H7/E7</f>
        <v>0.64</v>
      </c>
    </row>
    <row r="8" spans="1:9" ht="15.6">
      <c r="A8" s="23">
        <f>B7</f>
        <v>145.5</v>
      </c>
      <c r="B8" s="23">
        <v>165</v>
      </c>
      <c r="C8" s="23">
        <v>23</v>
      </c>
      <c r="D8" s="23">
        <f>(B8-A8)/($B$14-$A$7)</f>
        <v>0.125</v>
      </c>
      <c r="E8" s="23">
        <f>$D$16*D8</f>
        <v>25</v>
      </c>
      <c r="F8" s="23">
        <f>(C8-E8)^2</f>
        <v>4</v>
      </c>
      <c r="G8" s="23">
        <f>F8/E8</f>
        <v>0.16</v>
      </c>
      <c r="H8" s="23">
        <f>C8^2</f>
        <v>529</v>
      </c>
      <c r="I8" s="23">
        <f>H8/E8</f>
        <v>21.16</v>
      </c>
    </row>
    <row r="9" spans="1:9" ht="15.6">
      <c r="A9" s="23">
        <f>B8</f>
        <v>165</v>
      </c>
      <c r="B9" s="23">
        <v>184.5</v>
      </c>
      <c r="C9" s="23">
        <v>30</v>
      </c>
      <c r="D9" s="23">
        <f>(B9-A9)/($B$14-$A$7)</f>
        <v>0.125</v>
      </c>
      <c r="E9" s="23">
        <f>$D$16*D9</f>
        <v>25</v>
      </c>
      <c r="F9" s="23">
        <f>(C9-E9)^2</f>
        <v>25</v>
      </c>
      <c r="G9" s="23">
        <f>F9/E9</f>
        <v>1</v>
      </c>
      <c r="H9" s="23">
        <f>C9^2</f>
        <v>900</v>
      </c>
      <c r="I9" s="23">
        <f>H9/E9</f>
        <v>36</v>
      </c>
    </row>
    <row r="10" spans="1:9" ht="15.6">
      <c r="A10" s="23">
        <f>B9</f>
        <v>184.5</v>
      </c>
      <c r="B10" s="23">
        <v>204</v>
      </c>
      <c r="C10" s="23">
        <v>48</v>
      </c>
      <c r="D10" s="23">
        <f>(B10-A10)/($B$14-$A$7)</f>
        <v>0.125</v>
      </c>
      <c r="E10" s="23">
        <f>$D$16*D10</f>
        <v>25</v>
      </c>
      <c r="F10" s="23">
        <f>(C10-E10)^2</f>
        <v>529</v>
      </c>
      <c r="G10" s="23">
        <f>F10/E10</f>
        <v>21.16</v>
      </c>
      <c r="H10" s="23">
        <f>C10^2</f>
        <v>2304</v>
      </c>
      <c r="I10" s="23">
        <f>H10/E10</f>
        <v>92.16</v>
      </c>
    </row>
    <row r="11" spans="1:9" ht="15.6">
      <c r="A11" s="23">
        <f>B10</f>
        <v>204</v>
      </c>
      <c r="B11" s="23">
        <v>223.5</v>
      </c>
      <c r="C11" s="23">
        <v>56</v>
      </c>
      <c r="D11" s="23">
        <f>(B11-A11)/($B$14-$A$7)</f>
        <v>0.125</v>
      </c>
      <c r="E11" s="23">
        <f>$D$16*D11</f>
        <v>25</v>
      </c>
      <c r="F11" s="23">
        <f>(C11-E11)^2</f>
        <v>961</v>
      </c>
      <c r="G11" s="23">
        <f>F11/E11</f>
        <v>38.44</v>
      </c>
      <c r="H11" s="23">
        <f>C11^2</f>
        <v>3136</v>
      </c>
      <c r="I11" s="23">
        <f>H11/E11</f>
        <v>125.44</v>
      </c>
    </row>
    <row r="12" spans="1:9" ht="15.6">
      <c r="A12" s="23">
        <f>B11</f>
        <v>223.5</v>
      </c>
      <c r="B12" s="23">
        <v>243</v>
      </c>
      <c r="C12" s="23">
        <v>24</v>
      </c>
      <c r="D12" s="23">
        <f>(B12-A12)/($B$14-$A$7)</f>
        <v>0.125</v>
      </c>
      <c r="E12" s="23">
        <f>$D$16*D12</f>
        <v>25</v>
      </c>
      <c r="F12" s="23">
        <f>(C12-E12)^2</f>
        <v>1</v>
      </c>
      <c r="G12" s="23">
        <f>F12/E12</f>
        <v>0.04</v>
      </c>
      <c r="H12" s="23">
        <f>C12^2</f>
        <v>576</v>
      </c>
      <c r="I12" s="23">
        <f>H12/E12</f>
        <v>23.04</v>
      </c>
    </row>
    <row r="13" spans="1:9" ht="15.6">
      <c r="A13" s="23">
        <f>B12</f>
        <v>243</v>
      </c>
      <c r="B13" s="23">
        <v>262.5</v>
      </c>
      <c r="C13" s="23">
        <v>10</v>
      </c>
      <c r="D13" s="23">
        <f>(B13-A13)/($B$14-$A$7)</f>
        <v>0.125</v>
      </c>
      <c r="E13" s="23">
        <f>$D$16*D13</f>
        <v>25</v>
      </c>
      <c r="F13" s="23">
        <f>(C13-E13)^2</f>
        <v>225</v>
      </c>
      <c r="G13" s="23">
        <f>F13/E13</f>
        <v>9</v>
      </c>
      <c r="H13" s="23">
        <f>C13^2</f>
        <v>100</v>
      </c>
      <c r="I13" s="23">
        <f>H13/E13</f>
        <v>4</v>
      </c>
    </row>
    <row r="14" spans="1:9" ht="15.6">
      <c r="A14" s="23">
        <f>B13</f>
        <v>262.5</v>
      </c>
      <c r="B14" s="23">
        <v>282</v>
      </c>
      <c r="C14" s="23">
        <v>5</v>
      </c>
      <c r="D14" s="23">
        <f>(B14-A14)/($B$14-$A$7)</f>
        <v>0.125</v>
      </c>
      <c r="E14" s="23">
        <f>$D$16*D14</f>
        <v>25</v>
      </c>
      <c r="F14" s="23">
        <f>(C14-E14)^2</f>
        <v>400</v>
      </c>
      <c r="G14" s="23">
        <f>F14/E14</f>
        <v>16</v>
      </c>
      <c r="H14" s="23">
        <f>C14^2</f>
        <v>25</v>
      </c>
      <c r="I14" s="23">
        <f>H14/E14</f>
        <v>1</v>
      </c>
    </row>
    <row r="15" spans="1:9" ht="15.6">
      <c r="A15" s="24"/>
      <c r="B15" s="24"/>
      <c r="C15" s="24"/>
      <c r="D15" s="24"/>
      <c r="E15" s="24"/>
      <c r="F15" s="24"/>
      <c r="G15" s="24"/>
      <c r="H15" s="24"/>
      <c r="I15" s="24"/>
    </row>
    <row r="16" spans="1:9" ht="15.6">
      <c r="A16" s="24"/>
      <c r="B16" s="24"/>
      <c r="C16" s="24" t="s">
        <v>9</v>
      </c>
      <c r="D16" s="24">
        <f>SUM(C7:C14)</f>
        <v>200</v>
      </c>
      <c r="E16" s="24"/>
      <c r="F16" s="24"/>
      <c r="G16" s="24"/>
      <c r="H16" s="24"/>
      <c r="I16" s="24" t="s">
        <v>10</v>
      </c>
    </row>
    <row r="17" spans="1:10" ht="15.6">
      <c r="A17" s="24"/>
      <c r="B17" s="24"/>
      <c r="D17" s="24"/>
      <c r="E17" s="24"/>
      <c r="F17" s="24" t="s">
        <v>11</v>
      </c>
      <c r="G17" s="24">
        <f>SUM(G7:G14)</f>
        <v>103.44000000000001</v>
      </c>
      <c r="H17" s="24"/>
      <c r="I17" s="24">
        <f>SUM(I7:I14)</f>
        <v>303.44</v>
      </c>
    </row>
    <row r="18" spans="1:10" ht="15.6">
      <c r="A18" s="24"/>
      <c r="B18" s="24"/>
      <c r="C18" s="24"/>
      <c r="D18" s="24"/>
      <c r="E18" s="24"/>
      <c r="F18" s="24" t="s">
        <v>12</v>
      </c>
      <c r="G18" s="24">
        <f>I17-D16</f>
        <v>103.44</v>
      </c>
      <c r="H18" s="24"/>
      <c r="I18" s="24"/>
    </row>
    <row r="19" spans="1:10" ht="15.6">
      <c r="A19" s="24"/>
      <c r="B19" s="24"/>
      <c r="C19" s="24"/>
      <c r="D19" s="24"/>
      <c r="E19" s="24"/>
      <c r="F19" s="24"/>
      <c r="G19" s="24"/>
      <c r="H19" s="24"/>
      <c r="I19" s="24"/>
    </row>
    <row r="20" spans="1:10" ht="15.6">
      <c r="A20" s="24"/>
      <c r="B20" s="24"/>
      <c r="C20" s="24"/>
      <c r="D20" s="24"/>
      <c r="E20" s="24"/>
      <c r="F20" s="24" t="s">
        <v>13</v>
      </c>
      <c r="G20" s="24">
        <v>1E-3</v>
      </c>
      <c r="H20" s="24"/>
      <c r="I20" s="24"/>
    </row>
    <row r="21" spans="1:10" ht="15.6">
      <c r="A21" s="24"/>
      <c r="B21" s="24"/>
      <c r="C21" s="24"/>
      <c r="D21" s="24"/>
      <c r="E21" s="24"/>
      <c r="F21" s="24" t="s">
        <v>14</v>
      </c>
      <c r="G21" s="24">
        <f>COUNT(A7:A14)-1</f>
        <v>7</v>
      </c>
      <c r="H21" s="24"/>
      <c r="I21" s="24"/>
    </row>
    <row r="22" spans="1:10" ht="15.6">
      <c r="A22" s="24"/>
      <c r="B22" s="24"/>
      <c r="C22" s="24"/>
      <c r="D22" s="24"/>
      <c r="E22" s="24"/>
      <c r="F22" s="24" t="s">
        <v>15</v>
      </c>
      <c r="G22" s="24">
        <v>24.321999999999999</v>
      </c>
      <c r="H22" s="24"/>
      <c r="I22" s="24"/>
    </row>
    <row r="23" spans="1:10" ht="15.6">
      <c r="A23" s="24"/>
      <c r="B23" s="24"/>
      <c r="C23" s="24"/>
      <c r="D23" s="24"/>
      <c r="E23" s="24"/>
      <c r="F23" s="24"/>
      <c r="G23" s="24"/>
      <c r="H23" s="24"/>
      <c r="I23" s="24"/>
    </row>
    <row r="24" spans="1:10">
      <c r="A24" s="25" t="s">
        <v>16</v>
      </c>
      <c r="B24" s="25"/>
      <c r="C24" s="25"/>
      <c r="D24" s="25"/>
      <c r="E24" s="25"/>
      <c r="F24" s="25"/>
      <c r="G24" s="25"/>
      <c r="H24" s="25"/>
      <c r="I24" s="25"/>
      <c r="J24" s="25"/>
    </row>
    <row r="26" spans="1:10" ht="28.8">
      <c r="B26" s="22"/>
      <c r="C26" s="21"/>
      <c r="D26" s="21"/>
      <c r="E26" s="21"/>
      <c r="G26" s="34">
        <v>14</v>
      </c>
    </row>
    <row r="28" spans="1:10" ht="15.6">
      <c r="A28" s="23" t="s">
        <v>17</v>
      </c>
      <c r="B28" s="23" t="s">
        <v>2</v>
      </c>
      <c r="C28" s="23" t="s">
        <v>18</v>
      </c>
      <c r="D28" s="23" t="s">
        <v>19</v>
      </c>
      <c r="E28" s="23" t="s">
        <v>20</v>
      </c>
      <c r="F28" s="23" t="s">
        <v>5</v>
      </c>
      <c r="G28" s="23" t="s">
        <v>6</v>
      </c>
    </row>
    <row r="29" spans="1:10" ht="15.6">
      <c r="A29" s="23">
        <v>0</v>
      </c>
      <c r="B29" s="23">
        <v>9</v>
      </c>
      <c r="C29" s="23">
        <f>B29*A29</f>
        <v>0</v>
      </c>
      <c r="D29" s="23">
        <f>EXP(-$A$39)*($A$39^A29)/FACT(A29)</f>
        <v>3.8006427075174314E-2</v>
      </c>
      <c r="E29" s="23">
        <f>$B$39*D29</f>
        <v>7.6012854150348623</v>
      </c>
      <c r="F29" s="23">
        <f>(B29-E29)^2</f>
        <v>1.9564024901941974</v>
      </c>
      <c r="G29" s="23">
        <f>F29/E29</f>
        <v>0.25737784905754979</v>
      </c>
    </row>
    <row r="30" spans="1:10" ht="15.6">
      <c r="A30" s="23">
        <v>1</v>
      </c>
      <c r="B30" s="23">
        <v>12</v>
      </c>
      <c r="C30" s="23">
        <f>B30*A30</f>
        <v>12</v>
      </c>
      <c r="D30" s="23">
        <f>EXP(-$A$39)*($A$39^A30)/FACT(A30)</f>
        <v>0.12428101653582001</v>
      </c>
      <c r="E30" s="23">
        <f>$B$39*D30</f>
        <v>24.856203307164002</v>
      </c>
      <c r="F30" s="23">
        <f>(B30-E30)^2</f>
        <v>165.2819634751346</v>
      </c>
      <c r="G30" s="23">
        <f>F30/E30</f>
        <v>6.6495257313693354</v>
      </c>
    </row>
    <row r="31" spans="1:10" ht="15.6">
      <c r="A31" s="23">
        <v>2</v>
      </c>
      <c r="B31" s="23">
        <v>44</v>
      </c>
      <c r="C31" s="23">
        <f>B31*A31</f>
        <v>88</v>
      </c>
      <c r="D31" s="23">
        <f>EXP(-$A$39)*($A$39^A31)/FACT(A31)</f>
        <v>0.2031994620360657</v>
      </c>
      <c r="E31" s="23">
        <f>$B$39*D31</f>
        <v>40.639892407213139</v>
      </c>
      <c r="F31" s="23">
        <f>(B31-E31)^2</f>
        <v>11.290323035103912</v>
      </c>
      <c r="G31" s="23">
        <f>F31/E31</f>
        <v>0.27781380230967351</v>
      </c>
    </row>
    <row r="32" spans="1:10" ht="15.6">
      <c r="A32" s="23">
        <v>3</v>
      </c>
      <c r="B32" s="23">
        <v>44</v>
      </c>
      <c r="C32" s="23">
        <f>B32*A32</f>
        <v>132</v>
      </c>
      <c r="D32" s="23">
        <f>EXP(-$A$39)*($A$39^A32)/FACT(A32)</f>
        <v>0.22148741361931165</v>
      </c>
      <c r="E32" s="23">
        <f>$B$39*D32</f>
        <v>44.297482723862331</v>
      </c>
      <c r="F32" s="23">
        <f>(B32-E32)^2</f>
        <v>8.8495970996551612E-2</v>
      </c>
      <c r="G32" s="23">
        <f>F32/E32</f>
        <v>1.9977652352890988E-3</v>
      </c>
    </row>
    <row r="33" spans="1:9" ht="15.6">
      <c r="A33" s="23">
        <v>4</v>
      </c>
      <c r="B33" s="23">
        <v>53</v>
      </c>
      <c r="C33" s="23">
        <f>B33*A33</f>
        <v>212</v>
      </c>
      <c r="D33" s="23">
        <f>EXP(-$A$39)*($A$39^A33)/FACT(A33)</f>
        <v>0.18106596063378724</v>
      </c>
      <c r="E33" s="23">
        <f>$B$39*D33</f>
        <v>36.213192126757448</v>
      </c>
      <c r="F33" s="23">
        <f>(B33-E33)^2</f>
        <v>281.79691857315811</v>
      </c>
      <c r="G33" s="23">
        <f>F33/E33</f>
        <v>7.7816094639428952</v>
      </c>
    </row>
    <row r="34" spans="1:9" ht="15.6">
      <c r="A34" s="23">
        <v>5</v>
      </c>
      <c r="B34" s="23">
        <v>22</v>
      </c>
      <c r="C34" s="23">
        <f>B34*A34</f>
        <v>110</v>
      </c>
      <c r="D34" s="23">
        <f>EXP(-$A$39)*($A$39^A34)/FACT(A34)</f>
        <v>0.11841713825449687</v>
      </c>
      <c r="E34" s="23">
        <f>$B$39*D34</f>
        <v>23.683427650899375</v>
      </c>
      <c r="F34" s="23">
        <f>(B34-E34)^2</f>
        <v>2.8339286558125889</v>
      </c>
      <c r="G34" s="23">
        <f>F34/E34</f>
        <v>0.11965872075552252</v>
      </c>
    </row>
    <row r="35" spans="1:9" ht="15.6">
      <c r="A35" s="23">
        <v>6</v>
      </c>
      <c r="B35" s="23">
        <v>12</v>
      </c>
      <c r="C35" s="23">
        <f>B35*A35</f>
        <v>72</v>
      </c>
      <c r="D35" s="23">
        <f>EXP(-$A$39)*($A$39^A35)/FACT(A35)</f>
        <v>6.4537340348700789E-2</v>
      </c>
      <c r="E35" s="23">
        <f>$B$39*D35</f>
        <v>12.907468069740158</v>
      </c>
      <c r="F35" s="23">
        <f>(B35-E35)^2</f>
        <v>0.8234982975979287</v>
      </c>
      <c r="G35" s="23">
        <f>F35/E35</f>
        <v>6.3800142146275066E-2</v>
      </c>
    </row>
    <row r="36" spans="1:9" ht="15.6">
      <c r="A36" s="23">
        <v>7</v>
      </c>
      <c r="B36" s="23">
        <v>4</v>
      </c>
      <c r="C36" s="23">
        <f>B36*A36</f>
        <v>28</v>
      </c>
      <c r="D36" s="23">
        <f>EXP(-$A$39)*($A$39^A36)/FACT(A36)</f>
        <v>3.0148157562893088E-2</v>
      </c>
      <c r="E36" s="23">
        <f>$B$39*D36</f>
        <v>6.029631512578618</v>
      </c>
      <c r="F36" s="23">
        <f>(B36-E36)^2</f>
        <v>4.1194040768521685</v>
      </c>
      <c r="G36" s="23">
        <f>F36/E36</f>
        <v>0.68319333747983446</v>
      </c>
    </row>
    <row r="38" spans="1:9" ht="15.6">
      <c r="A38" s="24" t="s">
        <v>21</v>
      </c>
      <c r="B38" s="24" t="s">
        <v>22</v>
      </c>
    </row>
    <row r="39" spans="1:9" ht="15.6">
      <c r="A39" s="24">
        <f>SUM(C29:C36)/B39</f>
        <v>3.27</v>
      </c>
      <c r="B39" s="24">
        <f>SUM(B29:B36)</f>
        <v>200</v>
      </c>
      <c r="F39" s="24" t="s">
        <v>11</v>
      </c>
      <c r="G39" s="26">
        <f>SUM(G29:G36)</f>
        <v>15.834976812296375</v>
      </c>
    </row>
    <row r="40" spans="1:9" ht="15.6">
      <c r="F40" s="24"/>
      <c r="G40" s="24"/>
    </row>
    <row r="41" spans="1:9" ht="15.6">
      <c r="F41" s="24" t="s">
        <v>13</v>
      </c>
      <c r="G41" s="26">
        <f>0.01</f>
        <v>0.01</v>
      </c>
    </row>
    <row r="42" spans="1:9" ht="15.6">
      <c r="F42" s="24" t="s">
        <v>14</v>
      </c>
      <c r="G42" s="26">
        <f>COUNT(B29:B36)-1</f>
        <v>7</v>
      </c>
    </row>
    <row r="43" spans="1:9" ht="15.6">
      <c r="F43" s="24" t="s">
        <v>15</v>
      </c>
      <c r="G43" s="26">
        <v>18.475000000000001</v>
      </c>
    </row>
    <row r="44" spans="1:9" ht="15.6">
      <c r="F44" s="27"/>
      <c r="G44" s="28"/>
    </row>
    <row r="45" spans="1:9">
      <c r="B45" s="25" t="s">
        <v>23</v>
      </c>
      <c r="C45" s="25"/>
      <c r="D45" s="25"/>
      <c r="E45" s="25"/>
      <c r="F45" s="25"/>
      <c r="G45" s="25"/>
      <c r="H45" s="25"/>
      <c r="I45" s="25"/>
    </row>
    <row r="46" spans="1:9">
      <c r="B46" s="29"/>
    </row>
    <row r="47" spans="1:9" ht="25.8">
      <c r="B47" s="22"/>
      <c r="C47" s="21"/>
      <c r="D47" s="21"/>
      <c r="E47" s="21"/>
      <c r="G47" s="33">
        <v>16</v>
      </c>
    </row>
    <row r="49" spans="1:8" ht="15.6">
      <c r="A49" s="23" t="s">
        <v>0</v>
      </c>
      <c r="B49" s="23" t="s">
        <v>1</v>
      </c>
      <c r="C49" s="23" t="s">
        <v>24</v>
      </c>
      <c r="D49" s="23" t="s">
        <v>25</v>
      </c>
      <c r="E49" s="23" t="s">
        <v>26</v>
      </c>
      <c r="G49" s="23" t="s">
        <v>27</v>
      </c>
    </row>
    <row r="50" spans="1:8" ht="15.6">
      <c r="A50" s="23">
        <v>533</v>
      </c>
      <c r="B50" s="23">
        <v>549</v>
      </c>
      <c r="C50" s="23">
        <v>1</v>
      </c>
      <c r="D50" s="23">
        <f>C50</f>
        <v>1</v>
      </c>
      <c r="E50" s="23">
        <f>D50/$D$57</f>
        <v>5.0000000000000001E-3</v>
      </c>
      <c r="G50" s="23">
        <f>ABS(E50-E60)</f>
        <v>1.4999999999999999E-2</v>
      </c>
    </row>
    <row r="51" spans="1:8" ht="15.6">
      <c r="A51" s="23">
        <f>B50</f>
        <v>549</v>
      </c>
      <c r="B51" s="23">
        <v>565</v>
      </c>
      <c r="C51" s="23">
        <v>8</v>
      </c>
      <c r="D51" s="23">
        <f>D50+C51</f>
        <v>9</v>
      </c>
      <c r="E51" s="23">
        <f>D51/$D$57</f>
        <v>4.4999999999999998E-2</v>
      </c>
      <c r="G51" s="23">
        <f>ABS(E51-E61)</f>
        <v>4.4999999999999998E-2</v>
      </c>
    </row>
    <row r="52" spans="1:8" ht="15.6">
      <c r="A52" s="23">
        <f>B51</f>
        <v>565</v>
      </c>
      <c r="B52" s="23">
        <v>581</v>
      </c>
      <c r="C52" s="23">
        <v>24</v>
      </c>
      <c r="D52" s="23">
        <f>D51+C52</f>
        <v>33</v>
      </c>
      <c r="E52" s="23">
        <f>D52/$D$57</f>
        <v>0.16500000000000001</v>
      </c>
      <c r="G52" s="23">
        <f>ABS(E52-E62)</f>
        <v>0.1</v>
      </c>
    </row>
    <row r="53" spans="1:8" ht="15.6">
      <c r="A53" s="23">
        <f>B52</f>
        <v>581</v>
      </c>
      <c r="B53" s="23">
        <v>597</v>
      </c>
      <c r="C53" s="23">
        <v>62</v>
      </c>
      <c r="D53" s="23">
        <f>D52+C53</f>
        <v>95</v>
      </c>
      <c r="E53" s="23">
        <f>D53/$D$57</f>
        <v>0.47499999999999998</v>
      </c>
      <c r="G53" s="23">
        <f>ABS(E53-E63)</f>
        <v>0.21999999999999997</v>
      </c>
    </row>
    <row r="54" spans="1:8" ht="15.6">
      <c r="A54" s="23">
        <f>B53</f>
        <v>597</v>
      </c>
      <c r="B54" s="23">
        <v>613</v>
      </c>
      <c r="C54" s="23">
        <v>51</v>
      </c>
      <c r="D54" s="23">
        <f>D53+C54</f>
        <v>146</v>
      </c>
      <c r="E54" s="23">
        <f>D54/$D$57</f>
        <v>0.73</v>
      </c>
      <c r="G54" s="23">
        <f>ABS(E54-E64)</f>
        <v>0.45500000000000007</v>
      </c>
    </row>
    <row r="55" spans="1:8" ht="15.6">
      <c r="A55" s="23">
        <f>B54</f>
        <v>613</v>
      </c>
      <c r="B55" s="23">
        <v>629</v>
      </c>
      <c r="C55" s="23">
        <v>41</v>
      </c>
      <c r="D55" s="23">
        <f>D54+C55</f>
        <v>187</v>
      </c>
      <c r="E55" s="23">
        <f>D55/$D$57</f>
        <v>0.93500000000000005</v>
      </c>
      <c r="G55" s="23">
        <f>ABS(E55-E65)</f>
        <v>0.48499999999999988</v>
      </c>
    </row>
    <row r="56" spans="1:8" ht="15.6">
      <c r="A56" s="23">
        <f>B55</f>
        <v>629</v>
      </c>
      <c r="B56" s="23">
        <v>645</v>
      </c>
      <c r="C56" s="23">
        <v>10</v>
      </c>
      <c r="D56" s="23">
        <f>D55+C56</f>
        <v>197</v>
      </c>
      <c r="E56" s="23">
        <f>D56/$D$57</f>
        <v>0.98499999999999999</v>
      </c>
      <c r="G56" s="23">
        <f>ABS(E56-E66)</f>
        <v>0.51000000000000012</v>
      </c>
    </row>
    <row r="57" spans="1:8" ht="15.6">
      <c r="A57" s="23">
        <f>B56</f>
        <v>645</v>
      </c>
      <c r="B57" s="23">
        <v>661</v>
      </c>
      <c r="C57" s="23">
        <v>3</v>
      </c>
      <c r="D57" s="23">
        <f>D56+C57</f>
        <v>200</v>
      </c>
      <c r="E57" s="23">
        <f>D57/$D$57</f>
        <v>1</v>
      </c>
      <c r="G57" s="23">
        <f>ABS(E57-E67)</f>
        <v>0.5</v>
      </c>
    </row>
    <row r="59" spans="1:8" ht="15.6">
      <c r="C59" s="30" t="s">
        <v>28</v>
      </c>
      <c r="D59" s="23" t="s">
        <v>25</v>
      </c>
      <c r="E59" s="23" t="s">
        <v>26</v>
      </c>
      <c r="F59" s="27"/>
      <c r="G59" s="26" t="s">
        <v>29</v>
      </c>
      <c r="H59" s="24">
        <f>MAX(G50:G57)</f>
        <v>0.51000000000000012</v>
      </c>
    </row>
    <row r="60" spans="1:8" ht="15.6">
      <c r="C60" s="31">
        <v>4</v>
      </c>
      <c r="D60" s="23">
        <f>C60</f>
        <v>4</v>
      </c>
      <c r="E60" s="23">
        <f>D60/$D$57</f>
        <v>0.02</v>
      </c>
      <c r="F60" s="27"/>
      <c r="G60" s="26" t="s">
        <v>30</v>
      </c>
      <c r="H60" s="24">
        <v>1.627</v>
      </c>
    </row>
    <row r="61" spans="1:8" ht="15.6">
      <c r="C61" s="31">
        <v>14</v>
      </c>
      <c r="D61" s="23">
        <f>D60+C61</f>
        <v>18</v>
      </c>
      <c r="E61" s="23">
        <f>D61/$D$57</f>
        <v>0.09</v>
      </c>
    </row>
    <row r="62" spans="1:8" ht="15.6">
      <c r="C62" s="31">
        <v>35</v>
      </c>
      <c r="D62" s="23">
        <f>D61+C62</f>
        <v>53</v>
      </c>
      <c r="E62" s="23">
        <f>D62/$D$57</f>
        <v>0.26500000000000001</v>
      </c>
    </row>
    <row r="63" spans="1:8" ht="15.6">
      <c r="C63" s="31">
        <v>86</v>
      </c>
      <c r="D63" s="23">
        <f>D62+C63</f>
        <v>139</v>
      </c>
      <c r="E63" s="23">
        <f>D63/$D$57</f>
        <v>0.69499999999999995</v>
      </c>
    </row>
    <row r="64" spans="1:8" ht="15.6">
      <c r="C64" s="31">
        <v>98</v>
      </c>
      <c r="D64" s="23">
        <f>D63+C64</f>
        <v>237</v>
      </c>
      <c r="E64" s="23">
        <f>D64/$D$57</f>
        <v>1.1850000000000001</v>
      </c>
    </row>
    <row r="65" spans="2:12" ht="15.6">
      <c r="C65" s="31">
        <v>47</v>
      </c>
      <c r="D65" s="23">
        <f>D64+C65</f>
        <v>284</v>
      </c>
      <c r="E65" s="23">
        <f>D65/$D$57</f>
        <v>1.42</v>
      </c>
    </row>
    <row r="66" spans="2:12" ht="15.6">
      <c r="C66" s="31">
        <v>15</v>
      </c>
      <c r="D66" s="23">
        <f>D65+C66</f>
        <v>299</v>
      </c>
      <c r="E66" s="23">
        <f>D66/$D$57</f>
        <v>1.4950000000000001</v>
      </c>
    </row>
    <row r="67" spans="2:12" ht="15.6">
      <c r="C67" s="31">
        <v>1</v>
      </c>
      <c r="D67" s="23">
        <f>D66+C67</f>
        <v>300</v>
      </c>
      <c r="E67" s="23">
        <f>D67/$D$57</f>
        <v>1.5</v>
      </c>
    </row>
    <row r="69" spans="2:12">
      <c r="B69" s="32" t="s">
        <v>31</v>
      </c>
      <c r="C69" s="32"/>
      <c r="D69" s="32"/>
      <c r="E69" s="32"/>
      <c r="F69" s="32"/>
      <c r="G69" s="32"/>
      <c r="H69" s="32"/>
      <c r="I69" s="32"/>
      <c r="J69" s="32"/>
      <c r="K69" s="32"/>
      <c r="L69" s="32"/>
    </row>
    <row r="70" spans="2:12"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</row>
  </sheetData>
  <mergeCells count="7">
    <mergeCell ref="B26:E26"/>
    <mergeCell ref="B45:I45"/>
    <mergeCell ref="B47:E47"/>
    <mergeCell ref="B69:L70"/>
    <mergeCell ref="A1:E1"/>
    <mergeCell ref="A24:J24"/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</dc:creator>
  <cp:lastModifiedBy>eren</cp:lastModifiedBy>
  <dcterms:created xsi:type="dcterms:W3CDTF">2024-05-23T07:08:20Z</dcterms:created>
  <dcterms:modified xsi:type="dcterms:W3CDTF">2024-05-23T07:18:41Z</dcterms:modified>
</cp:coreProperties>
</file>