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K19" i="1"/>
  <c r="L19" i="1"/>
  <c r="L18" i="1"/>
  <c r="D17" i="1"/>
  <c r="K7" i="1"/>
  <c r="G15" i="1" l="1"/>
  <c r="L3" i="1"/>
  <c r="M3" i="1"/>
  <c r="N3" i="1"/>
  <c r="O3" i="1"/>
  <c r="K3" i="1"/>
  <c r="E15" i="1"/>
  <c r="F15" i="1"/>
  <c r="H15" i="1"/>
  <c r="D15" i="1"/>
  <c r="O6" i="1"/>
  <c r="N8" i="1"/>
  <c r="M9" i="1"/>
  <c r="L5" i="1"/>
  <c r="E17" i="1" s="1"/>
  <c r="M5" i="1"/>
  <c r="N5" i="1"/>
  <c r="O5" i="1"/>
  <c r="L6" i="1"/>
  <c r="E18" i="1" s="1"/>
  <c r="M6" i="1"/>
  <c r="N6" i="1"/>
  <c r="L7" i="1"/>
  <c r="E19" i="1" s="1"/>
  <c r="M7" i="1"/>
  <c r="N7" i="1"/>
  <c r="O7" i="1"/>
  <c r="L8" i="1"/>
  <c r="M8" i="1"/>
  <c r="O8" i="1"/>
  <c r="L9" i="1"/>
  <c r="N9" i="1"/>
  <c r="O9" i="1"/>
  <c r="L10" i="1"/>
  <c r="M10" i="1"/>
  <c r="N10" i="1"/>
  <c r="O10" i="1"/>
  <c r="K10" i="1"/>
  <c r="K9" i="1"/>
  <c r="K8" i="1"/>
  <c r="K6" i="1"/>
  <c r="K5" i="1"/>
  <c r="F18" i="1" l="1"/>
  <c r="F24" i="1" s="1"/>
  <c r="G18" i="1"/>
  <c r="F21" i="1"/>
  <c r="G17" i="1"/>
  <c r="G20" i="1"/>
  <c r="F17" i="1"/>
  <c r="G22" i="1"/>
  <c r="H18" i="1"/>
  <c r="H17" i="1"/>
  <c r="H22" i="1"/>
  <c r="F22" i="1"/>
  <c r="E22" i="1"/>
  <c r="H21" i="1"/>
  <c r="H20" i="1"/>
  <c r="E20" i="1"/>
  <c r="G21" i="1"/>
  <c r="H19" i="1"/>
  <c r="E21" i="1"/>
  <c r="G19" i="1"/>
  <c r="F20" i="1"/>
  <c r="F19" i="1"/>
  <c r="G24" i="1"/>
  <c r="G23" i="1"/>
  <c r="E23" i="1"/>
  <c r="D22" i="1"/>
  <c r="D20" i="1"/>
  <c r="D18" i="1"/>
  <c r="D19" i="1"/>
  <c r="D21" i="1"/>
  <c r="F23" i="1" l="1"/>
  <c r="H23" i="1"/>
  <c r="H24" i="1"/>
  <c r="E24" i="1"/>
  <c r="D24" i="1"/>
  <c r="D23" i="1"/>
  <c r="K18" i="1" s="1"/>
  <c r="L21" i="1" l="1"/>
  <c r="L17" i="1"/>
  <c r="L22" i="1"/>
  <c r="K21" i="1"/>
  <c r="M21" i="1" s="1"/>
  <c r="K22" i="1"/>
  <c r="L20" i="1"/>
  <c r="K20" i="1"/>
  <c r="K17" i="1"/>
  <c r="M18" i="1"/>
  <c r="M17" i="1" l="1"/>
  <c r="M20" i="1"/>
  <c r="M22" i="1"/>
  <c r="M24" i="1" l="1"/>
</calcChain>
</file>

<file path=xl/sharedStrings.xml><?xml version="1.0" encoding="utf-8"?>
<sst xmlns="http://schemas.openxmlformats.org/spreadsheetml/2006/main" count="67" uniqueCount="22">
  <si>
    <t>Ağırlık</t>
  </si>
  <si>
    <t>Ölçüt</t>
  </si>
  <si>
    <t>Tedarikçi 1</t>
  </si>
  <si>
    <t>Tedarikçi 2</t>
  </si>
  <si>
    <t>Tedarikçi 3</t>
  </si>
  <si>
    <t>Tedarikçi 4</t>
  </si>
  <si>
    <t>Tedarikçi 5</t>
  </si>
  <si>
    <t>Tedarikçi 6</t>
  </si>
  <si>
    <t>Yeşil İmaj</t>
  </si>
  <si>
    <t>Zararlı Atık</t>
  </si>
  <si>
    <t>Yeşil Üretim</t>
  </si>
  <si>
    <t>Yeşil Tasarım</t>
  </si>
  <si>
    <t>Fiyat</t>
  </si>
  <si>
    <t>Enk</t>
  </si>
  <si>
    <t>Enb</t>
  </si>
  <si>
    <t>Standart Karar Matrisi</t>
  </si>
  <si>
    <t>Poz-İdeal</t>
  </si>
  <si>
    <t>Neg-İdeal</t>
  </si>
  <si>
    <r>
      <t>S</t>
    </r>
    <r>
      <rPr>
        <vertAlign val="superscript"/>
        <sz val="11"/>
        <color theme="1"/>
        <rFont val="Calibri"/>
        <family val="2"/>
        <charset val="162"/>
        <scheme val="minor"/>
      </rPr>
      <t>+</t>
    </r>
  </si>
  <si>
    <r>
      <t>S</t>
    </r>
    <r>
      <rPr>
        <vertAlign val="superscript"/>
        <sz val="11"/>
        <color theme="1"/>
        <rFont val="Calibri"/>
        <family val="2"/>
        <charset val="162"/>
        <scheme val="minor"/>
      </rPr>
      <t>-</t>
    </r>
  </si>
  <si>
    <t>Ağırlaştırılmış Karar Matrisi</t>
  </si>
  <si>
    <t>EnIYI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</si>
</sst>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62"/>
    </font>
    <font>
      <vertAlign val="superscript"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2" fillId="4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5" borderId="3" xfId="0" applyFont="1" applyFill="1" applyBorder="1" applyAlignment="1">
      <alignment horizontal="center" wrapText="1" readingOrder="1"/>
    </xf>
    <xf numFmtId="0" fontId="0" fillId="5" borderId="0" xfId="0" applyFill="1"/>
    <xf numFmtId="0" fontId="3" fillId="6" borderId="3" xfId="0" applyFont="1" applyFill="1" applyBorder="1" applyAlignment="1">
      <alignment horizontal="center" wrapText="1" readingOrder="1"/>
    </xf>
    <xf numFmtId="0" fontId="0" fillId="6" borderId="0" xfId="0" applyFill="1"/>
    <xf numFmtId="0" fontId="0" fillId="0" borderId="0" xfId="0" applyFill="1" applyBorder="1" applyAlignment="1">
      <alignment horizontal="center"/>
    </xf>
    <xf numFmtId="0" fontId="5" fillId="0" borderId="0" xfId="0" applyFont="1"/>
    <xf numFmtId="0" fontId="6" fillId="7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19051</xdr:colOff>
      <xdr:row>15</xdr:row>
      <xdr:rowOff>50625</xdr:rowOff>
    </xdr:from>
    <xdr:ext cx="605789" cy="29564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1" y="4051125"/>
          <a:ext cx="605789" cy="2956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6"/>
  <sheetViews>
    <sheetView tabSelected="1" workbookViewId="0">
      <selection activeCell="M20" sqref="M20"/>
    </sheetView>
  </sheetViews>
  <sheetFormatPr defaultRowHeight="15" x14ac:dyDescent="0.25"/>
  <cols>
    <col min="1" max="1" width="12.7109375" customWidth="1"/>
    <col min="2" max="2" width="12" bestFit="1" customWidth="1"/>
    <col min="3" max="3" width="15.42578125" customWidth="1"/>
    <col min="10" max="10" width="10.42578125" bestFit="1" customWidth="1"/>
  </cols>
  <sheetData>
    <row r="2" spans="3:15" x14ac:dyDescent="0.25">
      <c r="D2" s="7" t="s">
        <v>14</v>
      </c>
      <c r="E2" s="7" t="s">
        <v>13</v>
      </c>
      <c r="F2" s="7" t="s">
        <v>14</v>
      </c>
      <c r="G2" s="7" t="s">
        <v>14</v>
      </c>
      <c r="H2" s="7" t="s">
        <v>13</v>
      </c>
      <c r="K2" s="7" t="s">
        <v>14</v>
      </c>
      <c r="L2" s="7" t="s">
        <v>13</v>
      </c>
      <c r="M2" s="7" t="s">
        <v>14</v>
      </c>
      <c r="N2" s="7" t="s">
        <v>14</v>
      </c>
      <c r="O2" s="7" t="s">
        <v>13</v>
      </c>
    </row>
    <row r="3" spans="3:15" x14ac:dyDescent="0.25">
      <c r="C3" s="5" t="s">
        <v>0</v>
      </c>
      <c r="D3" s="2">
        <v>0.2</v>
      </c>
      <c r="E3" s="2">
        <v>0.2</v>
      </c>
      <c r="F3" s="2">
        <v>0.2</v>
      </c>
      <c r="G3" s="2">
        <v>0.2</v>
      </c>
      <c r="H3" s="2">
        <v>0.2</v>
      </c>
      <c r="J3" s="5" t="s">
        <v>0</v>
      </c>
      <c r="K3" s="2">
        <f>D3</f>
        <v>0.2</v>
      </c>
      <c r="L3" s="2">
        <f t="shared" ref="L3:O3" si="0">E3</f>
        <v>0.2</v>
      </c>
      <c r="M3" s="2">
        <f t="shared" si="0"/>
        <v>0.2</v>
      </c>
      <c r="N3" s="2">
        <f t="shared" si="0"/>
        <v>0.2</v>
      </c>
      <c r="O3" s="2">
        <f t="shared" si="0"/>
        <v>0.2</v>
      </c>
    </row>
    <row r="4" spans="3:15" ht="30" x14ac:dyDescent="0.25">
      <c r="C4" s="6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J4" s="6" t="s">
        <v>1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</row>
    <row r="5" spans="3:15" x14ac:dyDescent="0.25">
      <c r="C5" s="4" t="s">
        <v>2</v>
      </c>
      <c r="D5" s="1">
        <v>3</v>
      </c>
      <c r="E5" s="1">
        <v>68</v>
      </c>
      <c r="F5" s="1">
        <v>5.2</v>
      </c>
      <c r="G5" s="1">
        <v>8.1999999999999993</v>
      </c>
      <c r="H5" s="1">
        <v>1810</v>
      </c>
      <c r="J5" s="4" t="s">
        <v>2</v>
      </c>
      <c r="K5">
        <f t="shared" ref="K5:O10" si="1">D5/SQRT(SUMSQ(D$5:D$10))</f>
        <v>0.19098984459721843</v>
      </c>
      <c r="L5">
        <f t="shared" si="1"/>
        <v>0.40251486934279368</v>
      </c>
      <c r="M5">
        <f t="shared" si="1"/>
        <v>0.3447869552221185</v>
      </c>
      <c r="N5">
        <f t="shared" si="1"/>
        <v>0.51472658488659251</v>
      </c>
      <c r="O5">
        <f t="shared" si="1"/>
        <v>0.4428764052486393</v>
      </c>
    </row>
    <row r="6" spans="3:15" x14ac:dyDescent="0.25">
      <c r="C6" s="4" t="s">
        <v>3</v>
      </c>
      <c r="D6" s="1">
        <v>8.3000000000000007</v>
      </c>
      <c r="E6" s="1">
        <v>81</v>
      </c>
      <c r="F6" s="1">
        <v>7.8</v>
      </c>
      <c r="G6" s="1">
        <v>3.9</v>
      </c>
      <c r="H6" s="1">
        <v>1384</v>
      </c>
      <c r="J6" s="4" t="s">
        <v>3</v>
      </c>
      <c r="K6">
        <f t="shared" si="1"/>
        <v>0.52840523671897099</v>
      </c>
      <c r="L6">
        <f t="shared" si="1"/>
        <v>0.47946624142303368</v>
      </c>
      <c r="M6">
        <f t="shared" si="1"/>
        <v>0.51718043283317772</v>
      </c>
      <c r="N6">
        <f t="shared" si="1"/>
        <v>0.24480898549484281</v>
      </c>
      <c r="O6">
        <f t="shared" si="1"/>
        <v>0.33864140600227449</v>
      </c>
    </row>
    <row r="7" spans="3:15" x14ac:dyDescent="0.25">
      <c r="C7" s="4" t="s">
        <v>4</v>
      </c>
      <c r="D7" s="1">
        <v>6.1</v>
      </c>
      <c r="E7" s="1">
        <v>28</v>
      </c>
      <c r="F7" s="1">
        <v>9</v>
      </c>
      <c r="G7" s="1">
        <v>4</v>
      </c>
      <c r="H7" s="1">
        <v>1733</v>
      </c>
      <c r="J7" s="4" t="s">
        <v>4</v>
      </c>
      <c r="K7">
        <f>D7/SQRT(SUMSQ(D$5:D$10))</f>
        <v>0.38834601734767743</v>
      </c>
      <c r="L7">
        <f t="shared" si="1"/>
        <v>0.16574141678820917</v>
      </c>
      <c r="M7">
        <f t="shared" si="1"/>
        <v>0.59674665326905119</v>
      </c>
      <c r="N7">
        <f t="shared" si="1"/>
        <v>0.25108613896906956</v>
      </c>
      <c r="O7">
        <f t="shared" si="1"/>
        <v>0.42403580679331049</v>
      </c>
    </row>
    <row r="8" spans="3:15" x14ac:dyDescent="0.25">
      <c r="C8" s="4" t="s">
        <v>5</v>
      </c>
      <c r="D8" s="1">
        <v>1.9</v>
      </c>
      <c r="E8" s="1">
        <v>41</v>
      </c>
      <c r="F8" s="1">
        <v>0.1</v>
      </c>
      <c r="G8" s="1">
        <v>6.3</v>
      </c>
      <c r="H8" s="1">
        <v>1301</v>
      </c>
      <c r="J8" s="4" t="s">
        <v>5</v>
      </c>
      <c r="K8">
        <f t="shared" si="1"/>
        <v>0.12096023491157167</v>
      </c>
      <c r="L8">
        <f t="shared" si="1"/>
        <v>0.24269278886844914</v>
      </c>
      <c r="M8">
        <f t="shared" si="1"/>
        <v>6.6305183696561253E-3</v>
      </c>
      <c r="N8">
        <f t="shared" si="1"/>
        <v>0.39546066887628456</v>
      </c>
      <c r="O8">
        <f t="shared" si="1"/>
        <v>0.3183327089660109</v>
      </c>
    </row>
    <row r="9" spans="3:15" x14ac:dyDescent="0.25">
      <c r="C9" s="4" t="s">
        <v>6</v>
      </c>
      <c r="D9" s="1">
        <v>8.1</v>
      </c>
      <c r="E9" s="1">
        <v>79</v>
      </c>
      <c r="F9" s="1">
        <v>0.9</v>
      </c>
      <c r="G9" s="1">
        <v>4.2</v>
      </c>
      <c r="H9" s="1">
        <v>1919</v>
      </c>
      <c r="J9" s="4" t="s">
        <v>6</v>
      </c>
      <c r="K9">
        <f t="shared" si="1"/>
        <v>0.51567258041248976</v>
      </c>
      <c r="L9">
        <f t="shared" si="1"/>
        <v>0.46762756879530443</v>
      </c>
      <c r="M9">
        <f t="shared" si="1"/>
        <v>5.9674665326905123E-2</v>
      </c>
      <c r="N9">
        <f t="shared" si="1"/>
        <v>0.26364044591752306</v>
      </c>
      <c r="O9">
        <f t="shared" si="1"/>
        <v>0.46954686280228669</v>
      </c>
    </row>
    <row r="10" spans="3:15" x14ac:dyDescent="0.25">
      <c r="C10" s="4" t="s">
        <v>7</v>
      </c>
      <c r="D10" s="1">
        <v>7.9</v>
      </c>
      <c r="E10" s="1">
        <v>93</v>
      </c>
      <c r="F10" s="1">
        <v>7.6</v>
      </c>
      <c r="G10" s="1">
        <v>9.9</v>
      </c>
      <c r="H10" s="1">
        <v>1770</v>
      </c>
      <c r="J10" s="4" t="s">
        <v>7</v>
      </c>
      <c r="K10">
        <f t="shared" si="1"/>
        <v>0.50293992410600852</v>
      </c>
      <c r="L10">
        <f t="shared" si="1"/>
        <v>0.55049827718940902</v>
      </c>
      <c r="M10">
        <f t="shared" si="1"/>
        <v>0.50391939609386549</v>
      </c>
      <c r="N10">
        <f t="shared" si="1"/>
        <v>0.62143819394844713</v>
      </c>
      <c r="O10">
        <f t="shared" si="1"/>
        <v>0.4330890813757412</v>
      </c>
    </row>
    <row r="11" spans="3:15" x14ac:dyDescent="0.25">
      <c r="J11" s="26" t="s">
        <v>15</v>
      </c>
      <c r="K11" s="26"/>
      <c r="L11" s="26"/>
      <c r="M11" s="26"/>
      <c r="N11" s="26"/>
      <c r="O11" s="26"/>
    </row>
    <row r="12" spans="3:15" x14ac:dyDescent="0.25">
      <c r="J12" s="26"/>
      <c r="K12" s="26"/>
      <c r="L12" s="26"/>
      <c r="M12" s="26"/>
      <c r="N12" s="26"/>
      <c r="O12" s="26"/>
    </row>
    <row r="14" spans="3:15" x14ac:dyDescent="0.25">
      <c r="D14" s="7" t="s">
        <v>14</v>
      </c>
      <c r="E14" s="7" t="s">
        <v>13</v>
      </c>
      <c r="F14" s="7" t="s">
        <v>14</v>
      </c>
      <c r="G14" s="7" t="s">
        <v>14</v>
      </c>
      <c r="H14" s="7" t="s">
        <v>13</v>
      </c>
    </row>
    <row r="15" spans="3:15" x14ac:dyDescent="0.25">
      <c r="C15" s="5" t="s">
        <v>0</v>
      </c>
      <c r="D15" s="2">
        <f>D3</f>
        <v>0.2</v>
      </c>
      <c r="E15" s="2">
        <f t="shared" ref="E15:H15" si="2">E3</f>
        <v>0.2</v>
      </c>
      <c r="F15" s="2">
        <f t="shared" si="2"/>
        <v>0.2</v>
      </c>
      <c r="G15" s="2">
        <f t="shared" si="2"/>
        <v>0.2</v>
      </c>
      <c r="H15" s="2">
        <f t="shared" si="2"/>
        <v>0.2</v>
      </c>
    </row>
    <row r="16" spans="3:15" ht="30.75" thickBot="1" x14ac:dyDescent="0.3">
      <c r="C16" s="8" t="s">
        <v>1</v>
      </c>
      <c r="D16" s="9" t="s">
        <v>8</v>
      </c>
      <c r="E16" s="9" t="s">
        <v>9</v>
      </c>
      <c r="F16" s="9" t="s">
        <v>10</v>
      </c>
      <c r="G16" s="9" t="s">
        <v>11</v>
      </c>
      <c r="H16" s="9" t="s">
        <v>12</v>
      </c>
      <c r="K16" s="23" t="s">
        <v>18</v>
      </c>
      <c r="L16" s="23" t="s">
        <v>19</v>
      </c>
    </row>
    <row r="17" spans="3:13" x14ac:dyDescent="0.25">
      <c r="C17" s="10" t="s">
        <v>2</v>
      </c>
      <c r="D17" s="11">
        <f>K5*K$3</f>
        <v>3.8197968919443687E-2</v>
      </c>
      <c r="E17" s="11">
        <f>L5*L$3</f>
        <v>8.0502973868558744E-2</v>
      </c>
      <c r="F17" s="11">
        <f>M5*M$3</f>
        <v>6.8957391044423708E-2</v>
      </c>
      <c r="G17" s="11">
        <f>N5*N$3</f>
        <v>0.10294531697731851</v>
      </c>
      <c r="H17" s="12">
        <f>O5*O$3</f>
        <v>8.8575281049727866E-2</v>
      </c>
      <c r="J17" s="10" t="s">
        <v>2</v>
      </c>
      <c r="K17">
        <f t="shared" ref="K17:K22" si="3">SQRT((D17-D$23)^2+(E17-E$23)^2+(F17-F$23)^2+(G17-G$23)^2+(H17-H$23)^2)</f>
        <v>0.10203783688563872</v>
      </c>
      <c r="L17">
        <f t="shared" ref="L17:L22" si="4">SQRT((D17-D$24)^2+(F17-F$24)^2+(G17-G$24)^2+(H17-H$24)^2+(E17-E$24)^2)</f>
        <v>9.2675743273609862E-2</v>
      </c>
      <c r="M17">
        <f>L17/(L17+K17)</f>
        <v>0.47595932034023519</v>
      </c>
    </row>
    <row r="18" spans="3:13" x14ac:dyDescent="0.25">
      <c r="C18" s="13" t="s">
        <v>3</v>
      </c>
      <c r="D18" s="14">
        <f t="shared" ref="D18:D22" si="5">K6*K$3</f>
        <v>0.1056810473437942</v>
      </c>
      <c r="E18" s="14">
        <f>L6*L$3</f>
        <v>9.5893248284606741E-2</v>
      </c>
      <c r="F18" s="14">
        <f>M6*M$3</f>
        <v>0.10343608656663555</v>
      </c>
      <c r="G18" s="14">
        <f>N6*N$3</f>
        <v>4.8961797098968564E-2</v>
      </c>
      <c r="H18" s="15">
        <f>O6*O$3</f>
        <v>6.7728281200454904E-2</v>
      </c>
      <c r="J18" s="13" t="s">
        <v>3</v>
      </c>
      <c r="K18">
        <f t="shared" si="3"/>
        <v>9.9401419076852363E-2</v>
      </c>
      <c r="L18">
        <f>SQRT((D18-D$24)^2+(F18-F$24)^2+(G18-G$24)^2+(H18-H$24)^2+(E18-E$24)^2)</f>
        <v>0.13399319883959429</v>
      </c>
      <c r="M18">
        <f>L18/(L18+K18)</f>
        <v>0.57410577859838541</v>
      </c>
    </row>
    <row r="19" spans="3:13" x14ac:dyDescent="0.25">
      <c r="C19" s="13" t="s">
        <v>4</v>
      </c>
      <c r="D19" s="14">
        <f t="shared" si="5"/>
        <v>7.7669203469535486E-2</v>
      </c>
      <c r="E19" s="14">
        <f t="shared" ref="E19:F22" si="6">L7*L$3</f>
        <v>3.3148283357641833E-2</v>
      </c>
      <c r="F19" s="14">
        <f t="shared" si="6"/>
        <v>0.11934933065381025</v>
      </c>
      <c r="G19" s="14">
        <f t="shared" ref="G19:H19" si="7">N7*N$3</f>
        <v>5.0217227793813914E-2</v>
      </c>
      <c r="H19" s="15">
        <f t="shared" si="7"/>
        <v>8.4807161358662106E-2</v>
      </c>
      <c r="J19" s="13" t="s">
        <v>4</v>
      </c>
      <c r="K19">
        <f>SQRT((D19-D$23)^2+(E19-E$23)^2+(F19-F$23)^2+(G19-G$23)^2+(H19-H$23)^2)</f>
        <v>8.1963497838643207E-2</v>
      </c>
      <c r="L19">
        <f>SQRT((D19-D$24)^2+(F19-F$24)^2+(G19-G$24)^2+(H19-H$24)^2+(E19-E$24)^2)</f>
        <v>0.1509808875080749</v>
      </c>
      <c r="M19">
        <f>L19/(L19+K19)</f>
        <v>0.64814134619880426</v>
      </c>
    </row>
    <row r="20" spans="3:13" x14ac:dyDescent="0.25">
      <c r="C20" s="13" t="s">
        <v>5</v>
      </c>
      <c r="D20" s="14">
        <f t="shared" si="5"/>
        <v>2.4192046982314336E-2</v>
      </c>
      <c r="E20" s="14">
        <f t="shared" si="6"/>
        <v>4.853855777368983E-2</v>
      </c>
      <c r="F20" s="14">
        <f t="shared" si="6"/>
        <v>1.3261036739312252E-3</v>
      </c>
      <c r="G20" s="14">
        <f t="shared" ref="G20:H20" si="8">N8*N$3</f>
        <v>7.9092133775256923E-2</v>
      </c>
      <c r="H20" s="15">
        <f t="shared" si="8"/>
        <v>6.3666541793202178E-2</v>
      </c>
      <c r="J20" s="13" t="s">
        <v>5</v>
      </c>
      <c r="K20">
        <f t="shared" si="3"/>
        <v>0.15116029077362933</v>
      </c>
      <c r="L20">
        <f t="shared" si="4"/>
        <v>7.4914849974244122E-2</v>
      </c>
      <c r="M20">
        <f t="shared" ref="M19:M21" si="9">L20/(L20+K20)</f>
        <v>0.33137146227763126</v>
      </c>
    </row>
    <row r="21" spans="3:13" x14ac:dyDescent="0.25">
      <c r="C21" s="13" t="s">
        <v>6</v>
      </c>
      <c r="D21" s="14">
        <f t="shared" si="5"/>
        <v>0.10313451608249796</v>
      </c>
      <c r="E21" s="14">
        <f t="shared" si="6"/>
        <v>9.3525513759060888E-2</v>
      </c>
      <c r="F21" s="14">
        <f t="shared" si="6"/>
        <v>1.1934933065381025E-2</v>
      </c>
      <c r="G21" s="14">
        <f t="shared" ref="G21:H21" si="10">N9*N$3</f>
        <v>5.2728089183504613E-2</v>
      </c>
      <c r="H21" s="15">
        <f t="shared" si="10"/>
        <v>9.3909372560457338E-2</v>
      </c>
      <c r="J21" s="13" t="s">
        <v>6</v>
      </c>
      <c r="K21">
        <f t="shared" si="3"/>
        <v>0.14568852231508428</v>
      </c>
      <c r="L21">
        <f t="shared" si="4"/>
        <v>8.144536706987085E-2</v>
      </c>
      <c r="M21">
        <f t="shared" si="9"/>
        <v>0.35857866604764627</v>
      </c>
    </row>
    <row r="22" spans="3:13" ht="15.75" thickBot="1" x14ac:dyDescent="0.3">
      <c r="C22" s="16" t="s">
        <v>7</v>
      </c>
      <c r="D22" s="17">
        <f t="shared" si="5"/>
        <v>0.10058798482120171</v>
      </c>
      <c r="E22" s="17">
        <f t="shared" si="6"/>
        <v>0.1100996554378818</v>
      </c>
      <c r="F22" s="17">
        <f t="shared" si="6"/>
        <v>0.1007838792187731</v>
      </c>
      <c r="G22" s="17">
        <f>N10*N$3</f>
        <v>0.12428763878968943</v>
      </c>
      <c r="H22" s="18">
        <f>O10*O$3</f>
        <v>8.6617816275148252E-2</v>
      </c>
      <c r="J22" s="16" t="s">
        <v>7</v>
      </c>
      <c r="K22">
        <f t="shared" si="3"/>
        <v>8.2576570152936984E-2</v>
      </c>
      <c r="L22">
        <f t="shared" si="4"/>
        <v>0.14647640647588495</v>
      </c>
      <c r="M22">
        <f>L22/(L22+K22)</f>
        <v>0.63948702449411299</v>
      </c>
    </row>
    <row r="23" spans="3:13" x14ac:dyDescent="0.25">
      <c r="C23" s="19" t="s">
        <v>16</v>
      </c>
      <c r="D23" s="20">
        <f>MAX(D17:D22)</f>
        <v>0.1056810473437942</v>
      </c>
      <c r="E23" s="20">
        <f>MIN(E17:E22)</f>
        <v>3.3148283357641833E-2</v>
      </c>
      <c r="F23" s="20">
        <f t="shared" ref="F23:G23" si="11">MAX(F17:F22)</f>
        <v>0.11934933065381025</v>
      </c>
      <c r="G23" s="20">
        <f t="shared" si="11"/>
        <v>0.12428763878968943</v>
      </c>
      <c r="H23" s="20">
        <f>MIN(H17:H22)</f>
        <v>6.3666541793202178E-2</v>
      </c>
    </row>
    <row r="24" spans="3:13" ht="15.75" x14ac:dyDescent="0.25">
      <c r="C24" s="21" t="s">
        <v>17</v>
      </c>
      <c r="D24" s="22">
        <f>MIN(D17:D22)</f>
        <v>2.4192046982314336E-2</v>
      </c>
      <c r="E24" s="22">
        <f>MAX(E17:E22)</f>
        <v>0.1100996554378818</v>
      </c>
      <c r="F24" s="22">
        <f t="shared" ref="F24:G24" si="12">MIN(F17:F22)</f>
        <v>1.3261036739312252E-3</v>
      </c>
      <c r="G24" s="22">
        <f t="shared" si="12"/>
        <v>4.8961797098968564E-2</v>
      </c>
      <c r="H24" s="22">
        <f>MAX(H17:H22)</f>
        <v>9.3909372560457338E-2</v>
      </c>
      <c r="L24" s="24" t="s">
        <v>21</v>
      </c>
      <c r="M24" s="25">
        <f>MAX(M17:M22)</f>
        <v>0.64814134619880426</v>
      </c>
    </row>
    <row r="25" spans="3:13" x14ac:dyDescent="0.25">
      <c r="C25" s="26" t="s">
        <v>20</v>
      </c>
      <c r="D25" s="26"/>
      <c r="E25" s="26"/>
      <c r="F25" s="26"/>
      <c r="G25" s="26"/>
      <c r="H25" s="26"/>
    </row>
    <row r="26" spans="3:13" x14ac:dyDescent="0.25">
      <c r="C26" s="26"/>
      <c r="D26" s="26"/>
      <c r="E26" s="26"/>
      <c r="F26" s="26"/>
      <c r="G26" s="26"/>
      <c r="H26" s="26"/>
    </row>
  </sheetData>
  <mergeCells count="2">
    <mergeCell ref="J11:O12"/>
    <mergeCell ref="C25:H26"/>
  </mergeCells>
  <conditionalFormatting sqref="D17:D22">
    <cfRule type="cellIs" dxfId="10" priority="10" operator="equal">
      <formula>MIN($D$17:$D$22)</formula>
    </cfRule>
    <cfRule type="cellIs" dxfId="9" priority="11" operator="equal">
      <formula>MAX($D$17:$D$22)</formula>
    </cfRule>
  </conditionalFormatting>
  <conditionalFormatting sqref="F17:F22">
    <cfRule type="cellIs" dxfId="8" priority="8" operator="equal">
      <formula>MIN($F$17:$F$22)</formula>
    </cfRule>
    <cfRule type="cellIs" dxfId="7" priority="9" operator="equal">
      <formula>MAX($F$17:$F$22)</formula>
    </cfRule>
  </conditionalFormatting>
  <conditionalFormatting sqref="E17:E22">
    <cfRule type="cellIs" dxfId="6" priority="6" operator="equal">
      <formula>MIN($E$17:$E$22)</formula>
    </cfRule>
    <cfRule type="cellIs" dxfId="5" priority="7" operator="equal">
      <formula>MAX($E$17:$E$22)</formula>
    </cfRule>
  </conditionalFormatting>
  <conditionalFormatting sqref="G17:G22">
    <cfRule type="cellIs" dxfId="4" priority="4" operator="equal">
      <formula>MIN($G$17:$G$22)</formula>
    </cfRule>
    <cfRule type="cellIs" dxfId="3" priority="5" operator="equal">
      <formula>MAX($G$17:$G$22)</formula>
    </cfRule>
  </conditionalFormatting>
  <conditionalFormatting sqref="H17:H22">
    <cfRule type="cellIs" dxfId="2" priority="2" operator="equal">
      <formula>MIN($H$17:$H$22)</formula>
    </cfRule>
    <cfRule type="cellIs" dxfId="1" priority="3" operator="equal">
      <formula>MAX($H$17:$H$22)</formula>
    </cfRule>
  </conditionalFormatting>
  <conditionalFormatting sqref="M17:M22">
    <cfRule type="cellIs" dxfId="0" priority="1" operator="equal">
      <formula>MAX($M$17:$M$22)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2022-05-27T07:38:25Z</dcterms:modified>
</cp:coreProperties>
</file>