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8_{20B62417-1B49-4A0A-9DE6-33C6978D2766}" xr6:coauthVersionLast="47" xr6:coauthVersionMax="47" xr10:uidLastSave="{00000000-0000-0000-0000-000000000000}"/>
  <bookViews>
    <workbookView xWindow="38280" yWindow="-120" windowWidth="29040" windowHeight="157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Light!$7:$10</definedName>
    <definedName name="Project_Start" localSheetId="3">Color!$C$6</definedName>
    <definedName name="Project_Start" localSheetId="2">Dark!$C$6</definedName>
    <definedName name="Project_Start" localSheetId="1">Light!$C$7</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9" i="17"/>
  <c r="F22" i="17" s="1"/>
  <c r="F24" i="18" l="1"/>
  <c r="F25" i="18" s="1"/>
  <c r="F26" i="18" s="1"/>
  <c r="F15" i="18"/>
  <c r="F18" i="18"/>
  <c r="F19" i="18" s="1"/>
  <c r="F20" i="18" s="1"/>
  <c r="F21" i="18" s="1"/>
  <c r="F16" i="18"/>
  <c r="F28" i="18" s="1"/>
  <c r="F14" i="18"/>
  <c r="F24" i="17"/>
  <c r="F25" i="17" s="1"/>
  <c r="F27" i="18" l="1"/>
  <c r="F30" i="18" s="1"/>
  <c r="F31" i="18" s="1"/>
  <c r="F32" i="18" s="1"/>
  <c r="F22" i="18"/>
  <c r="C7" i="17" a="1"/>
  <c r="C7" i="17" s="1"/>
  <c r="I8" i="17" s="1"/>
  <c r="C6" i="18" l="1" a="1"/>
  <c r="C6" i="18" s="1"/>
  <c r="I7" i="18" s="1"/>
  <c r="I26" i="18" s="1"/>
  <c r="J8" i="17"/>
  <c r="I10" i="17"/>
  <c r="I16" i="17"/>
  <c r="I12" i="17"/>
  <c r="I24" i="17"/>
  <c r="I26" i="17"/>
  <c r="I22" i="17"/>
  <c r="I23" i="17"/>
  <c r="I25" i="17"/>
  <c r="I29" i="17"/>
  <c r="I28" i="17"/>
  <c r="I13" i="17"/>
  <c r="I18" i="17"/>
  <c r="I20" i="17"/>
  <c r="I27" i="17"/>
  <c r="I17" i="17"/>
  <c r="I7" i="17"/>
  <c r="I19" i="17"/>
  <c r="I21" i="17"/>
  <c r="J17" i="17" l="1"/>
  <c r="J29" i="17"/>
  <c r="J24" i="17"/>
  <c r="J21" i="17"/>
  <c r="J19" i="17"/>
  <c r="K8" i="17"/>
  <c r="J18" i="17"/>
  <c r="J26" i="17"/>
  <c r="J10" i="17"/>
  <c r="J13" i="17"/>
  <c r="J22" i="17"/>
  <c r="J20" i="17"/>
  <c r="J27" i="17"/>
  <c r="J12" i="17"/>
  <c r="J16" i="17"/>
  <c r="J25" i="17"/>
  <c r="J23" i="17"/>
  <c r="J2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4" i="17"/>
  <c r="K19" i="17"/>
  <c r="K10" i="17"/>
  <c r="K16" i="17"/>
  <c r="K28" i="17"/>
  <c r="K13" i="17"/>
  <c r="K23" i="17"/>
  <c r="K12" i="17"/>
  <c r="K22" i="17"/>
  <c r="K21" i="17"/>
  <c r="K18" i="17"/>
  <c r="K27" i="17"/>
  <c r="K20" i="17"/>
  <c r="K25" i="17"/>
  <c r="K29" i="17"/>
  <c r="K17" i="17"/>
  <c r="L8" i="17"/>
  <c r="K26"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3" i="17"/>
  <c r="L21" i="17"/>
  <c r="L29" i="17"/>
  <c r="L16" i="17"/>
  <c r="M8" i="17"/>
  <c r="M28" i="17" s="1"/>
  <c r="L18" i="17"/>
  <c r="L20" i="17"/>
  <c r="L24" i="17"/>
  <c r="L26" i="17"/>
  <c r="L19" i="17"/>
  <c r="L10" i="17"/>
  <c r="L13" i="17"/>
  <c r="L25" i="17"/>
  <c r="L22" i="17"/>
  <c r="L27" i="17"/>
  <c r="L17" i="17"/>
  <c r="L12" i="17"/>
  <c r="L28" i="17"/>
  <c r="K21" i="18"/>
  <c r="K20" i="18"/>
  <c r="K31" i="18"/>
  <c r="K18" i="18"/>
  <c r="K24" i="18"/>
  <c r="K9" i="18"/>
  <c r="K25" i="18"/>
  <c r="K27" i="18"/>
  <c r="K34" i="18"/>
  <c r="K13" i="18"/>
  <c r="K14" i="18"/>
  <c r="K16" i="18"/>
  <c r="K22" i="18"/>
  <c r="K28" i="18"/>
  <c r="K32" i="18"/>
  <c r="K15" i="18"/>
  <c r="L7" i="18"/>
  <c r="L35" i="18" s="1"/>
  <c r="K19" i="18"/>
  <c r="K17" i="18"/>
  <c r="K23" i="18"/>
  <c r="K29" i="18"/>
  <c r="M13" i="17" l="1"/>
  <c r="M22" i="17"/>
  <c r="M19" i="17"/>
  <c r="M20" i="17"/>
  <c r="M17" i="17"/>
  <c r="M24" i="17"/>
  <c r="M18" i="17"/>
  <c r="M21" i="17"/>
  <c r="M26" i="17"/>
  <c r="M10" i="17"/>
  <c r="M23" i="17"/>
  <c r="M27" i="17"/>
  <c r="N8" i="17"/>
  <c r="M16" i="17"/>
  <c r="M12" i="17"/>
  <c r="M25" i="17"/>
  <c r="M29"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2" i="17"/>
  <c r="N18" i="17"/>
  <c r="N22" i="17"/>
  <c r="N26" i="17"/>
  <c r="N29" i="17"/>
  <c r="N25" i="17"/>
  <c r="O8" i="17"/>
  <c r="N20" i="17"/>
  <c r="N13" i="17"/>
  <c r="N17" i="17"/>
  <c r="M33" i="18"/>
  <c r="N10" i="17"/>
  <c r="N16" i="17"/>
  <c r="N19" i="17"/>
  <c r="N24" i="17"/>
  <c r="N27" i="17"/>
  <c r="N21" i="17"/>
  <c r="N23" i="17"/>
  <c r="N2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3" i="17" l="1"/>
  <c r="O27" i="17"/>
  <c r="O21" i="17"/>
  <c r="O10" i="17"/>
  <c r="O23" i="17"/>
  <c r="O12" i="17"/>
  <c r="O20" i="17"/>
  <c r="O25" i="17"/>
  <c r="O18" i="17"/>
  <c r="O28" i="17"/>
  <c r="O24" i="17"/>
  <c r="O22" i="17"/>
  <c r="O26" i="17"/>
  <c r="O29" i="17"/>
  <c r="O17" i="17"/>
  <c r="P8" i="17"/>
  <c r="O16" i="17"/>
  <c r="O1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7" i="17" l="1"/>
  <c r="P13" i="17"/>
  <c r="P25" i="17"/>
  <c r="P17" i="17"/>
  <c r="P19" i="17"/>
  <c r="P20" i="17"/>
  <c r="P28" i="17"/>
  <c r="P23" i="17"/>
  <c r="P7" i="17"/>
  <c r="P10" i="17"/>
  <c r="P24" i="17"/>
  <c r="P18" i="17"/>
  <c r="P26" i="17"/>
  <c r="P29" i="17"/>
  <c r="P16" i="17"/>
  <c r="P12" i="17"/>
  <c r="Q8" i="17"/>
  <c r="Q29" i="17" s="1"/>
  <c r="P21" i="17"/>
  <c r="P22"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9" i="17"/>
  <c r="Q20" i="17"/>
  <c r="Q16" i="17"/>
  <c r="Q21" i="17"/>
  <c r="Q18" i="17"/>
  <c r="Q22" i="17"/>
  <c r="Q10" i="17"/>
  <c r="Q23" i="17"/>
  <c r="Q24" i="17"/>
  <c r="Q25" i="17"/>
  <c r="Q26" i="17"/>
  <c r="Q17" i="17"/>
  <c r="Q12" i="17"/>
  <c r="Q28" i="17"/>
  <c r="Q27" i="17"/>
  <c r="Q13" i="17"/>
  <c r="R8"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2" i="17" l="1"/>
  <c r="R20" i="17"/>
  <c r="S8" i="17"/>
  <c r="S29" i="17" s="1"/>
  <c r="R16" i="17"/>
  <c r="R12" i="17"/>
  <c r="R13" i="17"/>
  <c r="R17" i="17"/>
  <c r="R19" i="17"/>
  <c r="R24" i="17"/>
  <c r="R27" i="17"/>
  <c r="R10" i="17"/>
  <c r="R25" i="17"/>
  <c r="R23" i="17"/>
  <c r="R28" i="17"/>
  <c r="R21" i="17"/>
  <c r="R18" i="17"/>
  <c r="R29" i="17"/>
  <c r="Q35" i="18"/>
  <c r="R26"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l="1"/>
  <c r="S27" i="17"/>
  <c r="S25" i="17"/>
  <c r="T8" i="17"/>
  <c r="T29" i="17" s="1"/>
  <c r="S17" i="17"/>
  <c r="S20" i="17"/>
  <c r="S13" i="17"/>
  <c r="S19" i="17"/>
  <c r="S10" i="17"/>
  <c r="S18" i="17"/>
  <c r="S16" i="17"/>
  <c r="S23" i="17"/>
  <c r="S28" i="17"/>
  <c r="S12" i="17"/>
  <c r="S26" i="17"/>
  <c r="S24" i="17"/>
  <c r="S22"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18" i="17"/>
  <c r="T24" i="17"/>
  <c r="T21" i="17"/>
  <c r="T22" i="17"/>
  <c r="T27" i="17"/>
  <c r="T16" i="17"/>
  <c r="U8" i="17"/>
  <c r="U27" i="17" s="1"/>
  <c r="T17" i="17"/>
  <c r="T10" i="17"/>
  <c r="T13" i="17"/>
  <c r="T25" i="17"/>
  <c r="T28" i="17"/>
  <c r="T20" i="17"/>
  <c r="T12" i="17"/>
  <c r="T23" i="17"/>
  <c r="T2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8" i="17" l="1"/>
  <c r="U20" i="17"/>
  <c r="U28" i="17"/>
  <c r="U29" i="17"/>
  <c r="U12" i="17"/>
  <c r="U19" i="17"/>
  <c r="U24" i="17"/>
  <c r="V8" i="17"/>
  <c r="U22" i="17"/>
  <c r="U23" i="17"/>
  <c r="U25" i="17"/>
  <c r="U17" i="17"/>
  <c r="U26" i="17"/>
  <c r="U13" i="17"/>
  <c r="U16" i="17"/>
  <c r="U10" i="17"/>
  <c r="U21"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2" i="17"/>
  <c r="V24" i="17"/>
  <c r="V23" i="17"/>
  <c r="V27" i="17"/>
  <c r="V25" i="17"/>
  <c r="V17" i="17"/>
  <c r="W8" i="17"/>
  <c r="W28" i="17" s="1"/>
  <c r="V18" i="17"/>
  <c r="V28" i="17"/>
  <c r="V16" i="17"/>
  <c r="V22" i="17"/>
  <c r="V29" i="17"/>
  <c r="V10" i="17"/>
  <c r="V13" i="17"/>
  <c r="V21" i="17"/>
  <c r="V19" i="17"/>
  <c r="V20" i="17"/>
  <c r="V26"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7" i="17"/>
  <c r="W26" i="17"/>
  <c r="W18" i="17"/>
  <c r="W23" i="17"/>
  <c r="X8" i="17"/>
  <c r="X29" i="17" s="1"/>
  <c r="W12" i="17"/>
  <c r="W20" i="17"/>
  <c r="W27" i="17"/>
  <c r="W16" i="17"/>
  <c r="W21" i="17"/>
  <c r="W7" i="17"/>
  <c r="W29" i="17"/>
  <c r="W19" i="17"/>
  <c r="W10" i="17"/>
  <c r="W25" i="17"/>
  <c r="W13" i="17"/>
  <c r="W2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8" i="17" l="1"/>
  <c r="X28" i="17"/>
  <c r="X16" i="17"/>
  <c r="X27" i="17"/>
  <c r="X17" i="17"/>
  <c r="X23" i="17"/>
  <c r="X20" i="17"/>
  <c r="X21" i="17"/>
  <c r="X12" i="17"/>
  <c r="X25" i="17"/>
  <c r="X22" i="17"/>
  <c r="Y8" i="17"/>
  <c r="X19" i="17"/>
  <c r="X13" i="17"/>
  <c r="X10" i="17"/>
  <c r="X24" i="17"/>
  <c r="X2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2" i="17" l="1"/>
  <c r="Y29" i="17"/>
  <c r="Y10" i="17"/>
  <c r="Y19" i="17"/>
  <c r="Y26" i="17"/>
  <c r="Y27" i="17"/>
  <c r="Y23" i="17"/>
  <c r="Y16" i="17"/>
  <c r="Y24" i="17"/>
  <c r="Y17" i="17"/>
  <c r="Y25" i="17"/>
  <c r="Y20" i="17"/>
  <c r="Y18" i="17"/>
  <c r="Y13" i="17"/>
  <c r="Y28" i="17"/>
  <c r="Y12" i="17"/>
  <c r="Z8" i="17"/>
  <c r="Z27" i="17" s="1"/>
  <c r="Y21"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0" i="17" l="1"/>
  <c r="Z18" i="17"/>
  <c r="Z28" i="17"/>
  <c r="Z29" i="17"/>
  <c r="Z16" i="17"/>
  <c r="Z17" i="17"/>
  <c r="Z10" i="17"/>
  <c r="Z24" i="17"/>
  <c r="Z21" i="17"/>
  <c r="Z22" i="17"/>
  <c r="Z12" i="17"/>
  <c r="Z25" i="17"/>
  <c r="AA8" i="17"/>
  <c r="Z19" i="17"/>
  <c r="Z26" i="17"/>
  <c r="Z13" i="17"/>
  <c r="Z2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1" i="17" l="1"/>
  <c r="AA23" i="17"/>
  <c r="AA12" i="17"/>
  <c r="AA24" i="17"/>
  <c r="AA16" i="17"/>
  <c r="AA20" i="17"/>
  <c r="AA27" i="17"/>
  <c r="AA18" i="17"/>
  <c r="AA10" i="17"/>
  <c r="AA22" i="17"/>
  <c r="AB8" i="17"/>
  <c r="AB27" i="17" s="1"/>
  <c r="AA26" i="17"/>
  <c r="AA29" i="17"/>
  <c r="AA28" i="17"/>
  <c r="AA17" i="17"/>
  <c r="AA13" i="17"/>
  <c r="AA19"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2" i="17" l="1"/>
  <c r="AB12" i="17"/>
  <c r="AB13" i="17"/>
  <c r="AB19" i="17"/>
  <c r="AB28" i="17"/>
  <c r="AB17" i="17"/>
  <c r="AB29" i="17"/>
  <c r="AB16" i="17"/>
  <c r="AC8" i="17"/>
  <c r="AB18" i="17"/>
  <c r="AB24" i="17"/>
  <c r="AB23" i="17"/>
  <c r="AB20" i="17"/>
  <c r="AB26" i="17"/>
  <c r="AB21" i="17"/>
  <c r="AB10"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7" i="17" l="1"/>
  <c r="AC20" i="17"/>
  <c r="AC26" i="17"/>
  <c r="AC24" i="17"/>
  <c r="AC13" i="17"/>
  <c r="AC22" i="17"/>
  <c r="AC27" i="17"/>
  <c r="AC16" i="17"/>
  <c r="AC23" i="17"/>
  <c r="AC29" i="17"/>
  <c r="AC19" i="17"/>
  <c r="AD8" i="17"/>
  <c r="AD26" i="17" s="1"/>
  <c r="AC10" i="17"/>
  <c r="AC21" i="17"/>
  <c r="AC28" i="17"/>
  <c r="AC18" i="17"/>
  <c r="AC12"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25" i="17"/>
  <c r="AD23" i="17"/>
  <c r="AD27" i="17"/>
  <c r="AD12" i="17"/>
  <c r="AD28" i="17"/>
  <c r="AD18" i="17"/>
  <c r="AD29" i="17"/>
  <c r="AD21" i="17"/>
  <c r="AD10" i="17"/>
  <c r="AD24" i="17"/>
  <c r="AD13" i="17"/>
  <c r="AD22" i="17"/>
  <c r="AD7" i="17"/>
  <c r="AD16" i="17"/>
  <c r="AE8" i="17"/>
  <c r="AE28" i="17" s="1"/>
  <c r="AD17" i="17"/>
  <c r="AD19"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1" i="17" l="1"/>
  <c r="AE23" i="17"/>
  <c r="AE19" i="17"/>
  <c r="AE29" i="17"/>
  <c r="AE17" i="17"/>
  <c r="AE24" i="17"/>
  <c r="AE16" i="17"/>
  <c r="AE10" i="17"/>
  <c r="AE12" i="17"/>
  <c r="AE25" i="17"/>
  <c r="AE26" i="17"/>
  <c r="AE27" i="17"/>
  <c r="AF8" i="17"/>
  <c r="AF27" i="17" s="1"/>
  <c r="AE13" i="17"/>
  <c r="AE18" i="17"/>
  <c r="AE20"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6" i="17" l="1"/>
  <c r="AF13" i="17"/>
  <c r="AF28" i="17"/>
  <c r="AG8" i="17"/>
  <c r="AF18" i="17"/>
  <c r="AF23" i="17"/>
  <c r="AF29" i="17"/>
  <c r="AF24" i="17"/>
  <c r="AF26" i="17"/>
  <c r="AF10" i="17"/>
  <c r="AF22" i="17"/>
  <c r="AF17" i="17"/>
  <c r="AF20" i="17"/>
  <c r="AF12" i="17"/>
  <c r="AF21" i="17"/>
  <c r="AF19"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4" i="17"/>
  <c r="AG20" i="17"/>
  <c r="AG18" i="17" l="1"/>
  <c r="AG26" i="17"/>
  <c r="AG17" i="17"/>
  <c r="AH8" i="17"/>
  <c r="AG12" i="17"/>
  <c r="AG29" i="17"/>
  <c r="AG21" i="17"/>
  <c r="AG13" i="17"/>
  <c r="AG10" i="17"/>
  <c r="AG27" i="17"/>
  <c r="AG22" i="17"/>
  <c r="AG19" i="17"/>
  <c r="AG28" i="17"/>
  <c r="AG23" i="17"/>
  <c r="AG25"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3" i="17" l="1"/>
  <c r="AH25" i="17"/>
  <c r="AH26" i="17"/>
  <c r="AH13" i="17"/>
  <c r="AI8" i="17"/>
  <c r="AI22" i="17" s="1"/>
  <c r="AH16" i="17"/>
  <c r="AH27" i="17"/>
  <c r="AH18" i="17"/>
  <c r="AH22" i="17"/>
  <c r="AH19" i="17"/>
  <c r="AH20" i="17"/>
  <c r="AH29" i="17"/>
  <c r="AH28" i="17"/>
  <c r="AH21" i="17"/>
  <c r="AH12" i="17"/>
  <c r="AH17" i="17"/>
  <c r="AH24" i="17"/>
  <c r="AH10"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9" i="17"/>
  <c r="AI28" i="17"/>
  <c r="AI27" i="17"/>
  <c r="AI23" i="17"/>
  <c r="AI20" i="17" l="1"/>
  <c r="AI17" i="17"/>
  <c r="AJ8" i="17"/>
  <c r="AI16" i="17"/>
  <c r="AI24" i="17"/>
  <c r="AI18" i="17"/>
  <c r="AI13" i="17"/>
  <c r="AI19" i="17"/>
  <c r="AI10" i="17"/>
  <c r="AI21" i="17"/>
  <c r="AI12" i="17"/>
  <c r="AI25" i="17"/>
  <c r="AI2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9" i="17"/>
  <c r="AJ28" i="17"/>
  <c r="AJ27" i="17"/>
  <c r="AJ26" i="17"/>
  <c r="AJ22" i="17"/>
  <c r="AJ18" i="17"/>
  <c r="AJ25" i="17"/>
  <c r="AJ21" i="17"/>
  <c r="AJ24" i="17"/>
  <c r="AJ23" i="17"/>
  <c r="AJ13" i="17"/>
  <c r="AK8" i="17"/>
  <c r="AJ12" i="17"/>
  <c r="AJ10" i="17"/>
  <c r="AJ20" i="17"/>
  <c r="AJ17" i="17"/>
  <c r="AJ16" i="17"/>
  <c r="AJ19"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9" i="17"/>
  <c r="AK27" i="17"/>
  <c r="AK25" i="17"/>
  <c r="AK26" i="17"/>
  <c r="AK28" i="17"/>
  <c r="AK21" i="17"/>
  <c r="AK24" i="17"/>
  <c r="AK20" i="17"/>
  <c r="AK23" i="17"/>
  <c r="AK12" i="17"/>
  <c r="AK10" i="17"/>
  <c r="AK7" i="17"/>
  <c r="AK17" i="17"/>
  <c r="AK22" i="17"/>
  <c r="AK19" i="17"/>
  <c r="AK16" i="17"/>
  <c r="AL8" i="17"/>
  <c r="AK18" i="17"/>
  <c r="AK13"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9" i="17"/>
  <c r="AL28" i="17"/>
  <c r="AL27" i="17"/>
  <c r="AL26" i="17"/>
  <c r="AL25" i="17"/>
  <c r="AL24" i="17"/>
  <c r="AL20" i="17"/>
  <c r="AL23" i="17"/>
  <c r="AL19" i="17"/>
  <c r="AL22" i="17"/>
  <c r="AL21" i="17"/>
  <c r="AL17" i="17"/>
  <c r="AL16" i="17"/>
  <c r="AL18" i="17"/>
  <c r="AL13" i="17"/>
  <c r="AM8" i="17"/>
  <c r="AL12" i="17"/>
  <c r="AL10"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9" i="17"/>
  <c r="AM28" i="17"/>
  <c r="AM27" i="17"/>
  <c r="AM23" i="17"/>
  <c r="AM19" i="17"/>
  <c r="AM22" i="17"/>
  <c r="AM18" i="17"/>
  <c r="AM26" i="17"/>
  <c r="AM21" i="17"/>
  <c r="AM16" i="17"/>
  <c r="AM25" i="17"/>
  <c r="AM20" i="17"/>
  <c r="AM13" i="17"/>
  <c r="AN8" i="17"/>
  <c r="AM24" i="17"/>
  <c r="AM12" i="17"/>
  <c r="AM10" i="17"/>
  <c r="AM17"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29" i="17"/>
  <c r="AN28" i="17"/>
  <c r="AN27" i="17"/>
  <c r="AN26" i="17"/>
  <c r="AN22" i="17"/>
  <c r="AN18" i="17"/>
  <c r="AN21" i="17"/>
  <c r="AN25" i="17"/>
  <c r="AN24" i="17"/>
  <c r="AN20" i="17"/>
  <c r="AN13" i="17"/>
  <c r="AO8" i="17"/>
  <c r="AN19" i="17"/>
  <c r="AN12" i="17"/>
  <c r="AN10" i="17"/>
  <c r="AN17" i="17"/>
  <c r="AN23" i="17"/>
  <c r="AN16"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28" i="17"/>
  <c r="AO26" i="17"/>
  <c r="AO21" i="17"/>
  <c r="AO24" i="17"/>
  <c r="AO20" i="17"/>
  <c r="AO27" i="17"/>
  <c r="AO23" i="17"/>
  <c r="AO19" i="17"/>
  <c r="AO12" i="17"/>
  <c r="AO10" i="17"/>
  <c r="AO22" i="17"/>
  <c r="AO18" i="17"/>
  <c r="AO17" i="17"/>
  <c r="AO29" i="17"/>
  <c r="AO16" i="17"/>
  <c r="AP8" i="17"/>
  <c r="AO13"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29" i="17"/>
  <c r="AP28" i="17"/>
  <c r="AP27" i="17"/>
  <c r="AP26" i="17"/>
  <c r="AP24" i="17"/>
  <c r="AP20" i="17"/>
  <c r="AP25" i="17"/>
  <c r="AP23" i="17"/>
  <c r="AP19" i="17"/>
  <c r="AP22" i="17"/>
  <c r="AP18" i="17"/>
  <c r="AP17" i="17"/>
  <c r="AP16" i="17"/>
  <c r="AP21" i="17"/>
  <c r="AP13" i="17"/>
  <c r="AQ8" i="17"/>
  <c r="AP12" i="17"/>
  <c r="AP10"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29" i="17"/>
  <c r="AQ28" i="17"/>
  <c r="AQ27" i="17"/>
  <c r="AQ25" i="17"/>
  <c r="AQ23" i="17"/>
  <c r="AQ19" i="17"/>
  <c r="AQ26" i="17"/>
  <c r="AQ22" i="17"/>
  <c r="AQ18" i="17"/>
  <c r="AQ21" i="17"/>
  <c r="AQ16" i="17"/>
  <c r="AQ13" i="17"/>
  <c r="AR8" i="17"/>
  <c r="AQ20" i="17"/>
  <c r="AQ24" i="17"/>
  <c r="AQ12" i="17"/>
  <c r="AQ10" i="17"/>
  <c r="AQ17"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29" i="17"/>
  <c r="AR28" i="17"/>
  <c r="AR27" i="17"/>
  <c r="AR26" i="17"/>
  <c r="AR22" i="17"/>
  <c r="AR18" i="17"/>
  <c r="AR21" i="17"/>
  <c r="AR24" i="17"/>
  <c r="AR25" i="17"/>
  <c r="AR13" i="17"/>
  <c r="AS8" i="17"/>
  <c r="AR12" i="17"/>
  <c r="AR10" i="17"/>
  <c r="AR23" i="17"/>
  <c r="AR20" i="17"/>
  <c r="AR17" i="17"/>
  <c r="AR7" i="17"/>
  <c r="AR19" i="17"/>
  <c r="AR16"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28" i="17"/>
  <c r="AS25" i="17"/>
  <c r="AS26" i="17"/>
  <c r="AS29" i="17"/>
  <c r="AS27" i="17"/>
  <c r="AS21" i="17"/>
  <c r="AS24" i="17"/>
  <c r="AS20" i="17"/>
  <c r="AS23" i="17"/>
  <c r="AS22" i="17"/>
  <c r="AS12" i="17"/>
  <c r="AS10" i="17"/>
  <c r="AS17" i="17"/>
  <c r="AS19" i="17"/>
  <c r="AS16" i="17"/>
  <c r="AS13" i="17"/>
  <c r="AS18" i="17"/>
  <c r="AT8"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29" i="17"/>
  <c r="AT28" i="17"/>
  <c r="AT27" i="17"/>
  <c r="AT26" i="17"/>
  <c r="AT24" i="17"/>
  <c r="AT20" i="17"/>
  <c r="AT23" i="17"/>
  <c r="AT19" i="17"/>
  <c r="AT25" i="17"/>
  <c r="AT22" i="17"/>
  <c r="AT17" i="17"/>
  <c r="AT16" i="17"/>
  <c r="AT21" i="17"/>
  <c r="AT18" i="17"/>
  <c r="AT13" i="17"/>
  <c r="AU8" i="17"/>
  <c r="AT10" i="17"/>
  <c r="AT12"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29" i="17"/>
  <c r="AU28" i="17"/>
  <c r="AU27" i="17"/>
  <c r="AU26" i="17"/>
  <c r="AU23" i="17"/>
  <c r="AU19" i="17"/>
  <c r="AU25" i="17"/>
  <c r="AU22" i="17"/>
  <c r="AU18" i="17"/>
  <c r="AU21" i="17"/>
  <c r="AU16" i="17"/>
  <c r="AU24" i="17"/>
  <c r="AU20" i="17"/>
  <c r="AU13" i="17"/>
  <c r="AV8" i="17"/>
  <c r="AU12" i="17"/>
  <c r="AU10" i="17"/>
  <c r="AU17"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29" i="17"/>
  <c r="AV28" i="17"/>
  <c r="AV27" i="17"/>
  <c r="AV26" i="17"/>
  <c r="AV25" i="17"/>
  <c r="AV22" i="17"/>
  <c r="AV18" i="17"/>
  <c r="AV21" i="17"/>
  <c r="AV24" i="17"/>
  <c r="AV20" i="17"/>
  <c r="AV13" i="17"/>
  <c r="AW8" i="17"/>
  <c r="AV23" i="17"/>
  <c r="AV19" i="17"/>
  <c r="AV12" i="17"/>
  <c r="AV10" i="17"/>
  <c r="AV17" i="17"/>
  <c r="AV16"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29" i="17"/>
  <c r="AW27" i="17"/>
  <c r="AW26" i="17"/>
  <c r="AW21" i="17"/>
  <c r="AW24" i="17"/>
  <c r="AW20" i="17"/>
  <c r="AW28" i="17"/>
  <c r="AW23" i="17"/>
  <c r="AW19" i="17"/>
  <c r="AW12" i="17"/>
  <c r="AW10" i="17"/>
  <c r="AW18" i="17"/>
  <c r="AW17" i="17"/>
  <c r="AW22" i="17"/>
  <c r="AW16" i="17"/>
  <c r="AX8" i="17"/>
  <c r="AW13"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16" i="18"/>
  <c r="AW12" i="18"/>
  <c r="AX29" i="17"/>
  <c r="AX28" i="17"/>
  <c r="AX27" i="17"/>
  <c r="AX26" i="17"/>
  <c r="AX24" i="17"/>
  <c r="AX20" i="17"/>
  <c r="AX23" i="17"/>
  <c r="AX19" i="17"/>
  <c r="AX22" i="17"/>
  <c r="AX18" i="17"/>
  <c r="AX17" i="17"/>
  <c r="AX21" i="17"/>
  <c r="AX16" i="17"/>
  <c r="AX13" i="17"/>
  <c r="AY8" i="17"/>
  <c r="AX25" i="17"/>
  <c r="AX10" i="17"/>
  <c r="AX12" i="17"/>
  <c r="AW20" i="18" l="1"/>
  <c r="AW24" i="18"/>
  <c r="AW15" i="18"/>
  <c r="AW17" i="18"/>
  <c r="AW29" i="18"/>
  <c r="AW18" i="18"/>
  <c r="AW14" i="18"/>
  <c r="AW25" i="18"/>
  <c r="AW30" i="18"/>
  <c r="AW26" i="18"/>
  <c r="AW31" i="18"/>
  <c r="AW33" i="18"/>
  <c r="AW22" i="18"/>
  <c r="AX7" i="18"/>
  <c r="AX31" i="18" s="1"/>
  <c r="AW21" i="18"/>
  <c r="AW32" i="18"/>
  <c r="AW11" i="18"/>
  <c r="AW27" i="18"/>
  <c r="AW34" i="18"/>
  <c r="AW9" i="18"/>
  <c r="AW13" i="18"/>
  <c r="AW19" i="18"/>
  <c r="AW23" i="18"/>
  <c r="AW35" i="18"/>
  <c r="AY29" i="17"/>
  <c r="AY28" i="17"/>
  <c r="AY27" i="17"/>
  <c r="AY23" i="17"/>
  <c r="AY19" i="17"/>
  <c r="AY22" i="17"/>
  <c r="AY18" i="17"/>
  <c r="AY25" i="17"/>
  <c r="AY21" i="17"/>
  <c r="AY24" i="17"/>
  <c r="AY16" i="17"/>
  <c r="AY26" i="17"/>
  <c r="AY13" i="17"/>
  <c r="AZ8" i="17"/>
  <c r="AY12" i="17"/>
  <c r="AY10" i="17"/>
  <c r="AY7" i="17"/>
  <c r="AY20" i="17"/>
  <c r="AY17"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29" i="17"/>
  <c r="AZ28" i="17"/>
  <c r="AZ27" i="17"/>
  <c r="AZ26" i="17"/>
  <c r="AZ22" i="17"/>
  <c r="AZ18" i="17"/>
  <c r="AZ25" i="17"/>
  <c r="AZ21" i="17"/>
  <c r="AZ24" i="17"/>
  <c r="AZ23" i="17"/>
  <c r="AZ13" i="17"/>
  <c r="BA8" i="17"/>
  <c r="AZ12" i="17"/>
  <c r="AZ10" i="17"/>
  <c r="AZ20" i="17"/>
  <c r="AZ17" i="17"/>
  <c r="AZ16" i="17"/>
  <c r="AZ19"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29" i="17"/>
  <c r="BA27" i="17"/>
  <c r="BA25" i="17"/>
  <c r="BA26" i="17"/>
  <c r="BA28" i="17"/>
  <c r="BA21" i="17"/>
  <c r="BA24" i="17"/>
  <c r="BA20" i="17"/>
  <c r="BA23" i="17"/>
  <c r="BA12" i="17"/>
  <c r="BA10" i="17"/>
  <c r="BA17" i="17"/>
  <c r="BA22" i="17"/>
  <c r="BA19" i="17"/>
  <c r="BA16" i="17"/>
  <c r="BA18" i="17"/>
  <c r="BB8" i="17"/>
  <c r="BA13" i="17"/>
  <c r="AZ28" i="18" l="1"/>
  <c r="AZ22" i="18"/>
  <c r="AZ35" i="18"/>
  <c r="AZ21" i="18"/>
  <c r="AZ33" i="18"/>
  <c r="AZ13" i="18"/>
  <c r="BA7" i="18"/>
  <c r="BA27" i="18" s="1"/>
  <c r="AZ18" i="18"/>
  <c r="AZ14" i="18"/>
  <c r="AZ24" i="18"/>
  <c r="AZ26" i="18"/>
  <c r="AZ34" i="18"/>
  <c r="AZ12" i="18"/>
  <c r="AZ19" i="18"/>
  <c r="AZ23" i="18"/>
  <c r="AZ16" i="18"/>
  <c r="AZ15" i="18"/>
  <c r="AZ27" i="18"/>
  <c r="AZ9" i="18"/>
  <c r="AZ20" i="18"/>
  <c r="AZ30" i="18"/>
  <c r="AZ11" i="18"/>
  <c r="AZ29" i="18"/>
  <c r="AZ31" i="18"/>
  <c r="AZ17" i="18"/>
  <c r="AZ25" i="18"/>
  <c r="BB29" i="17"/>
  <c r="BB28" i="17"/>
  <c r="BB27" i="17"/>
  <c r="BB26" i="17"/>
  <c r="BB25" i="17"/>
  <c r="BB24" i="17"/>
  <c r="BB20" i="17"/>
  <c r="BB23" i="17"/>
  <c r="BB19" i="17"/>
  <c r="BB22" i="17"/>
  <c r="BB21" i="17"/>
  <c r="BB17" i="17"/>
  <c r="BB16" i="17"/>
  <c r="BB18" i="17"/>
  <c r="BB13" i="17"/>
  <c r="BC8" i="17"/>
  <c r="BB12" i="17"/>
  <c r="BB10" i="17"/>
  <c r="BA12" i="18" l="1"/>
  <c r="BA18" i="18"/>
  <c r="BA16" i="18"/>
  <c r="BA24" i="18"/>
  <c r="BA28" i="18"/>
  <c r="BA29" i="18"/>
  <c r="BA31" i="18"/>
  <c r="BA33" i="18"/>
  <c r="BA35" i="18"/>
  <c r="BA25" i="18"/>
  <c r="BB7" i="18"/>
  <c r="BB31" i="18" s="1"/>
  <c r="BA20" i="18"/>
  <c r="BA26" i="18"/>
  <c r="BA9" i="18"/>
  <c r="BA21" i="18"/>
  <c r="BA17" i="18"/>
  <c r="BA30" i="18"/>
  <c r="BA22" i="18"/>
  <c r="BA23" i="18"/>
  <c r="BA32" i="18"/>
  <c r="BA11" i="18"/>
  <c r="BA14" i="18"/>
  <c r="BA34" i="18"/>
  <c r="BA13" i="18"/>
  <c r="BA19" i="18"/>
  <c r="BA15" i="18"/>
  <c r="BC29" i="17"/>
  <c r="BC28" i="17"/>
  <c r="BC27" i="17"/>
  <c r="BC23" i="17"/>
  <c r="BC19" i="17"/>
  <c r="BC22" i="17"/>
  <c r="BC18" i="17"/>
  <c r="BC26" i="17"/>
  <c r="BC21" i="17"/>
  <c r="BC16" i="17"/>
  <c r="BC20" i="17"/>
  <c r="BC13" i="17"/>
  <c r="BD8" i="17"/>
  <c r="BC25" i="17"/>
  <c r="BC12" i="17"/>
  <c r="BC10" i="17"/>
  <c r="BC24" i="17"/>
  <c r="BC17" i="17"/>
  <c r="BB17" i="18" l="1"/>
  <c r="BB22" i="18"/>
  <c r="BB23" i="18"/>
  <c r="BB13" i="18"/>
  <c r="BB11" i="18"/>
  <c r="BB24" i="18"/>
  <c r="BB19" i="18"/>
  <c r="BB28" i="18"/>
  <c r="BB18" i="18"/>
  <c r="BB9" i="18"/>
  <c r="BC7" i="18"/>
  <c r="BC23" i="18" s="1"/>
  <c r="BB34" i="18"/>
  <c r="BB27" i="18"/>
  <c r="BB12" i="18"/>
  <c r="BB35" i="18"/>
  <c r="BB14" i="18"/>
  <c r="BB21" i="18"/>
  <c r="BB16" i="18"/>
  <c r="BB29" i="18"/>
  <c r="BB15" i="18"/>
  <c r="BB25" i="18"/>
  <c r="BB20" i="18"/>
  <c r="BB33" i="18"/>
  <c r="BB32" i="18"/>
  <c r="BB30" i="18"/>
  <c r="BB26" i="18"/>
  <c r="BD29" i="17"/>
  <c r="BD28" i="17"/>
  <c r="BD27" i="17"/>
  <c r="BD26" i="17"/>
  <c r="BD22" i="17"/>
  <c r="BD18" i="17"/>
  <c r="BD21" i="17"/>
  <c r="BD25" i="17"/>
  <c r="BD24" i="17"/>
  <c r="BD20" i="17"/>
  <c r="BD13" i="17"/>
  <c r="BE8" i="17"/>
  <c r="BD19" i="17"/>
  <c r="BD12" i="17"/>
  <c r="BD10" i="17"/>
  <c r="BD23" i="17"/>
  <c r="BD17" i="17"/>
  <c r="BD16" i="17"/>
  <c r="BC15" i="18" l="1"/>
  <c r="BC13" i="18"/>
  <c r="BC27" i="18"/>
  <c r="BC14" i="18"/>
  <c r="BC28" i="18"/>
  <c r="BC30" i="18"/>
  <c r="BC19" i="18"/>
  <c r="BC31" i="18"/>
  <c r="BC29" i="18"/>
  <c r="BC16" i="18"/>
  <c r="BC32" i="18"/>
  <c r="BC24" i="18"/>
  <c r="BC21" i="18"/>
  <c r="BC9" i="18"/>
  <c r="BC17" i="18"/>
  <c r="BC33" i="18"/>
  <c r="BC20" i="18"/>
  <c r="BC18" i="18"/>
  <c r="BC26" i="18"/>
  <c r="BC35" i="18"/>
  <c r="BC11" i="18"/>
  <c r="BD7" i="18"/>
  <c r="BD25" i="18" s="1"/>
  <c r="BC22" i="18"/>
  <c r="BC25" i="18"/>
  <c r="BC34" i="18"/>
  <c r="BC12" i="18"/>
  <c r="BE25" i="17"/>
  <c r="BE28" i="17"/>
  <c r="BE26" i="17"/>
  <c r="BE21" i="17"/>
  <c r="BE27" i="17"/>
  <c r="BE24" i="17"/>
  <c r="BE20" i="17"/>
  <c r="BE29" i="17"/>
  <c r="BE23" i="17"/>
  <c r="BE19" i="17"/>
  <c r="BE12" i="17"/>
  <c r="BE10" i="17"/>
  <c r="BE22" i="17"/>
  <c r="BE18" i="17"/>
  <c r="BE17" i="17"/>
  <c r="BE16" i="17"/>
  <c r="BF8" i="17"/>
  <c r="BE13" i="17"/>
  <c r="BD12" i="18" l="1"/>
  <c r="BD13" i="18"/>
  <c r="BD11" i="18"/>
  <c r="BD21" i="18"/>
  <c r="BD9" i="18"/>
  <c r="BD26" i="18"/>
  <c r="BD22" i="18"/>
  <c r="BD23" i="18"/>
  <c r="BD27" i="18"/>
  <c r="BD14" i="18"/>
  <c r="BD18" i="18"/>
  <c r="BD30" i="18"/>
  <c r="BD19" i="18"/>
  <c r="BD31" i="18"/>
  <c r="BD32" i="18"/>
  <c r="BE7" i="18"/>
  <c r="BE23" i="18" s="1"/>
  <c r="BD15" i="18"/>
  <c r="BD33" i="18"/>
  <c r="BD16" i="18"/>
  <c r="BD20" i="18"/>
  <c r="BD34" i="18"/>
  <c r="BD28" i="18"/>
  <c r="BD17" i="18"/>
  <c r="BD24" i="18"/>
  <c r="BD35" i="18"/>
  <c r="BD29" i="18"/>
  <c r="BF29" i="17"/>
  <c r="BF28" i="17"/>
  <c r="BF27" i="17"/>
  <c r="BF26" i="17"/>
  <c r="BF24" i="17"/>
  <c r="BF20" i="17"/>
  <c r="BF25" i="17"/>
  <c r="BF23" i="17"/>
  <c r="BF19" i="17"/>
  <c r="BF22" i="17"/>
  <c r="BF18" i="17"/>
  <c r="BF17" i="17"/>
  <c r="BF16" i="17"/>
  <c r="BF7" i="17"/>
  <c r="BF13" i="17"/>
  <c r="BG8" i="17"/>
  <c r="BF21" i="17"/>
  <c r="BF12" i="17"/>
  <c r="BF10" i="17"/>
  <c r="BE15" i="18" l="1"/>
  <c r="BE13" i="18"/>
  <c r="BE20" i="18"/>
  <c r="BE17" i="18"/>
  <c r="BE30" i="18"/>
  <c r="BE14" i="18"/>
  <c r="BE22" i="18"/>
  <c r="BE28" i="18"/>
  <c r="BE29" i="18"/>
  <c r="BE25" i="18"/>
  <c r="BE31" i="18"/>
  <c r="BF7" i="18"/>
  <c r="BF30" i="18" s="1"/>
  <c r="BE12" i="18"/>
  <c r="BE33" i="18"/>
  <c r="BE24" i="18"/>
  <c r="BE27" i="18"/>
  <c r="BE35" i="18"/>
  <c r="BE34" i="18"/>
  <c r="BE16" i="18"/>
  <c r="BE21" i="18"/>
  <c r="BE32" i="18"/>
  <c r="BE18" i="18"/>
  <c r="BE26" i="18"/>
  <c r="BE9" i="18"/>
  <c r="BE19" i="18"/>
  <c r="BE11" i="18"/>
  <c r="BG29" i="17"/>
  <c r="BG28" i="17"/>
  <c r="BG27" i="17"/>
  <c r="BG25" i="17"/>
  <c r="BG23" i="17"/>
  <c r="BG19" i="17"/>
  <c r="BG26" i="17"/>
  <c r="BG22" i="17"/>
  <c r="BG18" i="17"/>
  <c r="BG21" i="17"/>
  <c r="BG16" i="17"/>
  <c r="BG13" i="17"/>
  <c r="BH8" i="17"/>
  <c r="BG20" i="17"/>
  <c r="BG24" i="17"/>
  <c r="BG12" i="17"/>
  <c r="BG10" i="17"/>
  <c r="BG17" i="17"/>
  <c r="BF35" i="18" l="1"/>
  <c r="BF14" i="18"/>
  <c r="BF34" i="18"/>
  <c r="BF19" i="18"/>
  <c r="BF12" i="18"/>
  <c r="BF22" i="18"/>
  <c r="BF33" i="18"/>
  <c r="BF15" i="18"/>
  <c r="BF20" i="18"/>
  <c r="BF17" i="18"/>
  <c r="BF6" i="18"/>
  <c r="BF32" i="18"/>
  <c r="BF26" i="18"/>
  <c r="BF13" i="18"/>
  <c r="BF9" i="18"/>
  <c r="BF18" i="18"/>
  <c r="BF11" i="18"/>
  <c r="BF21" i="18"/>
  <c r="BF16" i="18"/>
  <c r="BF31" i="18"/>
  <c r="BF27" i="18"/>
  <c r="BG7" i="18"/>
  <c r="BG22" i="18" s="1"/>
  <c r="BF24" i="18"/>
  <c r="BF28" i="18"/>
  <c r="BF29" i="18"/>
  <c r="BF23" i="18"/>
  <c r="BF25" i="18"/>
  <c r="BH29" i="17"/>
  <c r="BH28" i="17"/>
  <c r="BH27" i="17"/>
  <c r="BH26" i="17"/>
  <c r="BH22" i="17"/>
  <c r="BH18" i="17"/>
  <c r="BH21" i="17"/>
  <c r="BH24" i="17"/>
  <c r="BH13" i="17"/>
  <c r="BI8" i="17"/>
  <c r="BH25" i="17"/>
  <c r="BH12" i="17"/>
  <c r="BH10" i="17"/>
  <c r="BH23" i="17"/>
  <c r="BH20" i="17"/>
  <c r="BH17" i="17"/>
  <c r="BH19" i="17"/>
  <c r="BH16" i="17"/>
  <c r="BG18" i="18" l="1"/>
  <c r="BG14" i="18"/>
  <c r="BG12" i="18"/>
  <c r="BG27" i="18"/>
  <c r="BG24" i="18"/>
  <c r="BG23" i="18"/>
  <c r="BG29" i="18"/>
  <c r="BG28" i="18"/>
  <c r="BG30" i="18"/>
  <c r="BG11" i="18"/>
  <c r="BG13" i="18"/>
  <c r="BH7" i="18"/>
  <c r="BH35" i="18" s="1"/>
  <c r="BG19" i="18"/>
  <c r="BG31" i="18"/>
  <c r="BG20" i="18"/>
  <c r="BG32" i="18"/>
  <c r="BG15" i="18"/>
  <c r="BG16" i="18"/>
  <c r="BG33" i="18"/>
  <c r="BG21" i="18"/>
  <c r="BG17" i="18"/>
  <c r="BG34" i="18"/>
  <c r="BG25" i="18"/>
  <c r="BG26" i="18"/>
  <c r="BG35" i="18"/>
  <c r="BG9" i="18"/>
  <c r="BI28" i="17"/>
  <c r="BI25" i="17"/>
  <c r="BI26" i="17"/>
  <c r="BI29" i="17"/>
  <c r="BI27" i="17"/>
  <c r="BI21" i="17"/>
  <c r="BI24" i="17"/>
  <c r="BI20" i="17"/>
  <c r="BI23" i="17"/>
  <c r="BI22" i="17"/>
  <c r="BI12" i="17"/>
  <c r="BI10" i="17"/>
  <c r="BI17" i="17"/>
  <c r="BI19" i="17"/>
  <c r="BI16" i="17"/>
  <c r="BI13" i="17"/>
  <c r="BI18" i="17"/>
  <c r="BJ8" i="17"/>
  <c r="BH16" i="18" l="1"/>
  <c r="BI7" i="18"/>
  <c r="BI28" i="18" s="1"/>
  <c r="BH25" i="18"/>
  <c r="BH9" i="18"/>
  <c r="BH21" i="18"/>
  <c r="BH26" i="18"/>
  <c r="BH13" i="18"/>
  <c r="BH23" i="18"/>
  <c r="BH27" i="18"/>
  <c r="BH11" i="18"/>
  <c r="BH24" i="18"/>
  <c r="BH30" i="18"/>
  <c r="BH18" i="18"/>
  <c r="BH29" i="18"/>
  <c r="BH31" i="18"/>
  <c r="BH19" i="18"/>
  <c r="BH32" i="18"/>
  <c r="BH15" i="18"/>
  <c r="BH14" i="18"/>
  <c r="BH22" i="18"/>
  <c r="BH12" i="18"/>
  <c r="BH33" i="18"/>
  <c r="BH20" i="18"/>
  <c r="BH34" i="18"/>
  <c r="BH17" i="18"/>
  <c r="BH28" i="18"/>
  <c r="BI34" i="18"/>
  <c r="BI32" i="18"/>
  <c r="BI30" i="18"/>
  <c r="BI29" i="18"/>
  <c r="BI19" i="18"/>
  <c r="BI18" i="18"/>
  <c r="BI23" i="18"/>
  <c r="BI16" i="18"/>
  <c r="BI9" i="18"/>
  <c r="BI12" i="18"/>
  <c r="BJ7" i="18"/>
  <c r="BJ29" i="17"/>
  <c r="BJ28" i="17"/>
  <c r="BJ27" i="17"/>
  <c r="BJ26" i="17"/>
  <c r="BJ24" i="17"/>
  <c r="BJ20" i="17"/>
  <c r="BJ23" i="17"/>
  <c r="BJ19" i="17"/>
  <c r="BJ25" i="17"/>
  <c r="BJ22" i="17"/>
  <c r="BJ17" i="17"/>
  <c r="BJ16" i="17"/>
  <c r="BJ21" i="17"/>
  <c r="BJ18" i="17"/>
  <c r="BJ13" i="17"/>
  <c r="BK8" i="17"/>
  <c r="BJ10" i="17"/>
  <c r="BJ12" i="17"/>
  <c r="BI20" i="18" l="1"/>
  <c r="BI25" i="18"/>
  <c r="BI21" i="18"/>
  <c r="BI13" i="18"/>
  <c r="BI31" i="18"/>
  <c r="BI17" i="18"/>
  <c r="BI22" i="18"/>
  <c r="BI26" i="18"/>
  <c r="BI27" i="18"/>
  <c r="BI33" i="18"/>
  <c r="BI24" i="18"/>
  <c r="BI11" i="18"/>
  <c r="BI14" i="18"/>
  <c r="BI35" i="18"/>
  <c r="BI15" i="18"/>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29" i="17"/>
  <c r="BK28" i="17"/>
  <c r="BK27" i="17"/>
  <c r="BK26" i="17"/>
  <c r="BK23" i="17"/>
  <c r="BK19" i="17"/>
  <c r="BK25" i="17"/>
  <c r="BK22" i="17"/>
  <c r="BK18" i="17"/>
  <c r="BK21" i="17"/>
  <c r="BK16" i="17"/>
  <c r="BK24" i="17"/>
  <c r="BK20" i="17"/>
  <c r="BK13" i="17"/>
  <c r="BL8" i="17"/>
  <c r="BK12" i="17"/>
  <c r="BK10" i="17"/>
  <c r="BK17"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9" i="17"/>
  <c r="BL28" i="17"/>
  <c r="BL27" i="17"/>
  <c r="BL26" i="17"/>
  <c r="BL25" i="17"/>
  <c r="BL22" i="17"/>
  <c r="BL18" i="17"/>
  <c r="BL21" i="17"/>
  <c r="BL24" i="17"/>
  <c r="BL20" i="17"/>
  <c r="BL13" i="17"/>
  <c r="BL23" i="17"/>
  <c r="BL19" i="17"/>
  <c r="BL12" i="17"/>
  <c r="BL10" i="17"/>
  <c r="BL17" i="17"/>
  <c r="BL16"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31" i="16"/>
  <c r="BJ30" i="16"/>
  <c r="BJ27" i="16"/>
  <c r="BJ18" i="16"/>
  <c r="BJ26" i="16"/>
  <c r="BJ17" i="16"/>
  <c r="BJ19" i="16"/>
  <c r="BJ16" i="16"/>
  <c r="BJ9" i="16"/>
  <c r="BJ34" i="16" l="1"/>
  <c r="BJ13" i="16"/>
  <c r="BJ22" i="16"/>
  <c r="BJ32" i="16"/>
  <c r="BJ14" i="16"/>
  <c r="BJ15" i="16"/>
  <c r="BJ23" i="16"/>
  <c r="BJ33" i="16"/>
  <c r="BJ11" i="16"/>
  <c r="BK7" i="16"/>
  <c r="BK27" i="16" s="1"/>
  <c r="BJ24" i="16"/>
  <c r="BJ29" i="16"/>
  <c r="BJ20" i="16"/>
  <c r="BJ28" i="16"/>
  <c r="BJ35" i="16"/>
  <c r="BJ12" i="16"/>
  <c r="BJ21" i="16"/>
  <c r="BK23" i="16" l="1"/>
  <c r="BK20" i="16"/>
  <c r="BK28" i="16"/>
  <c r="BK29" i="16"/>
  <c r="BK19" i="16"/>
  <c r="BK30" i="16"/>
  <c r="BK24" i="16"/>
  <c r="BK22" i="16"/>
  <c r="BK31" i="16"/>
  <c r="BK32" i="16"/>
  <c r="BK25" i="16"/>
  <c r="BK18" i="16"/>
  <c r="BK13" i="16"/>
  <c r="BK33" i="16"/>
  <c r="BK15" i="16"/>
  <c r="BK34" i="16"/>
  <c r="BK16" i="16"/>
  <c r="BK14" i="16"/>
  <c r="BK35" i="16"/>
  <c r="BK9" i="16"/>
  <c r="BK17" i="16"/>
  <c r="BK11" i="16"/>
  <c r="BK21" i="16"/>
  <c r="BL7" i="16"/>
  <c r="BL31" i="16" s="1"/>
  <c r="BK26" i="16"/>
  <c r="BK12" i="16"/>
  <c r="BL13" i="16" l="1"/>
  <c r="BL28" i="16"/>
  <c r="BL14" i="16"/>
  <c r="BL23" i="16"/>
  <c r="BL35" i="16"/>
  <c r="BL19" i="16"/>
  <c r="BL20" i="16"/>
  <c r="BL25" i="16"/>
  <c r="BL32" i="16"/>
  <c r="BL15" i="16"/>
  <c r="BL12" i="16"/>
  <c r="BL22" i="16"/>
  <c r="BL17" i="16"/>
  <c r="BL33" i="16"/>
  <c r="BL18" i="16"/>
  <c r="BL34" i="16"/>
  <c r="BL26" i="16"/>
  <c r="BL27" i="16"/>
  <c r="BL24" i="16"/>
  <c r="BL9" i="16"/>
  <c r="BL29" i="16"/>
  <c r="BL21" i="16"/>
  <c r="BL11" i="16"/>
  <c r="BL30" i="16"/>
  <c r="BL1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<sst xmlns="http://schemas.openxmlformats.org/spreadsheetml/2006/main" count="171" uniqueCount="66">
  <si>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</si>
  <si>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</si>
  <si>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</si>
  <si>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</si>
  <si>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</si>
  <si>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</si>
  <si>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</si>
  <si>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</si>
  <si>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</si>
  <si>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</si>
  <si>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</si>
  <si>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</si>
  <si>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</si>
  <si>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</si>
  <si>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</si>
  <si>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</si>
  <si>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</si>
  <si>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</si>
  <si>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</si>
  <si>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</si>
  <si>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</si>
  <si>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</si>
  <si>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</si>
  <si>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</si>
  <si>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</si>
  <si>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</si>
  <si>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</si>
  <si>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</si>
  <si>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</si>
  <si>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</si>
  <si>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</si>
  <si>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</si>
  <si>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</si>
  <si>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</si>
  <si>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</si>
  <si>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Gupreet Bawa</t>
  </si>
  <si>
    <t>Hayden Cook</t>
  </si>
  <si>
    <t>Project start date:</t>
  </si>
  <si>
    <t>Scrolling increment:</t>
  </si>
  <si>
    <t>Proposal</t>
  </si>
  <si>
    <t>Presentation Slides</t>
  </si>
  <si>
    <t>Write-up</t>
  </si>
  <si>
    <t>Video</t>
  </si>
  <si>
    <t>Development</t>
  </si>
  <si>
    <t>Data sources finalized</t>
  </si>
  <si>
    <t xml:space="preserve">Objectives finalized </t>
  </si>
  <si>
    <t>Clean datasets and combine</t>
  </si>
  <si>
    <t>Create filtering</t>
  </si>
  <si>
    <t>Integrate prediction</t>
  </si>
  <si>
    <t>Generate visuals/tables</t>
  </si>
  <si>
    <t>App development</t>
  </si>
  <si>
    <t>Deadlines</t>
  </si>
  <si>
    <t>Progress Report</t>
  </si>
  <si>
    <t>Final Report</t>
  </si>
  <si>
    <t>Final Presentation</t>
  </si>
  <si>
    <t>Tad</t>
  </si>
  <si>
    <t>Alex</t>
  </si>
  <si>
    <t>Shloka</t>
  </si>
  <si>
    <t>Gantt Chart</t>
  </si>
  <si>
    <t>Sources and citations</t>
  </si>
  <si>
    <t>Joanna</t>
  </si>
  <si>
    <t>Elise</t>
  </si>
  <si>
    <t>Team 179</t>
  </si>
  <si>
    <t>CSE 6242</t>
  </si>
  <si>
    <t>Elise Reppond, Alex Johnson, Tad Kabage, Shloka Parvatrao, and Joanna Rashid</t>
  </si>
  <si>
    <t>Project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</si>
</sst>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11"/>
      <color theme="3" tint="0.79998168889431442"/>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0" borderId="0" xfId="0" applyAlignment="1">
      <alignment horizontal="center"/>
    </xf>
    <xf numFmtId="0" fontId="35" fillId="15" borderId="4" xfId="0" applyFont="1" applyFill="1" applyBorder="1" applyAlignment="1">
      <alignment horizontal="center" vertical="center"/>
    </xf>
    <xf numFmtId="0" fontId="0" fillId="15" borderId="4" xfId="0"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2">
    <dxf>
      <border>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1"/>
      <tableStyleElement type="headerRow" dxfId="70"/>
      <tableStyleElement type="firstRowStripe" dxfId="69"/>
      <tableStyleElement type="secondRowStripe" dxfId="68"/>
    </tableStyle>
    <tableStyle name="ToDoList" pivot="0" count="9" xr9:uid="{00000000-0011-0000-FFFF-FFFF00000000}">
      <tableStyleElement type="wholeTable" dxfId="67"/>
      <tableStyleElement type="headerRow" dxfId="66"/>
      <tableStyleElement type="totalRow" dxfId="65"/>
      <tableStyleElement type="firstColumn" dxfId="64"/>
      <tableStyleElement type="lastColumn" dxfId="63"/>
      <tableStyleElement type="firstRowStripe" dxfId="62"/>
      <tableStyleElement type="secondRowStripe" dxfId="61"/>
      <tableStyleElement type="firstColumnStripe" dxfId="60"/>
      <tableStyleElement type="secondColumnStripe" dxfId="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8" horiz="1" max="365" page="2" val="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8</xdr:row>
          <xdr:rowOff>57150</xdr:rowOff>
        </xdr:from>
        <xdr:to>
          <xdr:col>63</xdr:col>
          <xdr:colOff>228600</xdr:colOff>
          <xdr:row>8</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10:G30" totalsRowShown="0" headerRowDxfId="58" dataDxfId="57">
  <autoFilter ref="B10:G3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6"/>
    <tableColumn id="2" xr3:uid="{39BD914E-FB02-4352-846C-6D59624DC0B0}" name="Category" dataDxfId="55"/>
    <tableColumn id="3" xr3:uid="{D274194F-BCA0-44F3-84B2-217254EE241C}" name="Assigned to" dataDxfId="54"/>
    <tableColumn id="4" xr3:uid="{8385BC6F-56EE-4363-A106-8DB0A1E4EF5A}" name="Progress" dataDxfId="53"/>
    <tableColumn id="5" xr3:uid="{02926609-7B93-4B6F-BE96-92EC7A949E4B}" name="Start" dataDxfId="52"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9"/>
    <tableColumn id="2" xr3:uid="{529EEF64-D037-4ACF-8CA4-0C10FE2D1FBB}" name="Category" dataDxfId="48"/>
    <tableColumn id="3" xr3:uid="{711D01BA-2785-403A-9636-CCC7E2ADA584}" name="Assigned to" dataDxfId="4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5"/>
    <tableColumn id="2" xr3:uid="{4492A0B8-068F-4002-9E8D-E1F5FED367F0}" name="Category" dataDxfId="44"/>
    <tableColumn id="3" xr3:uid="{DF1A764E-7050-4528-B7F9-B6AB99372146}" name="Assigned to"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7" t="s">
        <v>29</v>
      </c>
      <c r="D2" s="127"/>
      <c r="E2" s="127"/>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28" t="s">
        <v>32</v>
      </c>
      <c r="D4" s="128"/>
      <c r="E4" s="128"/>
      <c r="F4" s="106"/>
      <c r="G4" s="7"/>
      <c r="H4" s="7"/>
      <c r="I4" s="7"/>
      <c r="J4" s="7"/>
      <c r="K4" s="7"/>
      <c r="L4" s="7"/>
      <c r="M4" s="7"/>
    </row>
    <row r="5" spans="1:13" s="8" customFormat="1" ht="67.150000000000006" customHeight="1" x14ac:dyDescent="0.4">
      <c r="A5" s="7"/>
      <c r="B5" s="106"/>
      <c r="C5" s="128" t="s">
        <v>33</v>
      </c>
      <c r="D5" s="128"/>
      <c r="E5" s="128"/>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2"/>
  <sheetViews>
    <sheetView showGridLines="0" tabSelected="1" showRuler="0" zoomScaleNormal="100" zoomScalePageLayoutView="70" workbookViewId="0">
      <selection activeCell="B3" sqref="B3"/>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1" t="s">
        <v>65</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25">
      <c r="A3" s="10"/>
      <c r="B3" s="66"/>
      <c r="C3" s="67"/>
      <c r="D3" s="68"/>
      <c r="E3" s="68"/>
      <c r="F3" s="69"/>
      <c r="G3" s="68"/>
      <c r="H3" s="68"/>
      <c r="I3" s="82"/>
      <c r="J3" s="1"/>
      <c r="K3" s="1"/>
      <c r="L3" s="1"/>
    </row>
    <row r="4" spans="1:68" ht="30" customHeight="1" x14ac:dyDescent="0.25">
      <c r="A4" s="10"/>
      <c r="B4" s="70" t="s">
        <v>63</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124" t="s">
        <v>62</v>
      </c>
      <c r="C5" s="80" t="s">
        <v>64</v>
      </c>
      <c r="D5" s="72"/>
      <c r="E5" s="73"/>
      <c r="F5" s="74"/>
      <c r="G5" s="73"/>
      <c r="H5" s="73"/>
      <c r="I5" s="144"/>
      <c r="J5" s="144"/>
      <c r="K5" s="144"/>
      <c r="L5" s="144"/>
      <c r="N5" s="144"/>
      <c r="O5" s="144"/>
      <c r="P5" s="144"/>
      <c r="Q5" s="144"/>
    </row>
    <row r="6" spans="1:68" ht="30" customHeight="1" x14ac:dyDescent="0.25">
      <c r="A6" s="10"/>
      <c r="B6" s="124"/>
      <c r="C6" s="80"/>
      <c r="D6" s="72"/>
      <c r="E6" s="73"/>
      <c r="F6" s="74"/>
      <c r="G6" s="73"/>
      <c r="H6" s="73"/>
    </row>
    <row r="7" spans="1:68" ht="30" customHeight="1" x14ac:dyDescent="0.35">
      <c r="A7" s="10"/>
      <c r="B7" s="77" t="s">
        <v>37</v>
      </c>
      <c r="C7" s="78" cm="1">
        <f t="array" aca="1" ref="C7" ca="1">IFERROR(IF(MIN(Milestones4352[Start])=0,TODAY(),B12(Milestones4352[Start])),TODAY())</f>
        <v>44986</v>
      </c>
      <c r="D7" s="79"/>
      <c r="E7" s="73"/>
      <c r="F7" s="74"/>
      <c r="G7" s="73"/>
      <c r="H7" s="73"/>
      <c r="I7" s="89" t="str">
        <f ca="1">TEXT(I8,"mmmm")</f>
        <v>March</v>
      </c>
      <c r="J7" s="89"/>
      <c r="K7" s="89"/>
      <c r="L7" s="89"/>
      <c r="M7" s="89"/>
      <c r="N7" s="89"/>
      <c r="O7" s="89"/>
      <c r="P7" s="89" t="str">
        <f ca="1">IF(TEXT(P8,"mmmm")=I7,"",TEXT(P8,"mmmm"))</f>
        <v/>
      </c>
      <c r="Q7" s="89"/>
      <c r="R7" s="89"/>
      <c r="S7" s="89"/>
      <c r="T7" s="89"/>
      <c r="U7" s="89"/>
      <c r="V7" s="89"/>
      <c r="W7" s="89" t="str">
        <f ca="1">IF(OR(TEXT(W8,"mmmm")=P7,TEXT(W8,"mmmm")=I7),"",TEXT(W8,"mmmm"))</f>
        <v/>
      </c>
      <c r="X7" s="89"/>
      <c r="Y7" s="89"/>
      <c r="Z7" s="89"/>
      <c r="AA7" s="89"/>
      <c r="AB7" s="89"/>
      <c r="AC7" s="89"/>
      <c r="AD7" s="89" t="str">
        <f ca="1">IF(OR(TEXT(AD8,"mmmm")=W7,TEXT(AD8,"mmmm")=P7,TEXT(AD8,"mmmm")=I7),"",TEXT(AD8,"mmmm"))</f>
        <v/>
      </c>
      <c r="AE7" s="89"/>
      <c r="AF7" s="89"/>
      <c r="AG7" s="89"/>
      <c r="AH7" s="89"/>
      <c r="AI7" s="89"/>
      <c r="AJ7" s="89"/>
      <c r="AK7" s="89" t="str">
        <f ca="1">IF(OR(TEXT(AK8,"mmmm")=AD7,TEXT(AK8,"mmmm")=W7,TEXT(AK8,"mmmm")=P7,TEXT(AK8,"mmmm")=I7),"",TEXT(AK8,"mmmm"))</f>
        <v/>
      </c>
      <c r="AL7" s="89"/>
      <c r="AM7" s="89"/>
      <c r="AN7" s="89"/>
      <c r="AO7" s="89"/>
      <c r="AP7" s="89"/>
      <c r="AQ7" s="89"/>
      <c r="AR7" s="89" t="str">
        <f ca="1">IF(OR(TEXT(AR8,"mmmm")=AK7,TEXT(AR8,"mmmm")=AD7,TEXT(AR8,"mmmm")=W7,TEXT(AR8,"mmmm")=P7),"",TEXT(AR8,"mmmm"))</f>
        <v>April</v>
      </c>
      <c r="AS7" s="89"/>
      <c r="AT7" s="89"/>
      <c r="AU7" s="89"/>
      <c r="AV7" s="89"/>
      <c r="AW7" s="89"/>
      <c r="AX7" s="90"/>
      <c r="AY7" s="90" t="str">
        <f ca="1">IF(OR(TEXT(AY8,"mmmm")=AR7,TEXT(AY8,"mmmm")=AK7,TEXT(AY8,"mmmm")=AD7,TEXT(AY8,"mmmm")=W7),"",TEXT(AY8,"mmmm"))</f>
        <v/>
      </c>
      <c r="AZ7" s="90"/>
      <c r="BA7" s="90"/>
      <c r="BB7" s="91"/>
      <c r="BC7" s="88"/>
      <c r="BD7" s="88"/>
      <c r="BE7" s="88"/>
      <c r="BF7" s="88" t="str">
        <f ca="1">IF(OR(TEXT(BF8,"mmmm")=AY7,TEXT(BF8,"mmmm")=AR7,TEXT(BF8,"mmmm")=AK7,TEXT(BF8,"mmmm")=AD7),"",TEXT(BF8,"mmmm"))</f>
        <v/>
      </c>
      <c r="BG7" s="88"/>
      <c r="BH7" s="88"/>
      <c r="BI7" s="88"/>
      <c r="BJ7" s="88"/>
      <c r="BK7" s="88"/>
      <c r="BL7" s="88"/>
    </row>
    <row r="8" spans="1:68" ht="30" customHeight="1" x14ac:dyDescent="0.25">
      <c r="A8" s="10"/>
      <c r="B8" s="77" t="s">
        <v>38</v>
      </c>
      <c r="C8" s="80">
        <v>0</v>
      </c>
      <c r="D8" s="72"/>
      <c r="E8" s="73"/>
      <c r="F8" s="73"/>
      <c r="G8" s="73"/>
      <c r="H8" s="81"/>
      <c r="I8" s="96">
        <f ca="1">IFERROR(Project_Start+Scrolling_Increment,TODAY())</f>
        <v>44986</v>
      </c>
      <c r="J8" s="97">
        <f ca="1">I8+1</f>
        <v>44987</v>
      </c>
      <c r="K8" s="97">
        <f t="shared" ref="K8:AX8" ca="1" si="0">J8+1</f>
        <v>44988</v>
      </c>
      <c r="L8" s="97">
        <f t="shared" ca="1" si="0"/>
        <v>44989</v>
      </c>
      <c r="M8" s="97">
        <f t="shared" ca="1" si="0"/>
        <v>44990</v>
      </c>
      <c r="N8" s="97">
        <f t="shared" ca="1" si="0"/>
        <v>44991</v>
      </c>
      <c r="O8" s="98">
        <f t="shared" ca="1" si="0"/>
        <v>44992</v>
      </c>
      <c r="P8" s="97">
        <f ca="1">O8+1</f>
        <v>44993</v>
      </c>
      <c r="Q8" s="97">
        <f ca="1">P8+1</f>
        <v>44994</v>
      </c>
      <c r="R8" s="97">
        <f t="shared" ca="1" si="0"/>
        <v>44995</v>
      </c>
      <c r="S8" s="97">
        <f t="shared" ca="1" si="0"/>
        <v>44996</v>
      </c>
      <c r="T8" s="97">
        <f t="shared" ca="1" si="0"/>
        <v>44997</v>
      </c>
      <c r="U8" s="97">
        <f t="shared" ca="1" si="0"/>
        <v>44998</v>
      </c>
      <c r="V8" s="98">
        <f t="shared" ca="1" si="0"/>
        <v>44999</v>
      </c>
      <c r="W8" s="97">
        <f ca="1">V8+1</f>
        <v>45000</v>
      </c>
      <c r="X8" s="97">
        <f ca="1">W8+1</f>
        <v>45001</v>
      </c>
      <c r="Y8" s="97">
        <f t="shared" ca="1" si="0"/>
        <v>45002</v>
      </c>
      <c r="Z8" s="97">
        <f t="shared" ca="1" si="0"/>
        <v>45003</v>
      </c>
      <c r="AA8" s="97">
        <f t="shared" ca="1" si="0"/>
        <v>45004</v>
      </c>
      <c r="AB8" s="97">
        <f t="shared" ca="1" si="0"/>
        <v>45005</v>
      </c>
      <c r="AC8" s="98">
        <f t="shared" ca="1" si="0"/>
        <v>45006</v>
      </c>
      <c r="AD8" s="97">
        <f ca="1">AC8+1</f>
        <v>45007</v>
      </c>
      <c r="AE8" s="97">
        <f ca="1">AD8+1</f>
        <v>45008</v>
      </c>
      <c r="AF8" s="97">
        <f t="shared" ca="1" si="0"/>
        <v>45009</v>
      </c>
      <c r="AG8" s="97">
        <f t="shared" ca="1" si="0"/>
        <v>45010</v>
      </c>
      <c r="AH8" s="97">
        <f t="shared" ca="1" si="0"/>
        <v>45011</v>
      </c>
      <c r="AI8" s="97">
        <f t="shared" ca="1" si="0"/>
        <v>45012</v>
      </c>
      <c r="AJ8" s="98">
        <f t="shared" ca="1" si="0"/>
        <v>45013</v>
      </c>
      <c r="AK8" s="97">
        <f ca="1">AJ8+1</f>
        <v>45014</v>
      </c>
      <c r="AL8" s="97">
        <f ca="1">AK8+1</f>
        <v>45015</v>
      </c>
      <c r="AM8" s="97">
        <f t="shared" ca="1" si="0"/>
        <v>45016</v>
      </c>
      <c r="AN8" s="97">
        <f t="shared" ca="1" si="0"/>
        <v>45017</v>
      </c>
      <c r="AO8" s="97">
        <f t="shared" ca="1" si="0"/>
        <v>45018</v>
      </c>
      <c r="AP8" s="97">
        <f t="shared" ca="1" si="0"/>
        <v>45019</v>
      </c>
      <c r="AQ8" s="98">
        <f t="shared" ca="1" si="0"/>
        <v>45020</v>
      </c>
      <c r="AR8" s="97">
        <f ca="1">AQ8+1</f>
        <v>45021</v>
      </c>
      <c r="AS8" s="97">
        <f ca="1">AR8+1</f>
        <v>45022</v>
      </c>
      <c r="AT8" s="97">
        <f t="shared" ca="1" si="0"/>
        <v>45023</v>
      </c>
      <c r="AU8" s="97">
        <f t="shared" ca="1" si="0"/>
        <v>45024</v>
      </c>
      <c r="AV8" s="97">
        <f t="shared" ca="1" si="0"/>
        <v>45025</v>
      </c>
      <c r="AW8" s="97">
        <f t="shared" ca="1" si="0"/>
        <v>45026</v>
      </c>
      <c r="AX8" s="98">
        <f t="shared" ca="1" si="0"/>
        <v>45027</v>
      </c>
      <c r="AY8" s="97">
        <f ca="1">AX8+1</f>
        <v>45028</v>
      </c>
      <c r="AZ8" s="97">
        <f ca="1">AY8+1</f>
        <v>45029</v>
      </c>
      <c r="BA8" s="97">
        <f t="shared" ref="BA8:BE8" ca="1" si="1">AZ8+1</f>
        <v>45030</v>
      </c>
      <c r="BB8" s="97">
        <f t="shared" ca="1" si="1"/>
        <v>45031</v>
      </c>
      <c r="BC8" s="97">
        <f t="shared" ca="1" si="1"/>
        <v>45032</v>
      </c>
      <c r="BD8" s="97">
        <f t="shared" ca="1" si="1"/>
        <v>45033</v>
      </c>
      <c r="BE8" s="98">
        <f t="shared" ca="1" si="1"/>
        <v>45034</v>
      </c>
      <c r="BF8" s="97">
        <f ca="1">BE8+1</f>
        <v>45035</v>
      </c>
      <c r="BG8" s="97">
        <f ca="1">BF8+1</f>
        <v>45036</v>
      </c>
      <c r="BH8" s="97">
        <f t="shared" ref="BH8:BL8" ca="1" si="2">BG8+1</f>
        <v>45037</v>
      </c>
      <c r="BI8" s="97">
        <f t="shared" ca="1" si="2"/>
        <v>45038</v>
      </c>
      <c r="BJ8" s="97">
        <f t="shared" ca="1" si="2"/>
        <v>45039</v>
      </c>
      <c r="BK8" s="97">
        <f t="shared" ca="1" si="2"/>
        <v>45040</v>
      </c>
      <c r="BL8" s="98">
        <f t="shared" ca="1" si="2"/>
        <v>45041</v>
      </c>
    </row>
    <row r="9" spans="1:68" ht="19.899999999999999" customHeight="1" x14ac:dyDescent="0.25">
      <c r="A9" s="10"/>
      <c r="B9" s="72"/>
      <c r="C9" s="72"/>
      <c r="D9" s="72"/>
      <c r="E9" s="73"/>
      <c r="F9" s="73"/>
      <c r="G9" s="73"/>
      <c r="H9" s="81"/>
      <c r="I9" s="99"/>
      <c r="J9" s="100"/>
      <c r="K9" s="100"/>
      <c r="L9" s="100"/>
      <c r="M9" s="100"/>
      <c r="N9" s="100"/>
      <c r="O9" s="100"/>
      <c r="P9" s="101"/>
      <c r="Q9" s="100"/>
      <c r="R9" s="100"/>
      <c r="S9" s="100"/>
      <c r="T9" s="100"/>
      <c r="U9" s="100"/>
      <c r="V9" s="102"/>
      <c r="W9" s="100"/>
      <c r="X9" s="100"/>
      <c r="Y9" s="100"/>
      <c r="Z9" s="100"/>
      <c r="AA9" s="100"/>
      <c r="AB9" s="100"/>
      <c r="AC9" s="102"/>
      <c r="AD9" s="100"/>
      <c r="AE9" s="100"/>
      <c r="AF9" s="100"/>
      <c r="AG9" s="100"/>
      <c r="AH9" s="100"/>
      <c r="AI9" s="100"/>
      <c r="AJ9" s="102"/>
      <c r="AK9" s="100"/>
      <c r="AL9" s="100"/>
      <c r="AM9" s="100"/>
      <c r="AN9" s="100"/>
      <c r="AO9" s="100"/>
      <c r="AP9" s="100"/>
      <c r="AQ9" s="102"/>
      <c r="AR9" s="100"/>
      <c r="AS9" s="100"/>
      <c r="AT9" s="100"/>
      <c r="AU9" s="100"/>
      <c r="AV9" s="100"/>
      <c r="AW9" s="100"/>
      <c r="AX9" s="102"/>
      <c r="AY9" s="100"/>
      <c r="AZ9" s="100"/>
      <c r="BA9" s="100"/>
      <c r="BB9" s="100"/>
      <c r="BC9" s="100"/>
      <c r="BD9" s="100"/>
      <c r="BE9" s="102"/>
      <c r="BF9" s="100"/>
      <c r="BG9" s="100"/>
      <c r="BH9" s="100"/>
      <c r="BI9" s="100"/>
      <c r="BJ9" s="100"/>
      <c r="BK9" s="100"/>
      <c r="BL9" s="103"/>
    </row>
    <row r="10" spans="1:68" ht="40.15" customHeight="1" x14ac:dyDescent="0.25">
      <c r="A10" s="10"/>
      <c r="B10" s="112" t="s">
        <v>18</v>
      </c>
      <c r="C10" s="113" t="s">
        <v>6</v>
      </c>
      <c r="D10" s="113" t="s">
        <v>19</v>
      </c>
      <c r="E10" s="113" t="s">
        <v>9</v>
      </c>
      <c r="F10" s="113" t="s">
        <v>10</v>
      </c>
      <c r="G10" s="113" t="s">
        <v>20</v>
      </c>
      <c r="H10" s="86"/>
      <c r="I10" s="104" t="str">
        <f t="shared" ref="I10:BL10" ca="1" si="3">LEFT(TEXT(I8,"ddd"),1)</f>
        <v>W</v>
      </c>
      <c r="J10" s="104" t="str">
        <f t="shared" ca="1" si="3"/>
        <v>T</v>
      </c>
      <c r="K10" s="104" t="str">
        <f t="shared" ca="1" si="3"/>
        <v>F</v>
      </c>
      <c r="L10" s="104" t="str">
        <f t="shared" ca="1" si="3"/>
        <v>S</v>
      </c>
      <c r="M10" s="104" t="str">
        <f t="shared" ca="1" si="3"/>
        <v>S</v>
      </c>
      <c r="N10" s="104" t="str">
        <f t="shared" ca="1" si="3"/>
        <v>M</v>
      </c>
      <c r="O10" s="104" t="str">
        <f t="shared" ca="1" si="3"/>
        <v>T</v>
      </c>
      <c r="P10" s="104" t="str">
        <f t="shared" ca="1" si="3"/>
        <v>W</v>
      </c>
      <c r="Q10" s="104" t="str">
        <f t="shared" ca="1" si="3"/>
        <v>T</v>
      </c>
      <c r="R10" s="104" t="str">
        <f t="shared" ca="1" si="3"/>
        <v>F</v>
      </c>
      <c r="S10" s="104" t="str">
        <f t="shared" ca="1" si="3"/>
        <v>S</v>
      </c>
      <c r="T10" s="104" t="str">
        <f t="shared" ca="1" si="3"/>
        <v>S</v>
      </c>
      <c r="U10" s="104" t="str">
        <f t="shared" ca="1" si="3"/>
        <v>M</v>
      </c>
      <c r="V10" s="104" t="str">
        <f t="shared" ca="1" si="3"/>
        <v>T</v>
      </c>
      <c r="W10" s="104" t="str">
        <f t="shared" ca="1" si="3"/>
        <v>W</v>
      </c>
      <c r="X10" s="104" t="str">
        <f t="shared" ca="1" si="3"/>
        <v>T</v>
      </c>
      <c r="Y10" s="104" t="str">
        <f t="shared" ca="1" si="3"/>
        <v>F</v>
      </c>
      <c r="Z10" s="104" t="str">
        <f t="shared" ca="1" si="3"/>
        <v>S</v>
      </c>
      <c r="AA10" s="104" t="str">
        <f t="shared" ca="1" si="3"/>
        <v>S</v>
      </c>
      <c r="AB10" s="104" t="str">
        <f t="shared" ca="1" si="3"/>
        <v>M</v>
      </c>
      <c r="AC10" s="104" t="str">
        <f t="shared" ca="1" si="3"/>
        <v>T</v>
      </c>
      <c r="AD10" s="104" t="str">
        <f t="shared" ca="1" si="3"/>
        <v>W</v>
      </c>
      <c r="AE10" s="104" t="str">
        <f t="shared" ca="1" si="3"/>
        <v>T</v>
      </c>
      <c r="AF10" s="104" t="str">
        <f t="shared" ca="1" si="3"/>
        <v>F</v>
      </c>
      <c r="AG10" s="104" t="str">
        <f t="shared" ca="1" si="3"/>
        <v>S</v>
      </c>
      <c r="AH10" s="104" t="str">
        <f t="shared" ca="1" si="3"/>
        <v>S</v>
      </c>
      <c r="AI10" s="104" t="str">
        <f t="shared" ca="1" si="3"/>
        <v>M</v>
      </c>
      <c r="AJ10" s="104" t="str">
        <f t="shared" ca="1" si="3"/>
        <v>T</v>
      </c>
      <c r="AK10" s="104" t="str">
        <f t="shared" ca="1" si="3"/>
        <v>W</v>
      </c>
      <c r="AL10" s="104" t="str">
        <f t="shared" ca="1" si="3"/>
        <v>T</v>
      </c>
      <c r="AM10" s="104" t="str">
        <f t="shared" ca="1" si="3"/>
        <v>F</v>
      </c>
      <c r="AN10" s="104" t="str">
        <f t="shared" ca="1" si="3"/>
        <v>S</v>
      </c>
      <c r="AO10" s="104" t="str">
        <f t="shared" ca="1" si="3"/>
        <v>S</v>
      </c>
      <c r="AP10" s="104" t="str">
        <f t="shared" ca="1" si="3"/>
        <v>M</v>
      </c>
      <c r="AQ10" s="104" t="str">
        <f t="shared" ca="1" si="3"/>
        <v>T</v>
      </c>
      <c r="AR10" s="104" t="str">
        <f t="shared" ca="1" si="3"/>
        <v>W</v>
      </c>
      <c r="AS10" s="104" t="str">
        <f t="shared" ca="1" si="3"/>
        <v>T</v>
      </c>
      <c r="AT10" s="104" t="str">
        <f t="shared" ca="1" si="3"/>
        <v>F</v>
      </c>
      <c r="AU10" s="104" t="str">
        <f t="shared" ca="1" si="3"/>
        <v>S</v>
      </c>
      <c r="AV10" s="104" t="str">
        <f t="shared" ca="1" si="3"/>
        <v>S</v>
      </c>
      <c r="AW10" s="104" t="str">
        <f t="shared" ca="1" si="3"/>
        <v>M</v>
      </c>
      <c r="AX10" s="104" t="str">
        <f t="shared" ca="1" si="3"/>
        <v>T</v>
      </c>
      <c r="AY10" s="104" t="str">
        <f t="shared" ca="1" si="3"/>
        <v>W</v>
      </c>
      <c r="AZ10" s="104" t="str">
        <f t="shared" ca="1" si="3"/>
        <v>T</v>
      </c>
      <c r="BA10" s="104" t="str">
        <f t="shared" ca="1" si="3"/>
        <v>F</v>
      </c>
      <c r="BB10" s="104" t="str">
        <f t="shared" ca="1" si="3"/>
        <v>S</v>
      </c>
      <c r="BC10" s="104" t="str">
        <f t="shared" ca="1" si="3"/>
        <v>S</v>
      </c>
      <c r="BD10" s="104" t="str">
        <f t="shared" ca="1" si="3"/>
        <v>M</v>
      </c>
      <c r="BE10" s="104" t="str">
        <f t="shared" ca="1" si="3"/>
        <v>T</v>
      </c>
      <c r="BF10" s="104" t="str">
        <f t="shared" ca="1" si="3"/>
        <v>W</v>
      </c>
      <c r="BG10" s="104" t="str">
        <f t="shared" ca="1" si="3"/>
        <v>T</v>
      </c>
      <c r="BH10" s="104" t="str">
        <f t="shared" ca="1" si="3"/>
        <v>F</v>
      </c>
      <c r="BI10" s="104" t="str">
        <f t="shared" ca="1" si="3"/>
        <v>S</v>
      </c>
      <c r="BJ10" s="104" t="str">
        <f t="shared" ca="1" si="3"/>
        <v>S</v>
      </c>
      <c r="BK10" s="104" t="str">
        <f t="shared" ca="1" si="3"/>
        <v>M</v>
      </c>
      <c r="BL10" s="104" t="str">
        <f t="shared" ca="1" si="3"/>
        <v>T</v>
      </c>
    </row>
    <row r="11" spans="1:68" ht="30" hidden="1" customHeight="1" thickBot="1" x14ac:dyDescent="0.3">
      <c r="B11" s="16"/>
      <c r="C11" s="13"/>
      <c r="D11" s="12"/>
      <c r="E11" s="13"/>
      <c r="F11" s="14"/>
      <c r="G11" s="1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8" s="1" customFormat="1" ht="40.15" customHeight="1" x14ac:dyDescent="0.25">
      <c r="A12" s="10"/>
      <c r="B12" s="122" t="s">
        <v>39</v>
      </c>
      <c r="C12" s="57"/>
      <c r="D12" s="57"/>
      <c r="E12" s="58"/>
      <c r="F12" s="59"/>
      <c r="G12" s="60"/>
      <c r="H12" s="57"/>
      <c r="I12" s="26" t="str">
        <f t="shared" ref="I12:X25" ca="1" si="4">IF(AND($C12="Goal",I$8&gt;=$F12,I$8&lt;=$F12+$G12-1),2,IF(AND($C12="Milestone",I$8&gt;=$F12,I$8&lt;=$F12+$G12-1),1,""))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ref="Y12:AN25" ca="1" si="5">IF(AND($C12="Goal",Y$8&gt;=$F12,Y$8&lt;=$F12+$G12-1),2,IF(AND($C12="Milestone",Y$8&gt;=$F12,Y$8&lt;=$F12+$G12-1),1,""))</f>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ref="AO12:BD25" ca="1" si="6">IF(AND($C12="Goal",AO$8&gt;=$F12,AO$8&lt;=$F12+$G12-1),2,IF(AND($C12="Milestone",AO$8&gt;=$F12,AO$8&lt;=$F12+$G12-1),1,""))</f>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ref="BE12:BL25" ca="1" si="7">IF(AND($C12="Goal",BE$8&gt;=$F12,BE$8&lt;=$F12+$G12-1),2,IF(AND($C12="Milestone",BE$8&gt;=$F12,BE$8&lt;=$F12+$G12-1),1,""))</f>
        <v/>
      </c>
      <c r="BF12" s="26" t="str">
        <f t="shared" ca="1" si="7"/>
        <v/>
      </c>
      <c r="BG12" s="26" t="str">
        <f t="shared" ca="1" si="7"/>
        <v/>
      </c>
      <c r="BH12" s="26" t="str">
        <f t="shared" ca="1" si="7"/>
        <v/>
      </c>
      <c r="BI12" s="26" t="str">
        <f t="shared" ca="1" si="7"/>
        <v/>
      </c>
      <c r="BJ12" s="26" t="str">
        <f t="shared" ca="1" si="7"/>
        <v/>
      </c>
      <c r="BK12" s="26" t="str">
        <f t="shared" ca="1" si="7"/>
        <v/>
      </c>
      <c r="BL12" s="26" t="str">
        <f t="shared" ca="1" si="7"/>
        <v/>
      </c>
      <c r="BP12" s="40"/>
    </row>
    <row r="13" spans="1:68" s="1" customFormat="1" ht="40.15" customHeight="1" x14ac:dyDescent="0.25">
      <c r="A13" s="10"/>
      <c r="B13" s="123" t="s">
        <v>40</v>
      </c>
      <c r="C13" s="57" t="s">
        <v>14</v>
      </c>
      <c r="D13" s="57" t="s">
        <v>55</v>
      </c>
      <c r="E13" s="58">
        <v>0.75</v>
      </c>
      <c r="F13" s="59">
        <v>44986</v>
      </c>
      <c r="G13" s="60">
        <v>4</v>
      </c>
      <c r="H13" s="57"/>
      <c r="I13" s="26" t="str">
        <f ca="1">IF(AND($C13="Goal",I$8&gt;=$F13,I$8&lt;=$F13+$G13-1),2,IF(AND($C13="Milestone",I$8&gt;=$F13,I$8&lt;=$F13+$G13-1),1,""))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10"/>
      <c r="B14" s="123" t="s">
        <v>59</v>
      </c>
      <c r="C14" s="57" t="s">
        <v>14</v>
      </c>
      <c r="D14" s="57" t="s">
        <v>60</v>
      </c>
      <c r="E14" s="58">
        <v>0.75</v>
      </c>
      <c r="F14" s="59">
        <v>44986</v>
      </c>
      <c r="G14" s="60">
        <v>4</v>
      </c>
      <c r="H14" s="57"/>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pans="1:68" s="1" customFormat="1" ht="40.15" customHeight="1" x14ac:dyDescent="0.25">
      <c r="A15" s="10"/>
      <c r="B15" s="123" t="s">
        <v>58</v>
      </c>
      <c r="C15" s="57" t="s">
        <v>14</v>
      </c>
      <c r="D15" s="57" t="s">
        <v>61</v>
      </c>
      <c r="E15" s="58">
        <v>1</v>
      </c>
      <c r="F15" s="59">
        <v>44986</v>
      </c>
      <c r="G15" s="60">
        <v>4</v>
      </c>
      <c r="H15" s="57"/>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8" s="1" customFormat="1" ht="40.15" customHeight="1" x14ac:dyDescent="0.25">
      <c r="A16" s="10"/>
      <c r="B16" s="123" t="s">
        <v>41</v>
      </c>
      <c r="C16" s="57" t="s">
        <v>14</v>
      </c>
      <c r="D16" s="57" t="s">
        <v>57</v>
      </c>
      <c r="E16" s="58">
        <v>0.75</v>
      </c>
      <c r="F16" s="59">
        <v>44986</v>
      </c>
      <c r="G16" s="60">
        <v>4</v>
      </c>
      <c r="H16" s="57"/>
      <c r="I16" s="26" t="str">
        <f t="shared" ref="I16:I25" ca="1" si="8">IF(AND($C16="Goal",I$8&gt;=$F16,I$8&lt;=$F16+$G16-1),2,IF(AND($C16="Milestone",I$8&gt;=$F16,I$8&lt;=$F16+$G16-1),1,""))</f>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9"/>
      <c r="B17" s="123" t="s">
        <v>42</v>
      </c>
      <c r="C17" s="57" t="s">
        <v>14</v>
      </c>
      <c r="D17" s="57" t="s">
        <v>56</v>
      </c>
      <c r="E17" s="58">
        <v>0.75</v>
      </c>
      <c r="F17" s="59">
        <v>44986</v>
      </c>
      <c r="G17" s="60">
        <v>4</v>
      </c>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122" t="s">
        <v>43</v>
      </c>
      <c r="C18" s="57"/>
      <c r="D18" s="57"/>
      <c r="E18" s="58"/>
      <c r="F18" s="59"/>
      <c r="G18" s="60"/>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10"/>
      <c r="B19" s="123" t="s">
        <v>44</v>
      </c>
      <c r="C19" s="57" t="s">
        <v>14</v>
      </c>
      <c r="D19" s="57"/>
      <c r="E19" s="58">
        <v>0.5</v>
      </c>
      <c r="F19" s="59">
        <f>F13+6</f>
        <v>44992</v>
      </c>
      <c r="G19" s="60">
        <v>7</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123" t="s">
        <v>45</v>
      </c>
      <c r="C20" s="57" t="s">
        <v>14</v>
      </c>
      <c r="D20" s="57"/>
      <c r="E20" s="58">
        <v>0.5</v>
      </c>
      <c r="F20" s="59">
        <v>44992</v>
      </c>
      <c r="G20" s="60">
        <v>10</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123" t="s">
        <v>46</v>
      </c>
      <c r="C21" s="57" t="s">
        <v>14</v>
      </c>
      <c r="D21" s="57"/>
      <c r="E21" s="58">
        <v>0</v>
      </c>
      <c r="F21" s="59">
        <v>44995</v>
      </c>
      <c r="G21" s="60">
        <v>11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123" t="s">
        <v>47</v>
      </c>
      <c r="C22" s="57"/>
      <c r="D22" s="57"/>
      <c r="E22" s="58">
        <v>0</v>
      </c>
      <c r="F22" s="59">
        <f>F21+2</f>
        <v>44997</v>
      </c>
      <c r="G22" s="60">
        <v>10</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23" t="s">
        <v>48</v>
      </c>
      <c r="C23" s="57"/>
      <c r="D23" s="57"/>
      <c r="E23" s="58">
        <v>0</v>
      </c>
      <c r="F23" s="59">
        <v>44997</v>
      </c>
      <c r="G23" s="60">
        <v>24</v>
      </c>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123" t="s">
        <v>49</v>
      </c>
      <c r="C24" s="57"/>
      <c r="D24" s="57"/>
      <c r="E24" s="58">
        <v>0</v>
      </c>
      <c r="F24" s="59">
        <f>F13+15</f>
        <v>45001</v>
      </c>
      <c r="G24" s="60">
        <v>20</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123" t="s">
        <v>50</v>
      </c>
      <c r="C25" s="57"/>
      <c r="D25" s="57"/>
      <c r="E25" s="58">
        <v>0</v>
      </c>
      <c r="F25" s="59">
        <f>F24+3</f>
        <v>45004</v>
      </c>
      <c r="G25" s="60">
        <v>30</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122" t="s">
        <v>51</v>
      </c>
      <c r="C26" s="57"/>
      <c r="D26" s="57"/>
      <c r="E26" s="58"/>
      <c r="F26" s="59"/>
      <c r="G26" s="60"/>
      <c r="H26" s="57"/>
      <c r="I26" s="26" t="str">
        <f t="shared" ref="I26:X29" ca="1" si="9">IF(AND($C26="Goal",I$8&gt;=$F26,I$8&lt;=$F26+$G26-1),2,IF(AND($C26="Milestone",I$8&gt;=$F26,I$8&lt;=$F26+$G26-1),1,""))</f>
        <v/>
      </c>
      <c r="J26" s="26" t="str">
        <f t="shared" ca="1" si="9"/>
        <v/>
      </c>
      <c r="K26" s="26" t="str">
        <f t="shared" ca="1" si="9"/>
        <v/>
      </c>
      <c r="L26" s="26" t="str">
        <f t="shared" ca="1" si="9"/>
        <v/>
      </c>
      <c r="M26" s="26" t="str">
        <f t="shared" ca="1" si="9"/>
        <v/>
      </c>
      <c r="N26" s="26" t="str">
        <f t="shared" ca="1" si="9"/>
        <v/>
      </c>
      <c r="O26" s="26" t="str">
        <f t="shared" ca="1" si="9"/>
        <v/>
      </c>
      <c r="P26" s="26" t="str">
        <f t="shared" ca="1" si="9"/>
        <v/>
      </c>
      <c r="Q26" s="26" t="str">
        <f t="shared" ca="1" si="9"/>
        <v/>
      </c>
      <c r="R26" s="26" t="str">
        <f t="shared" ca="1" si="9"/>
        <v/>
      </c>
      <c r="S26" s="26" t="str">
        <f t="shared" ca="1" si="9"/>
        <v/>
      </c>
      <c r="T26" s="26" t="str">
        <f t="shared" ca="1" si="9"/>
        <v/>
      </c>
      <c r="U26" s="26" t="str">
        <f t="shared" ca="1" si="9"/>
        <v/>
      </c>
      <c r="V26" s="26" t="str">
        <f t="shared" ca="1" si="9"/>
        <v/>
      </c>
      <c r="W26" s="26" t="str">
        <f t="shared" ca="1" si="9"/>
        <v/>
      </c>
      <c r="X26" s="26" t="str">
        <f t="shared" ca="1" si="9"/>
        <v/>
      </c>
      <c r="Y26" s="26" t="str">
        <f t="shared" ref="Y26:AM29" ca="1" si="10">IF(AND($C26="Goal",Y$8&gt;=$F26,Y$8&lt;=$F26+$G26-1),2,IF(AND($C26="Milestone",Y$8&gt;=$F26,Y$8&lt;=$F26+$G26-1),1,""))</f>
        <v/>
      </c>
      <c r="Z26" s="26" t="str">
        <f t="shared" ca="1" si="10"/>
        <v/>
      </c>
      <c r="AA26" s="26" t="str">
        <f t="shared" ca="1" si="10"/>
        <v/>
      </c>
      <c r="AB26" s="26" t="str">
        <f t="shared" ca="1" si="10"/>
        <v/>
      </c>
      <c r="AC26" s="26" t="str">
        <f t="shared" ca="1" si="10"/>
        <v/>
      </c>
      <c r="AD26" s="26" t="str">
        <f t="shared" ca="1" si="10"/>
        <v/>
      </c>
      <c r="AE26" s="26" t="str">
        <f t="shared" ca="1" si="10"/>
        <v/>
      </c>
      <c r="AF26" s="26" t="str">
        <f t="shared" ca="1" si="10"/>
        <v/>
      </c>
      <c r="AG26" s="26" t="str">
        <f t="shared" ca="1" si="10"/>
        <v/>
      </c>
      <c r="AH26" s="26" t="str">
        <f t="shared" ca="1" si="10"/>
        <v/>
      </c>
      <c r="AI26" s="26" t="str">
        <f t="shared" ca="1" si="10"/>
        <v/>
      </c>
      <c r="AJ26" s="26" t="str">
        <f t="shared" ca="1" si="10"/>
        <v/>
      </c>
      <c r="AK26" s="26" t="str">
        <f t="shared" ca="1" si="10"/>
        <v/>
      </c>
      <c r="AL26" s="26" t="str">
        <f t="shared" ca="1" si="10"/>
        <v/>
      </c>
      <c r="AM26" s="26" t="str">
        <f t="shared" ca="1" si="10"/>
        <v/>
      </c>
      <c r="AN26" s="26" t="str">
        <f t="shared" ref="AN26:BC29" ca="1" si="11">IF(AND($C26="Goal",AN$8&gt;=$F26,AN$8&lt;=$F26+$G26-1),2,IF(AND($C26="Milestone",AN$8&gt;=$F26,AN$8&lt;=$F26+$G26-1),1,""))</f>
        <v/>
      </c>
      <c r="AO26" s="26" t="str">
        <f t="shared" ca="1" si="11"/>
        <v/>
      </c>
      <c r="AP26" s="26" t="str">
        <f t="shared" ca="1" si="11"/>
        <v/>
      </c>
      <c r="AQ26" s="26" t="str">
        <f t="shared" ca="1" si="11"/>
        <v/>
      </c>
      <c r="AR26" s="26" t="str">
        <f t="shared" ca="1" si="11"/>
        <v/>
      </c>
      <c r="AS26" s="26" t="str">
        <f t="shared" ca="1" si="11"/>
        <v/>
      </c>
      <c r="AT26" s="26" t="str">
        <f t="shared" ca="1" si="11"/>
        <v/>
      </c>
      <c r="AU26" s="26" t="str">
        <f t="shared" ca="1" si="11"/>
        <v/>
      </c>
      <c r="AV26" s="26" t="str">
        <f t="shared" ca="1" si="11"/>
        <v/>
      </c>
      <c r="AW26" s="26" t="str">
        <f t="shared" ca="1" si="11"/>
        <v/>
      </c>
      <c r="AX26" s="26" t="str">
        <f t="shared" ca="1" si="11"/>
        <v/>
      </c>
      <c r="AY26" s="26" t="str">
        <f t="shared" ca="1" si="11"/>
        <v/>
      </c>
      <c r="AZ26" s="26" t="str">
        <f t="shared" ca="1" si="11"/>
        <v/>
      </c>
      <c r="BA26" s="26" t="str">
        <f t="shared" ca="1" si="11"/>
        <v/>
      </c>
      <c r="BB26" s="26" t="str">
        <f t="shared" ca="1" si="11"/>
        <v/>
      </c>
      <c r="BC26" s="26" t="str">
        <f t="shared" ca="1" si="11"/>
        <v/>
      </c>
      <c r="BD26" s="26" t="str">
        <f t="shared" ref="BD26:BL29" ca="1" si="12">IF(AND($C26="Goal",BD$8&gt;=$F26,BD$8&lt;=$F26+$G26-1),2,IF(AND($C26="Milestone",BD$8&gt;=$F26,BD$8&lt;=$F26+$G26-1),1,""))</f>
        <v/>
      </c>
      <c r="BE26" s="26" t="str">
        <f t="shared" ca="1" si="12"/>
        <v/>
      </c>
      <c r="BF26" s="26" t="str">
        <f t="shared" ca="1" si="12"/>
        <v/>
      </c>
      <c r="BG26" s="26" t="str">
        <f t="shared" ca="1" si="12"/>
        <v/>
      </c>
      <c r="BH26" s="26" t="str">
        <f t="shared" ca="1" si="12"/>
        <v/>
      </c>
      <c r="BI26" s="26" t="str">
        <f t="shared" ca="1" si="12"/>
        <v/>
      </c>
      <c r="BJ26" s="26" t="str">
        <f t="shared" ca="1" si="12"/>
        <v/>
      </c>
      <c r="BK26" s="26" t="str">
        <f t="shared" ca="1" si="12"/>
        <v/>
      </c>
      <c r="BL26" s="26" t="str">
        <f t="shared" ca="1" si="12"/>
        <v/>
      </c>
    </row>
    <row r="27" spans="1:64" s="1" customFormat="1" ht="40.15" customHeight="1" x14ac:dyDescent="0.25">
      <c r="A27" s="9"/>
      <c r="B27" s="123" t="s">
        <v>52</v>
      </c>
      <c r="C27" s="57" t="s">
        <v>8</v>
      </c>
      <c r="D27" s="57"/>
      <c r="E27" s="58">
        <v>0</v>
      </c>
      <c r="F27" s="59">
        <v>45010</v>
      </c>
      <c r="G27" s="60">
        <v>6</v>
      </c>
      <c r="H27" s="57"/>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ca="1" si="10"/>
        <v/>
      </c>
      <c r="Z27" s="26" t="str">
        <f t="shared" ca="1" si="10"/>
        <v/>
      </c>
      <c r="AA27" s="26" t="str">
        <f t="shared" ca="1" si="10"/>
        <v/>
      </c>
      <c r="AB27" s="26" t="str">
        <f t="shared" ca="1" si="10"/>
        <v/>
      </c>
      <c r="AC27" s="26" t="str">
        <f t="shared" ca="1" si="10"/>
        <v/>
      </c>
      <c r="AD27" s="26" t="str">
        <f t="shared" ca="1" si="10"/>
        <v/>
      </c>
      <c r="AE27" s="26" t="str">
        <f t="shared" ca="1" si="10"/>
        <v/>
      </c>
      <c r="AF27" s="26" t="str">
        <f t="shared" ca="1" si="10"/>
        <v/>
      </c>
      <c r="AG27" s="26">
        <f t="shared" ca="1" si="10"/>
        <v>1</v>
      </c>
      <c r="AH27" s="26">
        <f t="shared" ca="1" si="10"/>
        <v>1</v>
      </c>
      <c r="AI27" s="26">
        <f t="shared" ca="1" si="10"/>
        <v>1</v>
      </c>
      <c r="AJ27" s="26">
        <f t="shared" ca="1" si="10"/>
        <v>1</v>
      </c>
      <c r="AK27" s="26">
        <f t="shared" ca="1" si="10"/>
        <v>1</v>
      </c>
      <c r="AL27" s="145">
        <f t="shared" ca="1" si="10"/>
        <v>1</v>
      </c>
      <c r="AM27" s="26" t="str">
        <f t="shared" ca="1" si="10"/>
        <v/>
      </c>
      <c r="AN27" s="26" t="str">
        <f t="shared" ca="1" si="11"/>
        <v/>
      </c>
      <c r="AO27" s="26" t="str">
        <f t="shared" ca="1" si="11"/>
        <v/>
      </c>
      <c r="AP27" s="26" t="str">
        <f t="shared" ca="1" si="11"/>
        <v/>
      </c>
      <c r="AQ27" s="26" t="str">
        <f t="shared" ca="1" si="11"/>
        <v/>
      </c>
      <c r="AR27" s="26" t="str">
        <f t="shared" ca="1" si="11"/>
        <v/>
      </c>
      <c r="AS27" s="26" t="str">
        <f t="shared" ca="1" si="11"/>
        <v/>
      </c>
      <c r="AT27" s="26" t="str">
        <f t="shared" ca="1" si="11"/>
        <v/>
      </c>
      <c r="AU27" s="26" t="str">
        <f t="shared" ca="1" si="11"/>
        <v/>
      </c>
      <c r="AV27" s="26" t="str">
        <f t="shared" ca="1" si="11"/>
        <v/>
      </c>
      <c r="AW27" s="26" t="str">
        <f t="shared" ca="1" si="11"/>
        <v/>
      </c>
      <c r="AX27" s="26" t="str">
        <f t="shared" ca="1" si="11"/>
        <v/>
      </c>
      <c r="AY27" s="26" t="str">
        <f t="shared" ca="1" si="11"/>
        <v/>
      </c>
      <c r="AZ27" s="26" t="str">
        <f t="shared" ca="1" si="11"/>
        <v/>
      </c>
      <c r="BA27" s="26" t="str">
        <f t="shared" ca="1" si="11"/>
        <v/>
      </c>
      <c r="BB27" s="26" t="str">
        <f t="shared" ca="1" si="11"/>
        <v/>
      </c>
      <c r="BC27" s="26" t="str">
        <f t="shared" ca="1" si="11"/>
        <v/>
      </c>
      <c r="BD27" s="26" t="str">
        <f t="shared" ca="1" si="12"/>
        <v/>
      </c>
      <c r="BE27" s="26" t="str">
        <f t="shared" ca="1" si="12"/>
        <v/>
      </c>
      <c r="BF27" s="26" t="str">
        <f t="shared" ca="1" si="12"/>
        <v/>
      </c>
      <c r="BG27" s="26" t="str">
        <f t="shared" ca="1" si="12"/>
        <v/>
      </c>
      <c r="BH27" s="26" t="str">
        <f t="shared" ca="1" si="12"/>
        <v/>
      </c>
      <c r="BI27" s="26" t="str">
        <f t="shared" ca="1" si="12"/>
        <v/>
      </c>
      <c r="BJ27" s="26" t="str">
        <f t="shared" ca="1" si="12"/>
        <v/>
      </c>
      <c r="BK27" s="26" t="str">
        <f t="shared" ca="1" si="12"/>
        <v/>
      </c>
      <c r="BL27" s="26" t="str">
        <f t="shared" ca="1" si="12"/>
        <v/>
      </c>
    </row>
    <row r="28" spans="1:64" s="1" customFormat="1" ht="40.15" customHeight="1" x14ac:dyDescent="0.25">
      <c r="A28" s="9"/>
      <c r="B28" s="123" t="s">
        <v>53</v>
      </c>
      <c r="C28" s="57" t="s">
        <v>8</v>
      </c>
      <c r="D28" s="57"/>
      <c r="E28" s="58">
        <v>0</v>
      </c>
      <c r="F28" s="59">
        <v>45026</v>
      </c>
      <c r="G28" s="60">
        <v>15</v>
      </c>
      <c r="H28" s="57"/>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0"/>
        <v/>
      </c>
      <c r="Z28" s="26" t="str">
        <f t="shared" ca="1" si="10"/>
        <v/>
      </c>
      <c r="AA28" s="26" t="str">
        <f t="shared" ca="1" si="10"/>
        <v/>
      </c>
      <c r="AB28" s="26" t="str">
        <f t="shared" ca="1" si="10"/>
        <v/>
      </c>
      <c r="AC28" s="26" t="str">
        <f t="shared" ca="1" si="10"/>
        <v/>
      </c>
      <c r="AD28" s="26" t="str">
        <f t="shared" ca="1" si="10"/>
        <v/>
      </c>
      <c r="AE28" s="26" t="str">
        <f t="shared" ca="1" si="10"/>
        <v/>
      </c>
      <c r="AF28" s="26" t="str">
        <f t="shared" ca="1" si="10"/>
        <v/>
      </c>
      <c r="AG28" s="26" t="str">
        <f t="shared" ca="1" si="10"/>
        <v/>
      </c>
      <c r="AH28" s="26" t="str">
        <f t="shared" ca="1" si="10"/>
        <v/>
      </c>
      <c r="AI28" s="26" t="str">
        <f t="shared" ca="1" si="10"/>
        <v/>
      </c>
      <c r="AJ28" s="26" t="str">
        <f t="shared" ca="1" si="10"/>
        <v/>
      </c>
      <c r="AK28" s="26" t="str">
        <f t="shared" ca="1" si="10"/>
        <v/>
      </c>
      <c r="AL28" s="26" t="str">
        <f t="shared" ca="1" si="10"/>
        <v/>
      </c>
      <c r="AM28" s="26" t="str">
        <f t="shared" ca="1" si="10"/>
        <v/>
      </c>
      <c r="AN28" s="26" t="str">
        <f t="shared" ca="1" si="11"/>
        <v/>
      </c>
      <c r="AO28" s="26" t="str">
        <f t="shared" ca="1" si="11"/>
        <v/>
      </c>
      <c r="AP28" s="26" t="str">
        <f t="shared" ca="1" si="11"/>
        <v/>
      </c>
      <c r="AQ28" s="26" t="str">
        <f t="shared" ca="1" si="11"/>
        <v/>
      </c>
      <c r="AR28" s="26" t="str">
        <f t="shared" ca="1" si="11"/>
        <v/>
      </c>
      <c r="AS28" s="26" t="str">
        <f t="shared" ca="1" si="11"/>
        <v/>
      </c>
      <c r="AT28" s="26" t="str">
        <f t="shared" ca="1" si="11"/>
        <v/>
      </c>
      <c r="AU28" s="26" t="str">
        <f t="shared" ca="1" si="11"/>
        <v/>
      </c>
      <c r="AV28" s="26" t="str">
        <f t="shared" ca="1" si="11"/>
        <v/>
      </c>
      <c r="AW28" s="26">
        <f t="shared" ca="1" si="11"/>
        <v>1</v>
      </c>
      <c r="AX28" s="26">
        <f t="shared" ca="1" si="11"/>
        <v>1</v>
      </c>
      <c r="AY28" s="26">
        <f t="shared" ca="1" si="11"/>
        <v>1</v>
      </c>
      <c r="AZ28" s="26">
        <f t="shared" ca="1" si="11"/>
        <v>1</v>
      </c>
      <c r="BA28" s="26">
        <f t="shared" ca="1" si="11"/>
        <v>1</v>
      </c>
      <c r="BB28" s="26">
        <f t="shared" ca="1" si="11"/>
        <v>1</v>
      </c>
      <c r="BC28" s="26">
        <f t="shared" ca="1" si="11"/>
        <v>1</v>
      </c>
      <c r="BD28" s="26">
        <f t="shared" ca="1" si="12"/>
        <v>1</v>
      </c>
      <c r="BE28" s="26">
        <f t="shared" ca="1" si="12"/>
        <v>1</v>
      </c>
      <c r="BF28" s="26">
        <f t="shared" ca="1" si="12"/>
        <v>1</v>
      </c>
      <c r="BG28" s="26">
        <f t="shared" ca="1" si="12"/>
        <v>1</v>
      </c>
      <c r="BH28" s="26">
        <f t="shared" ca="1" si="12"/>
        <v>1</v>
      </c>
      <c r="BI28" s="26">
        <f t="shared" ca="1" si="12"/>
        <v>1</v>
      </c>
      <c r="BJ28" s="26">
        <f t="shared" ca="1" si="12"/>
        <v>1</v>
      </c>
      <c r="BK28" s="146">
        <f t="shared" ca="1" si="12"/>
        <v>1</v>
      </c>
      <c r="BL28" s="26" t="str">
        <f t="shared" ca="1" si="12"/>
        <v/>
      </c>
    </row>
    <row r="29" spans="1:64" s="1" customFormat="1" ht="40.15" customHeight="1" x14ac:dyDescent="0.25">
      <c r="A29" s="9"/>
      <c r="B29" s="123" t="s">
        <v>54</v>
      </c>
      <c r="C29" s="57" t="s">
        <v>8</v>
      </c>
      <c r="D29" s="57"/>
      <c r="E29" s="58">
        <v>0</v>
      </c>
      <c r="F29" s="59">
        <v>45026</v>
      </c>
      <c r="G29" s="60">
        <v>15</v>
      </c>
      <c r="H29" s="57"/>
      <c r="I29" s="26" t="str">
        <f t="shared" ca="1" si="9"/>
        <v/>
      </c>
      <c r="J29" s="26" t="str">
        <f t="shared" ca="1" si="9"/>
        <v/>
      </c>
      <c r="K29" s="26" t="str">
        <f t="shared" ca="1" si="9"/>
        <v/>
      </c>
      <c r="L29" s="26" t="str">
        <f t="shared" ca="1" si="9"/>
        <v/>
      </c>
      <c r="M29" s="26" t="str">
        <f t="shared" ca="1" si="9"/>
        <v/>
      </c>
      <c r="N29" s="26" t="str">
        <f t="shared" ca="1" si="9"/>
        <v/>
      </c>
      <c r="O29" s="26" t="str">
        <f t="shared" ca="1" si="9"/>
        <v/>
      </c>
      <c r="P29" s="26" t="str">
        <f t="shared" ca="1" si="9"/>
        <v/>
      </c>
      <c r="Q29" s="26" t="str">
        <f t="shared" ca="1" si="9"/>
        <v/>
      </c>
      <c r="R29" s="26" t="str">
        <f t="shared" ca="1" si="9"/>
        <v/>
      </c>
      <c r="S29" s="26" t="str">
        <f t="shared" ca="1" si="9"/>
        <v/>
      </c>
      <c r="T29" s="26" t="str">
        <f t="shared" ca="1" si="9"/>
        <v/>
      </c>
      <c r="U29" s="26" t="str">
        <f t="shared" ca="1" si="9"/>
        <v/>
      </c>
      <c r="V29" s="26" t="str">
        <f t="shared" ca="1" si="9"/>
        <v/>
      </c>
      <c r="W29" s="26" t="str">
        <f t="shared" ca="1" si="9"/>
        <v/>
      </c>
      <c r="X29" s="26" t="str">
        <f t="shared" ca="1" si="9"/>
        <v/>
      </c>
      <c r="Y29" s="26" t="str">
        <f t="shared" ca="1" si="10"/>
        <v/>
      </c>
      <c r="Z29" s="26" t="str">
        <f t="shared" ca="1" si="10"/>
        <v/>
      </c>
      <c r="AA29" s="26" t="str">
        <f t="shared" ca="1" si="10"/>
        <v/>
      </c>
      <c r="AB29" s="26" t="str">
        <f t="shared" ca="1" si="10"/>
        <v/>
      </c>
      <c r="AC29" s="26" t="str">
        <f t="shared" ca="1" si="10"/>
        <v/>
      </c>
      <c r="AD29" s="26" t="str">
        <f t="shared" ca="1" si="10"/>
        <v/>
      </c>
      <c r="AE29" s="26" t="str">
        <f t="shared" ca="1" si="10"/>
        <v/>
      </c>
      <c r="AF29" s="26" t="str">
        <f t="shared" ca="1" si="10"/>
        <v/>
      </c>
      <c r="AG29" s="26" t="str">
        <f t="shared" ca="1" si="10"/>
        <v/>
      </c>
      <c r="AH29" s="26" t="str">
        <f t="shared" ca="1" si="10"/>
        <v/>
      </c>
      <c r="AI29" s="26" t="str">
        <f t="shared" ca="1" si="10"/>
        <v/>
      </c>
      <c r="AJ29" s="26" t="str">
        <f t="shared" ca="1" si="10"/>
        <v/>
      </c>
      <c r="AK29" s="26" t="str">
        <f t="shared" ca="1" si="10"/>
        <v/>
      </c>
      <c r="AL29" s="26" t="str">
        <f t="shared" ca="1" si="10"/>
        <v/>
      </c>
      <c r="AM29" s="26" t="str">
        <f t="shared" ca="1" si="10"/>
        <v/>
      </c>
      <c r="AN29" s="26" t="str">
        <f t="shared" ca="1" si="11"/>
        <v/>
      </c>
      <c r="AO29" s="26" t="str">
        <f t="shared" ca="1" si="11"/>
        <v/>
      </c>
      <c r="AP29" s="26" t="str">
        <f t="shared" ca="1" si="11"/>
        <v/>
      </c>
      <c r="AQ29" s="26" t="str">
        <f t="shared" ca="1" si="11"/>
        <v/>
      </c>
      <c r="AR29" s="26" t="str">
        <f t="shared" ca="1" si="11"/>
        <v/>
      </c>
      <c r="AS29" s="26" t="str">
        <f t="shared" ca="1" si="11"/>
        <v/>
      </c>
      <c r="AT29" s="26" t="str">
        <f t="shared" ca="1" si="11"/>
        <v/>
      </c>
      <c r="AU29" s="26" t="str">
        <f t="shared" ca="1" si="11"/>
        <v/>
      </c>
      <c r="AV29" s="26" t="str">
        <f t="shared" ca="1" si="11"/>
        <v/>
      </c>
      <c r="AW29" s="26">
        <f t="shared" ca="1" si="11"/>
        <v>1</v>
      </c>
      <c r="AX29" s="26">
        <f t="shared" ca="1" si="11"/>
        <v>1</v>
      </c>
      <c r="AY29" s="26">
        <f t="shared" ca="1" si="11"/>
        <v>1</v>
      </c>
      <c r="AZ29" s="26">
        <f t="shared" ca="1" si="11"/>
        <v>1</v>
      </c>
      <c r="BA29" s="26">
        <f t="shared" ca="1" si="11"/>
        <v>1</v>
      </c>
      <c r="BB29" s="26">
        <f t="shared" ca="1" si="11"/>
        <v>1</v>
      </c>
      <c r="BC29" s="26">
        <f t="shared" ca="1" si="11"/>
        <v>1</v>
      </c>
      <c r="BD29" s="26">
        <f t="shared" ca="1" si="12"/>
        <v>1</v>
      </c>
      <c r="BE29" s="26">
        <f t="shared" ca="1" si="12"/>
        <v>1</v>
      </c>
      <c r="BF29" s="26">
        <f t="shared" ca="1" si="12"/>
        <v>1</v>
      </c>
      <c r="BG29" s="26">
        <f t="shared" ca="1" si="12"/>
        <v>1</v>
      </c>
      <c r="BH29" s="26">
        <f t="shared" ca="1" si="12"/>
        <v>1</v>
      </c>
      <c r="BI29" s="26">
        <f t="shared" ca="1" si="12"/>
        <v>1</v>
      </c>
      <c r="BJ29" s="26">
        <f t="shared" ca="1" si="12"/>
        <v>1</v>
      </c>
      <c r="BK29" s="146">
        <f t="shared" ca="1" si="12"/>
        <v>1</v>
      </c>
      <c r="BL29" s="26" t="str">
        <f t="shared" ca="1" si="12"/>
        <v/>
      </c>
    </row>
    <row r="30" spans="1:64" s="1" customFormat="1" ht="40.15" customHeight="1" x14ac:dyDescent="0.25">
      <c r="A30" s="10"/>
      <c r="B30" s="116"/>
      <c r="C30" s="57"/>
      <c r="D30" s="57"/>
      <c r="E30" s="73"/>
      <c r="F30" s="83"/>
      <c r="G30" s="84"/>
      <c r="H30" s="57"/>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row>
    <row r="31" spans="1:64" ht="30" customHeight="1" x14ac:dyDescent="0.25">
      <c r="D31" s="4"/>
      <c r="G31" s="11"/>
      <c r="H31" s="3"/>
    </row>
    <row r="32" spans="1:64" ht="30" customHeight="1" x14ac:dyDescent="0.25">
      <c r="D32" s="5"/>
    </row>
  </sheetData>
  <mergeCells count="10">
    <mergeCell ref="I5:L5"/>
    <mergeCell ref="N5:Q5"/>
    <mergeCell ref="X4:AA4"/>
    <mergeCell ref="AC4:AF4"/>
    <mergeCell ref="B2:H2"/>
    <mergeCell ref="I2:N2"/>
    <mergeCell ref="O2:T2"/>
    <mergeCell ref="I4:L4"/>
    <mergeCell ref="N4:Q4"/>
    <mergeCell ref="S4:V4"/>
  </mergeCells>
  <conditionalFormatting sqref="E10:E30">
    <cfRule type="dataBar" priority="6">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8:BL30">
    <cfRule type="expression" dxfId="42" priority="2">
      <formula>AND(TODAY()&gt;=I$8,TODAY()&lt;J$8)</formula>
    </cfRule>
  </conditionalFormatting>
  <conditionalFormatting sqref="I7:AM7">
    <cfRule type="expression" dxfId="41" priority="5">
      <formula>I$8&lt;=EOMONTH($I$8,0)</formula>
    </cfRule>
  </conditionalFormatting>
  <conditionalFormatting sqref="J7:BL7">
    <cfRule type="expression" dxfId="40" priority="4">
      <formula>AND(J$8&lt;=EOMONTH($I$8,2),J$8&gt;EOMONTH($I$8,0),J$8&gt;EOMONTH($I$8,1))</formula>
    </cfRule>
  </conditionalFormatting>
  <conditionalFormatting sqref="I7:BL7">
    <cfRule type="expression" dxfId="39" priority="3">
      <formula>AND(I$8&lt;=EOMONTH($I$8,1),I$8&gt;EOMONTH($I$8,0))</formula>
    </cfRule>
  </conditionalFormatting>
  <conditionalFormatting sqref="I11:BL29">
    <cfRule type="expression" dxfId="38" priority="8" stopIfTrue="1">
      <formula>AND($C11="Low Risk",I$8&gt;=$F11,I$8&lt;=$F11+$G11-1)</formula>
    </cfRule>
    <cfRule type="expression" dxfId="37" priority="9" stopIfTrue="1">
      <formula>AND($C11="High Risk",I$8&gt;=$F11,I$8&lt;=$F11+$G11-1)</formula>
    </cfRule>
    <cfRule type="expression" dxfId="36" priority="10" stopIfTrue="1">
      <formula>AND($C11="On Track",I$8&gt;=$F11,I$8&lt;=$F11+$G11-1)</formula>
    </cfRule>
    <cfRule type="expression" dxfId="35" priority="11" stopIfTrue="1">
      <formula>AND($C11="Med Risk",I$8&gt;=$F11,I$8&lt;=$F11+$G11-1)</formula>
    </cfRule>
    <cfRule type="expression" dxfId="34" priority="12" stopIfTrue="1">
      <formula>AND(LEN($C11)=0,I$8&gt;=$F11,I$8&lt;=$F11+$G11-1)</formula>
    </cfRule>
  </conditionalFormatting>
  <conditionalFormatting sqref="I30:BL30">
    <cfRule type="expression" dxfId="33" priority="14" stopIfTrue="1">
      <formula>AND(#REF!="Low Risk",I$8&gt;=#REF!,I$8&lt;=#REF!+#REF!-1)</formula>
    </cfRule>
    <cfRule type="expression" dxfId="32" priority="15" stopIfTrue="1">
      <formula>AND(#REF!="High Risk",I$8&gt;=#REF!,I$8&lt;=#REF!+#REF!-1)</formula>
    </cfRule>
    <cfRule type="expression" dxfId="31" priority="16" stopIfTrue="1">
      <formula>AND(#REF!="On Track",I$8&gt;=#REF!,I$8&lt;=#REF!+#REF!-1)</formula>
    </cfRule>
    <cfRule type="expression" dxfId="30" priority="17" stopIfTrue="1">
      <formula>AND(#REF!="Med Risk",I$8&gt;=#REF!,I$8&lt;=#REF!+#REF!-1)</formula>
    </cfRule>
    <cfRule type="expression" dxfId="29" priority="18" stopIfTrue="1">
      <formula>AND(LEN(#REF!)=0,I$8&gt;=#REF!,I$8&lt;=#REF!+#REF!-1)</formula>
    </cfRule>
  </conditionalFormatting>
  <conditionalFormatting sqref="I5:L5">
    <cfRule type="expression" dxfId="0" priority="1">
      <formula>"if $D$11:$D$30 = ""Elise"""</formula>
    </cfRule>
  </conditionalFormatting>
  <dataValidations count="13">
    <dataValidation type="whole" operator="greaterThanOrEqual" allowBlank="1" showInputMessage="1" promptTitle="Scrolling Increment" prompt="Changing this number will scroll the Gantt Chart view." sqref="C8" xr:uid="{662A47A0-7258-440E-8D71-BC54CBC9C651}">
      <formula1>0</formula1>
    </dataValidation>
    <dataValidation type="list" allowBlank="1" showInputMessage="1" showErrorMessage="1" sqref="C11 C13:C17 C18:C29" xr:uid="{12A8278F-D51D-4B98-A311-DB5FCD18D214}">
      <formula1>"Goal,Milestone,On Track, Low Risk, Med Risk, High Risk"</formula1>
    </dataValidation>
    <dataValidation type="list" allowBlank="1" showInputMessage="1" sqref="C12"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A6"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7"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8"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9"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2" xr:uid="{77315CCB-C571-42B0-8983-9C17BB04F75F}"/>
    <dataValidation allowBlank="1" showInputMessage="1" showErrorMessage="1" prompt="This row marks the end of the Gantt milestone data. DO NOT enter anything in this row. _x000a_To add more items, insert new rows above this one._x000a_" sqref="A30" xr:uid="{659FD5CB-B62B-4854-B8A9-29F1F70930AC}"/>
    <dataValidation type="list" allowBlank="1" showInputMessage="1" showErrorMessage="1" sqref="D12:D30" xr:uid="{CCD9F12E-F28A-4DE3-819E-7720518EECCC}">
      <formula1>$D$13:$D$17</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8</xdr:row>
                    <xdr:rowOff>57150</xdr:rowOff>
                  </from>
                  <to>
                    <xdr:col>63</xdr:col>
                    <xdr:colOff>228600</xdr:colOff>
                    <xdr:row>8</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E10:E30</xm:sqref>
        </x14:conditionalFormatting>
        <x14:conditionalFormatting xmlns:xm="http://schemas.microsoft.com/office/excel/2006/main">
          <x14:cfRule type="iconSet" priority="13"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12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I11:BL29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7" t="s">
        <v>30</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34</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37</v>
      </c>
      <c r="C6" s="33" cm="1">
        <f t="array" aca="1" ref="C6" ca="1">IFERROR(IF(MIN(Milestones435[Start])=0,TODAY(),B11(Milestones435[Start])),TODAY())</f>
        <v>44986</v>
      </c>
      <c r="D6" s="51"/>
      <c r="E6" s="31"/>
      <c r="F6" s="32"/>
      <c r="G6" s="31"/>
      <c r="H6" s="28"/>
      <c r="I6" s="92" t="str">
        <f ca="1">TEXT(I7,"mmmm")</f>
        <v>March</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April</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38</v>
      </c>
      <c r="C7" s="34">
        <v>5</v>
      </c>
      <c r="D7" s="50"/>
      <c r="E7" s="28"/>
      <c r="F7" s="28"/>
      <c r="G7" s="28"/>
      <c r="H7" s="28"/>
      <c r="I7" s="94">
        <f ca="1">IFERROR(Project_Start+Scrolling_Increment,TODAY())</f>
        <v>44991</v>
      </c>
      <c r="J7" s="17">
        <f ca="1">I7+1</f>
        <v>44992</v>
      </c>
      <c r="K7" s="17">
        <f t="shared" ref="K7:AX7" ca="1" si="0">J7+1</f>
        <v>44993</v>
      </c>
      <c r="L7" s="17">
        <f t="shared" ca="1" si="0"/>
        <v>44994</v>
      </c>
      <c r="M7" s="17">
        <f t="shared" ca="1" si="0"/>
        <v>44995</v>
      </c>
      <c r="N7" s="17">
        <f t="shared" ca="1" si="0"/>
        <v>44996</v>
      </c>
      <c r="O7" s="62">
        <f t="shared" ca="1" si="0"/>
        <v>44997</v>
      </c>
      <c r="P7" s="17">
        <f ca="1">O7+1</f>
        <v>44998</v>
      </c>
      <c r="Q7" s="17">
        <f ca="1">P7+1</f>
        <v>44999</v>
      </c>
      <c r="R7" s="17">
        <f t="shared" ca="1" si="0"/>
        <v>45000</v>
      </c>
      <c r="S7" s="17">
        <f t="shared" ca="1" si="0"/>
        <v>45001</v>
      </c>
      <c r="T7" s="17">
        <f t="shared" ca="1" si="0"/>
        <v>45002</v>
      </c>
      <c r="U7" s="17">
        <f t="shared" ca="1" si="0"/>
        <v>45003</v>
      </c>
      <c r="V7" s="62">
        <f t="shared" ca="1" si="0"/>
        <v>45004</v>
      </c>
      <c r="W7" s="17">
        <f ca="1">V7+1</f>
        <v>45005</v>
      </c>
      <c r="X7" s="17">
        <f ca="1">W7+1</f>
        <v>45006</v>
      </c>
      <c r="Y7" s="17">
        <f t="shared" ca="1" si="0"/>
        <v>45007</v>
      </c>
      <c r="Z7" s="17">
        <f t="shared" ca="1" si="0"/>
        <v>45008</v>
      </c>
      <c r="AA7" s="17">
        <f t="shared" ca="1" si="0"/>
        <v>45009</v>
      </c>
      <c r="AB7" s="17">
        <f t="shared" ca="1" si="0"/>
        <v>45010</v>
      </c>
      <c r="AC7" s="62">
        <f t="shared" ca="1" si="0"/>
        <v>45011</v>
      </c>
      <c r="AD7" s="17">
        <f ca="1">AC7+1</f>
        <v>45012</v>
      </c>
      <c r="AE7" s="17">
        <f ca="1">AD7+1</f>
        <v>45013</v>
      </c>
      <c r="AF7" s="17">
        <f t="shared" ca="1" si="0"/>
        <v>45014</v>
      </c>
      <c r="AG7" s="17">
        <f t="shared" ca="1" si="0"/>
        <v>45015</v>
      </c>
      <c r="AH7" s="17">
        <f t="shared" ca="1" si="0"/>
        <v>45016</v>
      </c>
      <c r="AI7" s="17">
        <f t="shared" ca="1" si="0"/>
        <v>45017</v>
      </c>
      <c r="AJ7" s="62">
        <f t="shared" ca="1" si="0"/>
        <v>45018</v>
      </c>
      <c r="AK7" s="17">
        <f ca="1">AJ7+1</f>
        <v>45019</v>
      </c>
      <c r="AL7" s="17">
        <f ca="1">AK7+1</f>
        <v>45020</v>
      </c>
      <c r="AM7" s="17">
        <f t="shared" ca="1" si="0"/>
        <v>45021</v>
      </c>
      <c r="AN7" s="17">
        <f t="shared" ca="1" si="0"/>
        <v>45022</v>
      </c>
      <c r="AO7" s="17">
        <f t="shared" ca="1" si="0"/>
        <v>45023</v>
      </c>
      <c r="AP7" s="17">
        <f t="shared" ca="1" si="0"/>
        <v>45024</v>
      </c>
      <c r="AQ7" s="62">
        <f t="shared" ca="1" si="0"/>
        <v>45025</v>
      </c>
      <c r="AR7" s="17">
        <f ca="1">AQ7+1</f>
        <v>45026</v>
      </c>
      <c r="AS7" s="17">
        <f ca="1">AR7+1</f>
        <v>45027</v>
      </c>
      <c r="AT7" s="17">
        <f t="shared" ca="1" si="0"/>
        <v>45028</v>
      </c>
      <c r="AU7" s="17">
        <f t="shared" ca="1" si="0"/>
        <v>45029</v>
      </c>
      <c r="AV7" s="17">
        <f t="shared" ca="1" si="0"/>
        <v>45030</v>
      </c>
      <c r="AW7" s="17">
        <f t="shared" ca="1" si="0"/>
        <v>45031</v>
      </c>
      <c r="AX7" s="62">
        <f t="shared" ca="1" si="0"/>
        <v>45032</v>
      </c>
      <c r="AY7" s="17">
        <f ca="1">AX7+1</f>
        <v>45033</v>
      </c>
      <c r="AZ7" s="17">
        <f ca="1">AY7+1</f>
        <v>45034</v>
      </c>
      <c r="BA7" s="17">
        <f t="shared" ref="BA7:BE7" ca="1" si="1">AZ7+1</f>
        <v>45035</v>
      </c>
      <c r="BB7" s="17">
        <f t="shared" ca="1" si="1"/>
        <v>45036</v>
      </c>
      <c r="BC7" s="17">
        <f t="shared" ca="1" si="1"/>
        <v>45037</v>
      </c>
      <c r="BD7" s="17">
        <f t="shared" ca="1" si="1"/>
        <v>45038</v>
      </c>
      <c r="BE7" s="62">
        <f t="shared" ca="1" si="1"/>
        <v>45039</v>
      </c>
      <c r="BF7" s="17">
        <f ca="1">BE7+1</f>
        <v>45040</v>
      </c>
      <c r="BG7" s="17">
        <f ca="1">BF7+1</f>
        <v>45041</v>
      </c>
      <c r="BH7" s="17">
        <f t="shared" ref="BH7:BL7" ca="1" si="2">BG7+1</f>
        <v>45042</v>
      </c>
      <c r="BI7" s="17">
        <f t="shared" ca="1" si="2"/>
        <v>45043</v>
      </c>
      <c r="BJ7" s="17">
        <f t="shared" ca="1" si="2"/>
        <v>45044</v>
      </c>
      <c r="BK7" s="17">
        <f t="shared" ca="1" si="2"/>
        <v>45045</v>
      </c>
      <c r="BL7" s="18">
        <f t="shared" ca="1" si="2"/>
        <v>45046</v>
      </c>
      <c r="BM7" s="31"/>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7" t="s">
        <v>18</v>
      </c>
      <c r="C9" s="118" t="s">
        <v>6</v>
      </c>
      <c r="D9" s="118" t="s">
        <v>19</v>
      </c>
      <c r="E9" s="118" t="s">
        <v>9</v>
      </c>
      <c r="F9" s="118" t="s">
        <v>10</v>
      </c>
      <c r="G9" s="118" t="s">
        <v>20</v>
      </c>
      <c r="H9" s="46"/>
      <c r="I9" s="36" t="str">
        <f t="shared" ref="I9:BL9" ca="1" si="3">LEFT(TEXT(I7,"ddd"),1)</f>
        <v>M</v>
      </c>
      <c r="J9" s="36" t="str">
        <f t="shared" ca="1" si="3"/>
        <v>T</v>
      </c>
      <c r="K9" s="36" t="str">
        <f t="shared" ca="1" si="3"/>
        <v>W</v>
      </c>
      <c r="L9" s="36" t="str">
        <f t="shared" ca="1" si="3"/>
        <v>T</v>
      </c>
      <c r="M9" s="36" t="str">
        <f t="shared" ca="1" si="3"/>
        <v>F</v>
      </c>
      <c r="N9" s="36" t="str">
        <f t="shared" ca="1" si="3"/>
        <v>S</v>
      </c>
      <c r="O9" s="36" t="str">
        <f t="shared" ca="1" si="3"/>
        <v>S</v>
      </c>
      <c r="P9" s="36" t="str">
        <f t="shared" ca="1" si="3"/>
        <v>M</v>
      </c>
      <c r="Q9" s="36" t="str">
        <f t="shared" ca="1" si="3"/>
        <v>T</v>
      </c>
      <c r="R9" s="36" t="str">
        <f t="shared" ca="1" si="3"/>
        <v>W</v>
      </c>
      <c r="S9" s="36" t="str">
        <f t="shared" ca="1" si="3"/>
        <v>T</v>
      </c>
      <c r="T9" s="36" t="str">
        <f t="shared" ca="1" si="3"/>
        <v>F</v>
      </c>
      <c r="U9" s="36" t="str">
        <f t="shared" ca="1" si="3"/>
        <v>S</v>
      </c>
      <c r="V9" s="36" t="str">
        <f t="shared" ca="1" si="3"/>
        <v>S</v>
      </c>
      <c r="W9" s="36" t="str">
        <f t="shared" ca="1" si="3"/>
        <v>M</v>
      </c>
      <c r="X9" s="36" t="str">
        <f t="shared" ca="1" si="3"/>
        <v>T</v>
      </c>
      <c r="Y9" s="36" t="str">
        <f t="shared" ca="1" si="3"/>
        <v>W</v>
      </c>
      <c r="Z9" s="36" t="str">
        <f t="shared" ca="1" si="3"/>
        <v>T</v>
      </c>
      <c r="AA9" s="36" t="str">
        <f t="shared" ca="1" si="3"/>
        <v>F</v>
      </c>
      <c r="AB9" s="36" t="str">
        <f t="shared" ca="1" si="3"/>
        <v>S</v>
      </c>
      <c r="AC9" s="36" t="str">
        <f t="shared" ca="1" si="3"/>
        <v>S</v>
      </c>
      <c r="AD9" s="36" t="str">
        <f t="shared" ca="1" si="3"/>
        <v>M</v>
      </c>
      <c r="AE9" s="36" t="str">
        <f t="shared" ca="1" si="3"/>
        <v>T</v>
      </c>
      <c r="AF9" s="36" t="str">
        <f t="shared" ca="1" si="3"/>
        <v>W</v>
      </c>
      <c r="AG9" s="36" t="str">
        <f t="shared" ca="1" si="3"/>
        <v>T</v>
      </c>
      <c r="AH9" s="36" t="str">
        <f t="shared" ca="1" si="3"/>
        <v>F</v>
      </c>
      <c r="AI9" s="36" t="str">
        <f t="shared" ca="1" si="3"/>
        <v>S</v>
      </c>
      <c r="AJ9" s="36" t="str">
        <f t="shared" ca="1" si="3"/>
        <v>S</v>
      </c>
      <c r="AK9" s="36" t="str">
        <f t="shared" ca="1" si="3"/>
        <v>M</v>
      </c>
      <c r="AL9" s="36" t="str">
        <f t="shared" ca="1" si="3"/>
        <v>T</v>
      </c>
      <c r="AM9" s="36" t="str">
        <f t="shared" ca="1" si="3"/>
        <v>W</v>
      </c>
      <c r="AN9" s="36" t="str">
        <f t="shared" ca="1" si="3"/>
        <v>T</v>
      </c>
      <c r="AO9" s="36" t="str">
        <f t="shared" ca="1" si="3"/>
        <v>F</v>
      </c>
      <c r="AP9" s="36" t="str">
        <f t="shared" ca="1" si="3"/>
        <v>S</v>
      </c>
      <c r="AQ9" s="36" t="str">
        <f t="shared" ca="1" si="3"/>
        <v>S</v>
      </c>
      <c r="AR9" s="36" t="str">
        <f t="shared" ca="1" si="3"/>
        <v>M</v>
      </c>
      <c r="AS9" s="36" t="str">
        <f t="shared" ca="1" si="3"/>
        <v>T</v>
      </c>
      <c r="AT9" s="36" t="str">
        <f t="shared" ca="1" si="3"/>
        <v>W</v>
      </c>
      <c r="AU9" s="36" t="str">
        <f t="shared" ca="1" si="3"/>
        <v>T</v>
      </c>
      <c r="AV9" s="36" t="str">
        <f t="shared" ca="1" si="3"/>
        <v>F</v>
      </c>
      <c r="AW9" s="36" t="str">
        <f t="shared" ca="1" si="3"/>
        <v>S</v>
      </c>
      <c r="AX9" s="36" t="str">
        <f t="shared" ca="1" si="3"/>
        <v>S</v>
      </c>
      <c r="AY9" s="36" t="str">
        <f t="shared" ca="1" si="3"/>
        <v>M</v>
      </c>
      <c r="AZ9" s="36" t="str">
        <f t="shared" ca="1" si="3"/>
        <v>T</v>
      </c>
      <c r="BA9" s="36" t="str">
        <f t="shared" ca="1" si="3"/>
        <v>W</v>
      </c>
      <c r="BB9" s="36" t="str">
        <f t="shared" ca="1" si="3"/>
        <v>T</v>
      </c>
      <c r="BC9" s="36" t="str">
        <f t="shared" ca="1" si="3"/>
        <v>F</v>
      </c>
      <c r="BD9" s="36" t="str">
        <f t="shared" ca="1" si="3"/>
        <v>S</v>
      </c>
      <c r="BE9" s="36" t="str">
        <f t="shared" ca="1" si="3"/>
        <v>S</v>
      </c>
      <c r="BF9" s="36" t="str">
        <f t="shared" ca="1" si="3"/>
        <v>M</v>
      </c>
      <c r="BG9" s="36" t="str">
        <f t="shared" ca="1" si="3"/>
        <v>T</v>
      </c>
      <c r="BH9" s="36" t="str">
        <f t="shared" ca="1" si="3"/>
        <v>W</v>
      </c>
      <c r="BI9" s="36" t="str">
        <f t="shared" ca="1" si="3"/>
        <v>T</v>
      </c>
      <c r="BJ9" s="36" t="str">
        <f t="shared" ca="1" si="3"/>
        <v>F</v>
      </c>
      <c r="BK9" s="36" t="str">
        <f t="shared" ca="1" si="3"/>
        <v>S</v>
      </c>
      <c r="BL9" s="36" t="str">
        <f t="shared" ca="1" si="3"/>
        <v>S</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25">
      <c r="A12" s="10"/>
      <c r="B12" s="25" t="s">
        <v>3</v>
      </c>
      <c r="C12" s="21" t="s">
        <v>7</v>
      </c>
      <c r="D12" s="21" t="s">
        <v>5</v>
      </c>
      <c r="E12" s="22">
        <v>0.25</v>
      </c>
      <c r="F12" s="23">
        <f ca="1">TODAY()</f>
        <v>44986</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25">
      <c r="A13" s="10"/>
      <c r="B13" s="25" t="s">
        <v>4</v>
      </c>
      <c r="C13" s="21" t="s">
        <v>8</v>
      </c>
      <c r="D13" s="21"/>
      <c r="E13" s="22"/>
      <c r="F13" s="23">
        <f ca="1">TODAY()+5</f>
        <v>44991</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25">
      <c r="A14" s="9"/>
      <c r="B14" s="25" t="s">
        <v>0</v>
      </c>
      <c r="C14" s="21" t="s">
        <v>12</v>
      </c>
      <c r="D14" s="21"/>
      <c r="E14" s="22">
        <v>0.5</v>
      </c>
      <c r="F14" s="23">
        <f ca="1">F12-3</f>
        <v>44983</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9"/>
      <c r="B15" s="25" t="s">
        <v>1</v>
      </c>
      <c r="C15" s="21" t="s">
        <v>8</v>
      </c>
      <c r="D15" s="21"/>
      <c r="E15" s="22"/>
      <c r="F15" s="23">
        <f ca="1">F12+20</f>
        <v>45006</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9"/>
      <c r="B16" s="25" t="s">
        <v>2</v>
      </c>
      <c r="C16" s="21" t="s">
        <v>11</v>
      </c>
      <c r="D16" s="21"/>
      <c r="E16" s="22">
        <v>0.1</v>
      </c>
      <c r="F16" s="23">
        <f ca="1">F12+6</f>
        <v>44992</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10"/>
      <c r="B18" s="25" t="s">
        <v>3</v>
      </c>
      <c r="C18" s="21" t="s">
        <v>13</v>
      </c>
      <c r="D18" s="21"/>
      <c r="E18" s="22">
        <v>0.6</v>
      </c>
      <c r="F18" s="23">
        <f ca="1">F12+6</f>
        <v>44992</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4</v>
      </c>
      <c r="C19" s="21" t="s">
        <v>14</v>
      </c>
      <c r="D19" s="21"/>
      <c r="E19" s="22">
        <v>0.5</v>
      </c>
      <c r="F19" s="23">
        <f ca="1">F18+2</f>
        <v>44994</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0</v>
      </c>
      <c r="C20" s="21" t="s">
        <v>12</v>
      </c>
      <c r="D20" s="21"/>
      <c r="E20" s="22">
        <v>0.33</v>
      </c>
      <c r="F20" s="23">
        <f ca="1">F19+5</f>
        <v>44999</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25" t="s">
        <v>1</v>
      </c>
      <c r="C21" s="21" t="s">
        <v>8</v>
      </c>
      <c r="D21" s="21"/>
      <c r="E21" s="22"/>
      <c r="F21" s="23">
        <f ca="1">F20+2</f>
        <v>45001</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2</v>
      </c>
      <c r="C22" s="21"/>
      <c r="D22" s="21"/>
      <c r="E22" s="22"/>
      <c r="F22" s="23">
        <f ca="1">F21+1</f>
        <v>45002</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3</v>
      </c>
      <c r="C24" s="21" t="s">
        <v>14</v>
      </c>
      <c r="D24" s="21"/>
      <c r="E24" s="22"/>
      <c r="F24" s="23">
        <f ca="1">F12+15</f>
        <v>45001</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4</v>
      </c>
      <c r="C25" s="21" t="s">
        <v>11</v>
      </c>
      <c r="D25" s="21"/>
      <c r="E25" s="22"/>
      <c r="F25" s="23">
        <f ca="1">F24+3</f>
        <v>45004</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25">
      <c r="A26" s="9"/>
      <c r="B26" s="25" t="s">
        <v>0</v>
      </c>
      <c r="C26" s="21" t="s">
        <v>14</v>
      </c>
      <c r="D26" s="21"/>
      <c r="E26" s="22"/>
      <c r="F26" s="23">
        <f ca="1">F25+15</f>
        <v>45019</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25">
      <c r="A27" s="9"/>
      <c r="B27" s="25" t="s">
        <v>1</v>
      </c>
      <c r="C27" s="21" t="s">
        <v>7</v>
      </c>
      <c r="D27" s="21"/>
      <c r="E27" s="22"/>
      <c r="F27" s="23">
        <f ca="1">F21+22</f>
        <v>45023</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2</v>
      </c>
      <c r="C28" s="21" t="s">
        <v>12</v>
      </c>
      <c r="D28" s="21"/>
      <c r="E28" s="22"/>
      <c r="F28" s="23">
        <f ca="1">F16</f>
        <v>44992</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3</v>
      </c>
      <c r="C30" s="21"/>
      <c r="D30" s="21"/>
      <c r="E30" s="22"/>
      <c r="F30" s="23">
        <f ca="1">F27+3</f>
        <v>45026</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4</v>
      </c>
      <c r="C31" s="21"/>
      <c r="D31" s="21"/>
      <c r="E31" s="22"/>
      <c r="F31" s="23">
        <f ca="1">F30+14</f>
        <v>45040</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0</v>
      </c>
      <c r="C32" s="21" t="s">
        <v>8</v>
      </c>
      <c r="D32" s="21"/>
      <c r="E32" s="22"/>
      <c r="F32" s="23">
        <f ca="1">F31+42</f>
        <v>45082</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2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2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2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8" priority="1">
      <formula>AND(TODAY()&gt;=I$7,TODAY()&lt;J$7)</formula>
    </cfRule>
  </conditionalFormatting>
  <conditionalFormatting sqref="I6:AM6">
    <cfRule type="expression" dxfId="27" priority="4">
      <formula>I$7&lt;=EOMONTH($I$7,0)</formula>
    </cfRule>
  </conditionalFormatting>
  <conditionalFormatting sqref="J6:BL6">
    <cfRule type="expression" dxfId="26" priority="3">
      <formula>AND(J$7&lt;=EOMONTH($I$7,2),J$7&gt;EOMONTH($I$7,0),J$7&gt;EOMONTH($I$7,1))</formula>
    </cfRule>
  </conditionalFormatting>
  <conditionalFormatting sqref="I6:BL6">
    <cfRule type="expression" dxfId="25" priority="2">
      <formula>AND(I$7&lt;=EOMONTH($I$7,1),I$7&gt;EOMONTH($I$7,0))</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76" t="s">
        <v>36</v>
      </c>
      <c r="C5" s="72"/>
      <c r="D5" s="72"/>
      <c r="E5" s="73"/>
      <c r="F5" s="74"/>
      <c r="G5" s="73"/>
      <c r="H5" s="73"/>
    </row>
    <row r="6" spans="1:68" ht="30" customHeight="1" x14ac:dyDescent="0.35">
      <c r="A6" s="10"/>
      <c r="B6" s="77" t="s">
        <v>37</v>
      </c>
      <c r="C6" s="78" cm="1">
        <f t="array" aca="1" ref="C6" ca="1">IFERROR(IF(MIN(Milestones43524[Start])=0,TODAY(),B11(Milestones43524[Start])),TODAY())</f>
        <v>44986</v>
      </c>
      <c r="D6" s="79"/>
      <c r="E6" s="73"/>
      <c r="F6" s="74"/>
      <c r="G6" s="73"/>
      <c r="H6" s="73"/>
      <c r="I6" s="89" t="str">
        <f ca="1">TEXT(I7,"mmmm")</f>
        <v>March</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April</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38</v>
      </c>
      <c r="C7" s="80">
        <v>5</v>
      </c>
      <c r="D7" s="72"/>
      <c r="E7" s="73"/>
      <c r="F7" s="73"/>
      <c r="G7" s="73"/>
      <c r="H7" s="81"/>
      <c r="I7" s="96">
        <f ca="1">IFERROR(Project_Start+Scrolling_Increment,TODAY())</f>
        <v>44991</v>
      </c>
      <c r="J7" s="97">
        <f ca="1">I7+1</f>
        <v>44992</v>
      </c>
      <c r="K7" s="97">
        <f t="shared" ref="K7:AX7" ca="1" si="0">J7+1</f>
        <v>44993</v>
      </c>
      <c r="L7" s="97">
        <f t="shared" ca="1" si="0"/>
        <v>44994</v>
      </c>
      <c r="M7" s="97">
        <f t="shared" ca="1" si="0"/>
        <v>44995</v>
      </c>
      <c r="N7" s="97">
        <f t="shared" ca="1" si="0"/>
        <v>44996</v>
      </c>
      <c r="O7" s="98">
        <f t="shared" ca="1" si="0"/>
        <v>44997</v>
      </c>
      <c r="P7" s="97">
        <f ca="1">O7+1</f>
        <v>44998</v>
      </c>
      <c r="Q7" s="97">
        <f ca="1">P7+1</f>
        <v>44999</v>
      </c>
      <c r="R7" s="97">
        <f t="shared" ca="1" si="0"/>
        <v>45000</v>
      </c>
      <c r="S7" s="97">
        <f t="shared" ca="1" si="0"/>
        <v>45001</v>
      </c>
      <c r="T7" s="97">
        <f t="shared" ca="1" si="0"/>
        <v>45002</v>
      </c>
      <c r="U7" s="97">
        <f t="shared" ca="1" si="0"/>
        <v>45003</v>
      </c>
      <c r="V7" s="98">
        <f t="shared" ca="1" si="0"/>
        <v>45004</v>
      </c>
      <c r="W7" s="97">
        <f ca="1">V7+1</f>
        <v>45005</v>
      </c>
      <c r="X7" s="97">
        <f ca="1">W7+1</f>
        <v>45006</v>
      </c>
      <c r="Y7" s="97">
        <f t="shared" ca="1" si="0"/>
        <v>45007</v>
      </c>
      <c r="Z7" s="97">
        <f t="shared" ca="1" si="0"/>
        <v>45008</v>
      </c>
      <c r="AA7" s="97">
        <f t="shared" ca="1" si="0"/>
        <v>45009</v>
      </c>
      <c r="AB7" s="97">
        <f t="shared" ca="1" si="0"/>
        <v>45010</v>
      </c>
      <c r="AC7" s="98">
        <f t="shared" ca="1" si="0"/>
        <v>45011</v>
      </c>
      <c r="AD7" s="97">
        <f ca="1">AC7+1</f>
        <v>45012</v>
      </c>
      <c r="AE7" s="97">
        <f ca="1">AD7+1</f>
        <v>45013</v>
      </c>
      <c r="AF7" s="97">
        <f t="shared" ca="1" si="0"/>
        <v>45014</v>
      </c>
      <c r="AG7" s="97">
        <f t="shared" ca="1" si="0"/>
        <v>45015</v>
      </c>
      <c r="AH7" s="97">
        <f t="shared" ca="1" si="0"/>
        <v>45016</v>
      </c>
      <c r="AI7" s="97">
        <f t="shared" ca="1" si="0"/>
        <v>45017</v>
      </c>
      <c r="AJ7" s="98">
        <f t="shared" ca="1" si="0"/>
        <v>45018</v>
      </c>
      <c r="AK7" s="97">
        <f ca="1">AJ7+1</f>
        <v>45019</v>
      </c>
      <c r="AL7" s="97">
        <f ca="1">AK7+1</f>
        <v>45020</v>
      </c>
      <c r="AM7" s="97">
        <f t="shared" ca="1" si="0"/>
        <v>45021</v>
      </c>
      <c r="AN7" s="97">
        <f t="shared" ca="1" si="0"/>
        <v>45022</v>
      </c>
      <c r="AO7" s="97">
        <f t="shared" ca="1" si="0"/>
        <v>45023</v>
      </c>
      <c r="AP7" s="97">
        <f t="shared" ca="1" si="0"/>
        <v>45024</v>
      </c>
      <c r="AQ7" s="98">
        <f t="shared" ca="1" si="0"/>
        <v>45025</v>
      </c>
      <c r="AR7" s="97">
        <f ca="1">AQ7+1</f>
        <v>45026</v>
      </c>
      <c r="AS7" s="97">
        <f ca="1">AR7+1</f>
        <v>45027</v>
      </c>
      <c r="AT7" s="97">
        <f t="shared" ca="1" si="0"/>
        <v>45028</v>
      </c>
      <c r="AU7" s="97">
        <f t="shared" ca="1" si="0"/>
        <v>45029</v>
      </c>
      <c r="AV7" s="97">
        <f t="shared" ca="1" si="0"/>
        <v>45030</v>
      </c>
      <c r="AW7" s="97">
        <f t="shared" ca="1" si="0"/>
        <v>45031</v>
      </c>
      <c r="AX7" s="98">
        <f t="shared" ca="1" si="0"/>
        <v>45032</v>
      </c>
      <c r="AY7" s="97">
        <f ca="1">AX7+1</f>
        <v>45033</v>
      </c>
      <c r="AZ7" s="97">
        <f ca="1">AY7+1</f>
        <v>45034</v>
      </c>
      <c r="BA7" s="97">
        <f t="shared" ref="BA7:BE7" ca="1" si="1">AZ7+1</f>
        <v>45035</v>
      </c>
      <c r="BB7" s="97">
        <f t="shared" ca="1" si="1"/>
        <v>45036</v>
      </c>
      <c r="BC7" s="97">
        <f t="shared" ca="1" si="1"/>
        <v>45037</v>
      </c>
      <c r="BD7" s="97">
        <f t="shared" ca="1" si="1"/>
        <v>45038</v>
      </c>
      <c r="BE7" s="98">
        <f t="shared" ca="1" si="1"/>
        <v>45039</v>
      </c>
      <c r="BF7" s="97">
        <f ca="1">BE7+1</f>
        <v>45040</v>
      </c>
      <c r="BG7" s="97">
        <f ca="1">BF7+1</f>
        <v>45041</v>
      </c>
      <c r="BH7" s="97">
        <f t="shared" ref="BH7:BL7" ca="1" si="2">BG7+1</f>
        <v>45042</v>
      </c>
      <c r="BI7" s="97">
        <f t="shared" ca="1" si="2"/>
        <v>45043</v>
      </c>
      <c r="BJ7" s="97">
        <f t="shared" ca="1" si="2"/>
        <v>45044</v>
      </c>
      <c r="BK7" s="97">
        <f t="shared" ca="1" si="2"/>
        <v>45045</v>
      </c>
      <c r="BL7" s="98">
        <f t="shared" ca="1" si="2"/>
        <v>45046</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18</v>
      </c>
      <c r="C9" s="121" t="s">
        <v>6</v>
      </c>
      <c r="D9" s="121" t="s">
        <v>19</v>
      </c>
      <c r="E9" s="121" t="s">
        <v>9</v>
      </c>
      <c r="F9" s="121" t="s">
        <v>10</v>
      </c>
      <c r="G9" s="121" t="s">
        <v>20</v>
      </c>
      <c r="H9" s="86"/>
      <c r="I9" s="104" t="str">
        <f t="shared" ref="I9:BL9" ca="1" si="3">LEFT(TEXT(I7,"ddd"),1)</f>
        <v>M</v>
      </c>
      <c r="J9" s="104" t="str">
        <f t="shared" ca="1" si="3"/>
        <v>T</v>
      </c>
      <c r="K9" s="104" t="str">
        <f t="shared" ca="1" si="3"/>
        <v>W</v>
      </c>
      <c r="L9" s="104" t="str">
        <f t="shared" ca="1" si="3"/>
        <v>T</v>
      </c>
      <c r="M9" s="104" t="str">
        <f t="shared" ca="1" si="3"/>
        <v>F</v>
      </c>
      <c r="N9" s="104" t="str">
        <f t="shared" ca="1" si="3"/>
        <v>S</v>
      </c>
      <c r="O9" s="104" t="str">
        <f t="shared" ca="1" si="3"/>
        <v>S</v>
      </c>
      <c r="P9" s="104" t="str">
        <f t="shared" ca="1" si="3"/>
        <v>M</v>
      </c>
      <c r="Q9" s="104" t="str">
        <f t="shared" ca="1" si="3"/>
        <v>T</v>
      </c>
      <c r="R9" s="104" t="str">
        <f t="shared" ca="1" si="3"/>
        <v>W</v>
      </c>
      <c r="S9" s="104" t="str">
        <f t="shared" ca="1" si="3"/>
        <v>T</v>
      </c>
      <c r="T9" s="104" t="str">
        <f t="shared" ca="1" si="3"/>
        <v>F</v>
      </c>
      <c r="U9" s="104" t="str">
        <f t="shared" ca="1" si="3"/>
        <v>S</v>
      </c>
      <c r="V9" s="104" t="str">
        <f t="shared" ca="1" si="3"/>
        <v>S</v>
      </c>
      <c r="W9" s="104" t="str">
        <f t="shared" ca="1" si="3"/>
        <v>M</v>
      </c>
      <c r="X9" s="104" t="str">
        <f t="shared" ca="1" si="3"/>
        <v>T</v>
      </c>
      <c r="Y9" s="104" t="str">
        <f t="shared" ca="1" si="3"/>
        <v>W</v>
      </c>
      <c r="Z9" s="104" t="str">
        <f t="shared" ca="1" si="3"/>
        <v>T</v>
      </c>
      <c r="AA9" s="104" t="str">
        <f t="shared" ca="1" si="3"/>
        <v>F</v>
      </c>
      <c r="AB9" s="104" t="str">
        <f t="shared" ca="1" si="3"/>
        <v>S</v>
      </c>
      <c r="AC9" s="104" t="str">
        <f t="shared" ca="1" si="3"/>
        <v>S</v>
      </c>
      <c r="AD9" s="104" t="str">
        <f t="shared" ca="1" si="3"/>
        <v>M</v>
      </c>
      <c r="AE9" s="104" t="str">
        <f t="shared" ca="1" si="3"/>
        <v>T</v>
      </c>
      <c r="AF9" s="104" t="str">
        <f t="shared" ca="1" si="3"/>
        <v>W</v>
      </c>
      <c r="AG9" s="104" t="str">
        <f t="shared" ca="1" si="3"/>
        <v>T</v>
      </c>
      <c r="AH9" s="104" t="str">
        <f t="shared" ca="1" si="3"/>
        <v>F</v>
      </c>
      <c r="AI9" s="104" t="str">
        <f t="shared" ca="1" si="3"/>
        <v>S</v>
      </c>
      <c r="AJ9" s="104" t="str">
        <f t="shared" ca="1" si="3"/>
        <v>S</v>
      </c>
      <c r="AK9" s="104" t="str">
        <f t="shared" ca="1" si="3"/>
        <v>M</v>
      </c>
      <c r="AL9" s="104" t="str">
        <f t="shared" ca="1" si="3"/>
        <v>T</v>
      </c>
      <c r="AM9" s="104" t="str">
        <f t="shared" ca="1" si="3"/>
        <v>W</v>
      </c>
      <c r="AN9" s="104" t="str">
        <f t="shared" ca="1" si="3"/>
        <v>T</v>
      </c>
      <c r="AO9" s="104" t="str">
        <f t="shared" ca="1" si="3"/>
        <v>F</v>
      </c>
      <c r="AP9" s="104" t="str">
        <f t="shared" ca="1" si="3"/>
        <v>S</v>
      </c>
      <c r="AQ9" s="104" t="str">
        <f t="shared" ca="1" si="3"/>
        <v>S</v>
      </c>
      <c r="AR9" s="104" t="str">
        <f t="shared" ca="1" si="3"/>
        <v>M</v>
      </c>
      <c r="AS9" s="104" t="str">
        <f t="shared" ca="1" si="3"/>
        <v>T</v>
      </c>
      <c r="AT9" s="104" t="str">
        <f t="shared" ca="1" si="3"/>
        <v>W</v>
      </c>
      <c r="AU9" s="104" t="str">
        <f t="shared" ca="1" si="3"/>
        <v>T</v>
      </c>
      <c r="AV9" s="104" t="str">
        <f t="shared" ca="1" si="3"/>
        <v>F</v>
      </c>
      <c r="AW9" s="104" t="str">
        <f t="shared" ca="1" si="3"/>
        <v>S</v>
      </c>
      <c r="AX9" s="104" t="str">
        <f t="shared" ca="1" si="3"/>
        <v>S</v>
      </c>
      <c r="AY9" s="104" t="str">
        <f t="shared" ca="1" si="3"/>
        <v>M</v>
      </c>
      <c r="AZ9" s="104" t="str">
        <f t="shared" ca="1" si="3"/>
        <v>T</v>
      </c>
      <c r="BA9" s="104" t="str">
        <f t="shared" ca="1" si="3"/>
        <v>W</v>
      </c>
      <c r="BB9" s="104" t="str">
        <f t="shared" ca="1" si="3"/>
        <v>T</v>
      </c>
      <c r="BC9" s="104" t="str">
        <f t="shared" ca="1" si="3"/>
        <v>F</v>
      </c>
      <c r="BD9" s="104" t="str">
        <f t="shared" ca="1" si="3"/>
        <v>S</v>
      </c>
      <c r="BE9" s="104" t="str">
        <f t="shared" ca="1" si="3"/>
        <v>S</v>
      </c>
      <c r="BF9" s="104" t="str">
        <f t="shared" ca="1" si="3"/>
        <v>M</v>
      </c>
      <c r="BG9" s="104" t="str">
        <f t="shared" ca="1" si="3"/>
        <v>T</v>
      </c>
      <c r="BH9" s="104" t="str">
        <f t="shared" ca="1" si="3"/>
        <v>W</v>
      </c>
      <c r="BI9" s="104" t="str">
        <f t="shared" ca="1" si="3"/>
        <v>T</v>
      </c>
      <c r="BJ9" s="104" t="str">
        <f t="shared" ca="1" si="3"/>
        <v>F</v>
      </c>
      <c r="BK9" s="104" t="str">
        <f t="shared" ca="1" si="3"/>
        <v>S</v>
      </c>
      <c r="BL9" s="104" t="str">
        <f t="shared" ca="1" si="3"/>
        <v>S</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44986</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44991</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44983</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45006</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44992</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44992</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44994</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44999</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45001</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45002</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45001</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45004</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45019</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45023</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44992</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45026</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45040</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45082</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4" priority="1">
      <formula>AND(TODAY()&gt;=I$7,TODAY()&lt;J$7)</formula>
    </cfRule>
  </conditionalFormatting>
  <conditionalFormatting sqref="I6:AM6">
    <cfRule type="expression" dxfId="13" priority="4">
      <formula>I$7&lt;=EOMONTH($I$7,0)</formula>
    </cfRule>
  </conditionalFormatting>
  <conditionalFormatting sqref="J6:BL6">
    <cfRule type="expression" dxfId="12" priority="3">
      <formula>AND(J$7&lt;=EOMONTH($I$7,2),J$7&gt;EOMONTH($I$7,0),J$7&gt;EOMONTH($I$7,1))</formula>
    </cfRule>
  </conditionalFormatting>
  <conditionalFormatting sqref="I6:BL6">
    <cfRule type="expression" dxfId="11" priority="2">
      <formula>AND(I$7&lt;=EOMONTH($I$7,1),I$7&gt;EOMONTH($I$7,0))</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D9C3C3D-CC8D-47E9-BFC5-0118654D7CC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2023-03-02T04:20:51Z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