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BOTIC\pak hace\"/>
    </mc:Choice>
  </mc:AlternateContent>
  <bookViews>
    <workbookView xWindow="0" yWindow="0" windowWidth="20490" windowHeight="7755" activeTab="1"/>
  </bookViews>
  <sheets>
    <sheet name="Fuzzy penyiraman" sheetId="1" r:id="rId1"/>
    <sheet name="Fuzzy Lamp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J38" i="2" s="1"/>
  <c r="B15" i="2"/>
  <c r="J34" i="2" s="1"/>
  <c r="B14" i="2"/>
  <c r="J36" i="2" s="1"/>
  <c r="B10" i="2"/>
  <c r="I37" i="2" s="1"/>
  <c r="B9" i="2"/>
  <c r="I35" i="2" s="1"/>
  <c r="B8" i="2"/>
  <c r="I32" i="2" s="1"/>
  <c r="J35" i="2" l="1"/>
  <c r="K35" i="2" s="1"/>
  <c r="M35" i="2" s="1"/>
  <c r="N35" i="2" s="1"/>
  <c r="J33" i="2"/>
  <c r="I34" i="2"/>
  <c r="K34" i="2" s="1"/>
  <c r="I30" i="2"/>
  <c r="I31" i="2"/>
  <c r="I36" i="2"/>
  <c r="K36" i="2" s="1"/>
  <c r="J37" i="2"/>
  <c r="K37" i="2" s="1"/>
  <c r="I38" i="2"/>
  <c r="K38" i="2" s="1"/>
  <c r="J30" i="2"/>
  <c r="J31" i="2"/>
  <c r="J32" i="2"/>
  <c r="K32" i="2" s="1"/>
  <c r="I33" i="2"/>
  <c r="K33" i="2" s="1"/>
  <c r="K31" i="2" l="1"/>
  <c r="M31" i="2" s="1"/>
  <c r="N31" i="2" s="1"/>
  <c r="M32" i="2"/>
  <c r="N32" i="2" s="1"/>
  <c r="M37" i="2"/>
  <c r="N37" i="2" s="1"/>
  <c r="M34" i="2"/>
  <c r="N34" i="2" s="1"/>
  <c r="M33" i="2"/>
  <c r="N33" i="2" s="1"/>
  <c r="M38" i="2"/>
  <c r="N38" i="2" s="1"/>
  <c r="M36" i="2"/>
  <c r="N36" i="2" s="1"/>
  <c r="K30" i="2"/>
  <c r="K39" i="2" l="1"/>
  <c r="M30" i="2"/>
  <c r="N30" i="2" s="1"/>
  <c r="N39" i="2" s="1"/>
  <c r="P30" i="2" l="1"/>
  <c r="P31" i="2" s="1"/>
  <c r="B16" i="1" l="1"/>
  <c r="J38" i="1" s="1"/>
  <c r="B15" i="1"/>
  <c r="J34" i="1" s="1"/>
  <c r="B8" i="1"/>
  <c r="I31" i="1" s="1"/>
  <c r="B14" i="1"/>
  <c r="J36" i="1" s="1"/>
  <c r="B10" i="1"/>
  <c r="I38" i="1" s="1"/>
  <c r="K38" i="1" s="1"/>
  <c r="M38" i="1" s="1"/>
  <c r="B9" i="1"/>
  <c r="I34" i="1" s="1"/>
  <c r="K34" i="1" s="1"/>
  <c r="M34" i="1" s="1"/>
  <c r="J33" i="1" l="1"/>
  <c r="J31" i="1"/>
  <c r="K31" i="1" s="1"/>
  <c r="M31" i="1" s="1"/>
  <c r="J37" i="1"/>
  <c r="J35" i="1"/>
  <c r="J30" i="1"/>
  <c r="J32" i="1"/>
  <c r="I30" i="1"/>
  <c r="K30" i="1" s="1"/>
  <c r="M30" i="1" s="1"/>
  <c r="I33" i="1"/>
  <c r="K33" i="1" s="1"/>
  <c r="M33" i="1" s="1"/>
  <c r="I35" i="1"/>
  <c r="K35" i="1" s="1"/>
  <c r="M35" i="1" s="1"/>
  <c r="I37" i="1"/>
  <c r="K37" i="1" s="1"/>
  <c r="M37" i="1" s="1"/>
  <c r="I32" i="1"/>
  <c r="K32" i="1" s="1"/>
  <c r="M32" i="1" s="1"/>
  <c r="I36" i="1"/>
  <c r="K36" i="1" s="1"/>
  <c r="M36" i="1" s="1"/>
  <c r="N31" i="1" l="1"/>
  <c r="N36" i="1"/>
  <c r="N37" i="1"/>
  <c r="N33" i="1"/>
  <c r="N34" i="1"/>
  <c r="N38" i="1"/>
  <c r="N32" i="1"/>
  <c r="N35" i="1"/>
  <c r="N30" i="1"/>
  <c r="K39" i="1" l="1"/>
  <c r="N39" i="1"/>
  <c r="P30" i="1" l="1"/>
  <c r="P31" i="1" s="1"/>
</calcChain>
</file>

<file path=xl/sharedStrings.xml><?xml version="1.0" encoding="utf-8"?>
<sst xmlns="http://schemas.openxmlformats.org/spreadsheetml/2006/main" count="164" uniqueCount="41">
  <si>
    <t>contoh inputan</t>
  </si>
  <si>
    <t>sensor suhu</t>
  </si>
  <si>
    <t>himpunan fuzzy</t>
  </si>
  <si>
    <t>dingin</t>
  </si>
  <si>
    <t>sedang</t>
  </si>
  <si>
    <t>panas</t>
  </si>
  <si>
    <t>kering</t>
  </si>
  <si>
    <t>basah</t>
  </si>
  <si>
    <t>sendang</t>
  </si>
  <si>
    <t>fuzzyfikasi</t>
  </si>
  <si>
    <t>sedikit</t>
  </si>
  <si>
    <t>banyak</t>
  </si>
  <si>
    <t>Rule</t>
  </si>
  <si>
    <t>Suhu</t>
  </si>
  <si>
    <t>Kadar air</t>
  </si>
  <si>
    <t>output penyemprotan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</si>
  <si>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</si>
  <si>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</si>
  <si>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</si>
  <si>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</si>
  <si>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</si>
  <si>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</si>
  <si>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</si>
  <si>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</si>
  <si>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</si>
  <si>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suhu</t>
  </si>
  <si>
    <t>kadar air</t>
  </si>
  <si>
    <t>a</t>
  </si>
  <si>
    <t>z</t>
  </si>
  <si>
    <t>a*z</t>
  </si>
  <si>
    <t>output penyiraman</t>
  </si>
  <si>
    <t>Defuzifikasi</t>
  </si>
  <si>
    <t>Fuzzyfikasi</t>
  </si>
  <si>
    <t>kelembapan</t>
  </si>
  <si>
    <t>waktu</t>
  </si>
  <si>
    <t>outputlampu</t>
  </si>
  <si>
    <t>kurang</t>
  </si>
  <si>
    <t>lembap</t>
  </si>
  <si>
    <t>pagi</t>
  </si>
  <si>
    <t>siang</t>
  </si>
  <si>
    <t>malam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</si>
</sst>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3" xfId="0" applyBorder="1" applyAlignment="1">
      <alignment vertic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Sensor Suhu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'Fuzzy penyiraman'!$E$4</c:f>
              <c:strCache>
                <c:ptCount val="1"/>
                <c:pt idx="0">
                  <c:v>dingin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'Fuzzy penyiraman'!$F$4</c:f>
              <c:strCache>
                <c:ptCount val="1"/>
                <c:pt idx="0">
                  <c:v>sedang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penyiraman'!$F$5:$F$13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'Fuzzy penyiraman'!$G$4</c:f>
              <c:strCache>
                <c:ptCount val="1"/>
                <c:pt idx="0">
                  <c:v>panas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penyiraman'!$G$5:$G$13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10608"/>
        <c:axId val="190515088"/>
      </c:lineChart>
      <c:catAx>
        <c:axId val="1905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5088"/>
        <c:crosses val="autoZero"/>
        <c:auto val="1"/>
        <c:lblAlgn val="ctr"/>
        <c:lblOffset val="100"/>
        <c:noMultiLvlLbl val="0"/>
      </c:catAx>
      <c:valAx>
        <c:axId val="19051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06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Kadar Air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'Fuzzy penyiraman'!$J$4</c:f>
              <c:strCache>
                <c:ptCount val="1"/>
                <c:pt idx="0">
                  <c:v>basah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penyiraman'!$J$5:$J$13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'Fuzzy penyiraman'!$K$4</c:f>
              <c:strCache>
                <c:ptCount val="1"/>
                <c:pt idx="0">
                  <c:v>sendang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penyiraman'!$K$5:$K$13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'Fuzzy penyiraman'!$L$4</c:f>
              <c:strCache>
                <c:ptCount val="1"/>
                <c:pt idx="0">
                  <c:v>kering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penyiraman'!$L$5:$L$13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8184"/>
        <c:axId val="190619632"/>
      </c:lineChart>
      <c:catAx>
        <c:axId val="19057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9632"/>
        <c:crosses val="autoZero"/>
        <c:auto val="1"/>
        <c:lblAlgn val="ctr"/>
        <c:lblOffset val="100"/>
        <c:noMultiLvlLbl val="0"/>
      </c:catAx>
      <c:valAx>
        <c:axId val="19061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81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Kadar Air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sedikit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penyiraman'!$O$5:$O$13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sedang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penyiraman'!$P$5:$P$13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banyak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penyiraman'!$Q$5:$Q$13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08608"/>
        <c:axId val="209307824"/>
      </c:lineChart>
      <c:catAx>
        <c:axId val="2093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7824"/>
        <c:crosses val="autoZero"/>
        <c:auto val="1"/>
        <c:lblAlgn val="ctr"/>
        <c:lblOffset val="100"/>
        <c:noMultiLvlLbl val="0"/>
      </c:catAx>
      <c:valAx>
        <c:axId val="20930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86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Sensor Suhu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'Fuzzy penyiraman'!$E$4</c:f>
              <c:strCache>
                <c:ptCount val="1"/>
                <c:pt idx="0">
                  <c:v>dingin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'Fuzzy penyiraman'!$F$4</c:f>
              <c:strCache>
                <c:ptCount val="1"/>
                <c:pt idx="0">
                  <c:v>sedang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penyiraman'!$F$5:$F$13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'Fuzzy penyiraman'!$G$4</c:f>
              <c:strCache>
                <c:ptCount val="1"/>
                <c:pt idx="0">
                  <c:v>panas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penyiraman'!$D$5:$D$13</c:f>
              <c:numCache>
                <c:formatCode>General</c:formatCode>
                <c:ptCount val="9"/>
                <c:pt idx="0">
                  <c:v>0</c:v>
                </c:pt>
                <c:pt idx="2">
                  <c:v>23</c:v>
                </c:pt>
                <c:pt idx="4">
                  <c:v>27</c:v>
                </c:pt>
                <c:pt idx="6">
                  <c:v>32</c:v>
                </c:pt>
                <c:pt idx="8">
                  <c:v>50</c:v>
                </c:pt>
              </c:numCache>
            </c:numRef>
          </c:cat>
          <c:val>
            <c:numRef>
              <c:f>'Fuzzy penyiraman'!$G$5:$G$13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06944"/>
        <c:axId val="349607336"/>
      </c:lineChart>
      <c:catAx>
        <c:axId val="3496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7336"/>
        <c:crosses val="autoZero"/>
        <c:auto val="1"/>
        <c:lblAlgn val="ctr"/>
        <c:lblOffset val="100"/>
        <c:noMultiLvlLbl val="0"/>
      </c:catAx>
      <c:valAx>
        <c:axId val="349607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694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Kadar Air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'Fuzzy penyiraman'!$J$4</c:f>
              <c:strCache>
                <c:ptCount val="1"/>
                <c:pt idx="0">
                  <c:v>basah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penyiraman'!$J$5:$J$13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'Fuzzy penyiraman'!$K$4</c:f>
              <c:strCache>
                <c:ptCount val="1"/>
                <c:pt idx="0">
                  <c:v>sendang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penyiraman'!$K$5:$K$13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'Fuzzy penyiraman'!$L$4</c:f>
              <c:strCache>
                <c:ptCount val="1"/>
                <c:pt idx="0">
                  <c:v>kering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penyiraman'!$I$5:$I$13</c:f>
              <c:numCache>
                <c:formatCode>General</c:formatCode>
                <c:ptCount val="9"/>
                <c:pt idx="0">
                  <c:v>0</c:v>
                </c:pt>
                <c:pt idx="2">
                  <c:v>20</c:v>
                </c:pt>
                <c:pt idx="4">
                  <c:v>40</c:v>
                </c:pt>
                <c:pt idx="6">
                  <c:v>60</c:v>
                </c:pt>
                <c:pt idx="8">
                  <c:v>100</c:v>
                </c:pt>
              </c:numCache>
            </c:numRef>
          </c:cat>
          <c:val>
            <c:numRef>
              <c:f>'Fuzzy penyiraman'!$L$5:$L$13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08120"/>
        <c:axId val="349608512"/>
      </c:lineChart>
      <c:catAx>
        <c:axId val="34960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8512"/>
        <c:crosses val="autoZero"/>
        <c:auto val="1"/>
        <c:lblAlgn val="ctr"/>
        <c:lblOffset val="100"/>
        <c:noMultiLvlLbl val="0"/>
      </c:catAx>
      <c:valAx>
        <c:axId val="34960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81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Kadar Air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sedikit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penyiraman'!$O$5:$O$13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sedang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penyiraman'!$P$5:$P$13</c:f>
              <c:numCache>
                <c:formatCode>General</c:formatCode>
                <c:ptCount val="9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banyak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'Fuzzy penyiraman'!$N$5:$N$13</c:f>
              <c:numCache>
                <c:formatCode>General</c:formatCode>
                <c:ptCount val="9"/>
                <c:pt idx="0">
                  <c:v>0</c:v>
                </c:pt>
                <c:pt idx="2">
                  <c:v>3</c:v>
                </c:pt>
                <c:pt idx="4">
                  <c:v>6</c:v>
                </c:pt>
                <c:pt idx="6">
                  <c:v>9</c:v>
                </c:pt>
                <c:pt idx="8">
                  <c:v>12</c:v>
                </c:pt>
              </c:numCache>
            </c:numRef>
          </c:cat>
          <c:val>
            <c:numRef>
              <c:f>'Fuzzy penyiraman'!$Q$5:$Q$13</c:f>
              <c:numCache>
                <c:formatCode>General</c:formatCode>
                <c:ptCount val="9"/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0024"/>
        <c:axId val="209060416"/>
      </c:lineChart>
      <c:catAx>
        <c:axId val="2090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0416"/>
        <c:crosses val="autoZero"/>
        <c:auto val="1"/>
        <c:lblAlgn val="ctr"/>
        <c:lblOffset val="100"/>
        <c:noMultiLvlLbl val="0"/>
      </c:catAx>
      <c:valAx>
        <c:axId val="209060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00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7</xdr:col>
      <xdr:colOff>204788</xdr:colOff>
      <xdr:row>26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242888</xdr:colOff>
      <xdr:row>26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350044</xdr:colOff>
      <xdr:row>26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7</xdr:col>
      <xdr:colOff>204788</xdr:colOff>
      <xdr:row>26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242888</xdr:colOff>
      <xdr:row>26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350044</xdr:colOff>
      <xdr:row>26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opLeftCell="A11" zoomScale="80" zoomScaleNormal="80" workbookViewId="0">
      <selection sqref="A1:Q39"/>
    </sheetView>
  </sheetViews>
  <sheetFormatPr defaultRowHeight="15" x14ac:dyDescent="0.25"/>
  <cols>
    <col min="1" max="1" width="13.7109375" customWidth="1"/>
    <col min="2" max="2" width="14.42578125" customWidth="1"/>
    <col min="4" max="4" width="11.85546875" customWidth="1"/>
    <col min="5" max="5" width="10.28515625" customWidth="1"/>
    <col min="6" max="6" width="10.85546875" customWidth="1"/>
    <col min="7" max="7" width="11.28515625" customWidth="1"/>
    <col min="8" max="8" width="14" customWidth="1"/>
    <col min="9" max="9" width="6" customWidth="1"/>
    <col min="10" max="10" width="11" customWidth="1"/>
    <col min="11" max="11" width="10.28515625" customWidth="1"/>
    <col min="12" max="12" width="10.5703125" customWidth="1"/>
  </cols>
  <sheetData>
    <row r="2" spans="1:17" x14ac:dyDescent="0.25">
      <c r="A2" s="17" t="s">
        <v>0</v>
      </c>
      <c r="B2" s="17"/>
      <c r="D2" s="7" t="s">
        <v>2</v>
      </c>
      <c r="E2" s="7"/>
      <c r="F2" s="7"/>
      <c r="G2" s="7"/>
      <c r="H2" s="7"/>
      <c r="I2" s="7"/>
      <c r="J2" s="7"/>
      <c r="K2" s="7"/>
      <c r="L2" s="7"/>
    </row>
    <row r="3" spans="1:17" x14ac:dyDescent="0.25">
      <c r="A3" s="15" t="s">
        <v>1</v>
      </c>
      <c r="B3" s="14" t="s">
        <v>26</v>
      </c>
      <c r="D3" s="21" t="s">
        <v>1</v>
      </c>
      <c r="E3" s="21"/>
      <c r="F3" s="21"/>
      <c r="G3" s="21"/>
      <c r="H3" s="2"/>
      <c r="I3" s="7" t="s">
        <v>26</v>
      </c>
      <c r="J3" s="7"/>
      <c r="K3" s="7"/>
      <c r="L3" s="7"/>
      <c r="N3" s="7" t="s">
        <v>30</v>
      </c>
      <c r="O3" s="7"/>
      <c r="P3" s="7"/>
      <c r="Q3" s="7"/>
    </row>
    <row r="4" spans="1:17" x14ac:dyDescent="0.25">
      <c r="A4" s="1">
        <v>25</v>
      </c>
      <c r="B4" s="1">
        <v>50</v>
      </c>
      <c r="D4" s="16"/>
      <c r="E4" s="15" t="s">
        <v>3</v>
      </c>
      <c r="F4" s="15" t="s">
        <v>4</v>
      </c>
      <c r="G4" s="15" t="s">
        <v>5</v>
      </c>
      <c r="I4" s="13"/>
      <c r="J4" s="14" t="s">
        <v>7</v>
      </c>
      <c r="K4" s="14" t="s">
        <v>8</v>
      </c>
      <c r="L4" s="14" t="s">
        <v>6</v>
      </c>
      <c r="N4" s="11"/>
      <c r="O4" s="12" t="s">
        <v>10</v>
      </c>
      <c r="P4" s="12" t="s">
        <v>8</v>
      </c>
      <c r="Q4" s="12" t="s">
        <v>11</v>
      </c>
    </row>
    <row r="5" spans="1:17" x14ac:dyDescent="0.25">
      <c r="D5" s="1">
        <v>0</v>
      </c>
      <c r="E5" s="1">
        <v>1</v>
      </c>
      <c r="F5" s="1"/>
      <c r="G5" s="1"/>
      <c r="I5" s="1">
        <v>0</v>
      </c>
      <c r="J5" s="1">
        <v>1</v>
      </c>
      <c r="K5" s="1"/>
      <c r="L5" s="1"/>
      <c r="N5" s="1">
        <v>0</v>
      </c>
      <c r="O5" s="1">
        <v>0</v>
      </c>
      <c r="P5" s="1"/>
      <c r="Q5" s="1"/>
    </row>
    <row r="6" spans="1:17" x14ac:dyDescent="0.25">
      <c r="A6" s="7" t="s">
        <v>9</v>
      </c>
      <c r="B6" s="7"/>
      <c r="D6" s="1"/>
      <c r="E6" s="1">
        <v>1</v>
      </c>
      <c r="F6" s="1"/>
      <c r="G6" s="1"/>
      <c r="I6" s="1"/>
      <c r="J6" s="1">
        <v>1</v>
      </c>
      <c r="K6" s="1"/>
      <c r="L6" s="1"/>
      <c r="N6" s="1"/>
      <c r="O6" s="1">
        <v>0.5</v>
      </c>
      <c r="P6" s="1"/>
      <c r="Q6" s="1"/>
    </row>
    <row r="7" spans="1:17" x14ac:dyDescent="0.25">
      <c r="A7" s="19" t="s">
        <v>1</v>
      </c>
      <c r="B7" s="20"/>
      <c r="D7" s="1">
        <v>23</v>
      </c>
      <c r="E7" s="1">
        <v>1</v>
      </c>
      <c r="F7" s="1">
        <v>0</v>
      </c>
      <c r="G7" s="1"/>
      <c r="I7" s="1">
        <v>20</v>
      </c>
      <c r="J7" s="1">
        <v>1</v>
      </c>
      <c r="K7" s="1">
        <v>0</v>
      </c>
      <c r="L7" s="1"/>
      <c r="N7" s="1">
        <v>3</v>
      </c>
      <c r="O7" s="1">
        <v>1</v>
      </c>
      <c r="P7" s="1">
        <v>0</v>
      </c>
      <c r="Q7" s="1"/>
    </row>
    <row r="8" spans="1:17" x14ac:dyDescent="0.25">
      <c r="A8" s="1" t="s">
        <v>3</v>
      </c>
      <c r="B8" s="1">
        <f>IF(A4&lt;=D7,1,IF(AND(A4&gt;D7,A4&lt;D9),((D9-A4)/(D9-D7)),IF(A4&gt;=D7,0)))</f>
        <v>0.5</v>
      </c>
      <c r="D8" s="1"/>
      <c r="E8" s="1">
        <v>0.5</v>
      </c>
      <c r="F8" s="1">
        <v>0.5</v>
      </c>
      <c r="G8" s="1"/>
      <c r="I8" s="1"/>
      <c r="J8" s="1">
        <v>0.5</v>
      </c>
      <c r="K8" s="1">
        <v>0.5</v>
      </c>
      <c r="L8" s="1"/>
      <c r="N8" s="1"/>
      <c r="O8" s="1">
        <v>0.5</v>
      </c>
      <c r="P8" s="1">
        <v>0.5</v>
      </c>
      <c r="Q8" s="1"/>
    </row>
    <row r="9" spans="1:17" x14ac:dyDescent="0.25">
      <c r="A9" s="3" t="s">
        <v>4</v>
      </c>
      <c r="B9" s="1">
        <f>IF(OR(A4&lt;=D7,A4&gt;=D11),0,IF(AND(A4&gt;D7,A4&lt;D9),((A4-D7)/(D9-D7)),IF(AND(A4&gt;D9,A4&lt;D11),((D11-A4)/(D11-D9)))))</f>
        <v>0.5</v>
      </c>
      <c r="D9" s="1">
        <v>27</v>
      </c>
      <c r="E9" s="1">
        <v>0</v>
      </c>
      <c r="F9" s="1">
        <v>1</v>
      </c>
      <c r="G9" s="1">
        <v>0</v>
      </c>
      <c r="I9" s="1">
        <v>40</v>
      </c>
      <c r="J9" s="1">
        <v>0</v>
      </c>
      <c r="K9" s="1">
        <v>1</v>
      </c>
      <c r="L9" s="1">
        <v>0</v>
      </c>
      <c r="N9" s="1">
        <v>6</v>
      </c>
      <c r="O9" s="1">
        <v>0</v>
      </c>
      <c r="P9" s="1">
        <v>1</v>
      </c>
      <c r="Q9" s="1">
        <v>0</v>
      </c>
    </row>
    <row r="10" spans="1:17" x14ac:dyDescent="0.25">
      <c r="A10" s="1" t="s">
        <v>5</v>
      </c>
      <c r="B10" s="1">
        <f>IF(A4&gt;=D11,1, IF(AND(A4&gt;D9,A4&lt;D11),((A4-D9)/(D11-D9)),IF(A4&lt;=D9,0)))</f>
        <v>0</v>
      </c>
      <c r="D10" s="1"/>
      <c r="E10" s="1"/>
      <c r="F10" s="1">
        <v>0.5</v>
      </c>
      <c r="G10" s="1">
        <v>0.5</v>
      </c>
      <c r="I10" s="1"/>
      <c r="J10" s="1"/>
      <c r="K10" s="1">
        <v>0.5</v>
      </c>
      <c r="L10" s="1">
        <v>0.5</v>
      </c>
      <c r="N10" s="1"/>
      <c r="O10" s="1"/>
      <c r="P10" s="1">
        <v>0.5</v>
      </c>
      <c r="Q10" s="1">
        <v>0.5</v>
      </c>
    </row>
    <row r="11" spans="1:17" x14ac:dyDescent="0.25">
      <c r="B11" s="4"/>
      <c r="D11" s="1">
        <v>32</v>
      </c>
      <c r="E11" s="1"/>
      <c r="F11" s="1">
        <v>0</v>
      </c>
      <c r="G11" s="1">
        <v>1</v>
      </c>
      <c r="I11" s="1">
        <v>60</v>
      </c>
      <c r="J11" s="1"/>
      <c r="K11" s="1">
        <v>0</v>
      </c>
      <c r="L11" s="1">
        <v>1</v>
      </c>
      <c r="N11" s="1">
        <v>9</v>
      </c>
      <c r="O11" s="1"/>
      <c r="P11" s="1">
        <v>0</v>
      </c>
      <c r="Q11" s="1">
        <v>1</v>
      </c>
    </row>
    <row r="12" spans="1:17" x14ac:dyDescent="0.25">
      <c r="A12" s="9" t="s">
        <v>32</v>
      </c>
      <c r="B12" s="9"/>
      <c r="D12" s="1"/>
      <c r="E12" s="1"/>
      <c r="F12" s="1"/>
      <c r="G12" s="1">
        <v>1</v>
      </c>
      <c r="I12" s="1"/>
      <c r="J12" s="1"/>
      <c r="K12" s="1"/>
      <c r="L12" s="1">
        <v>1</v>
      </c>
      <c r="N12" s="1"/>
      <c r="O12" s="1"/>
      <c r="P12" s="1"/>
      <c r="Q12" s="1">
        <v>0.5</v>
      </c>
    </row>
    <row r="13" spans="1:17" x14ac:dyDescent="0.25">
      <c r="A13" s="22" t="s">
        <v>14</v>
      </c>
      <c r="B13" s="23"/>
      <c r="D13" s="1">
        <v>50</v>
      </c>
      <c r="E13" s="1"/>
      <c r="F13" s="1"/>
      <c r="G13" s="1">
        <v>1</v>
      </c>
      <c r="I13" s="1">
        <v>100</v>
      </c>
      <c r="J13" s="1"/>
      <c r="K13" s="1"/>
      <c r="L13" s="1">
        <v>1</v>
      </c>
      <c r="N13" s="1">
        <v>12</v>
      </c>
      <c r="O13" s="1"/>
      <c r="P13" s="1"/>
      <c r="Q13" s="1">
        <v>0</v>
      </c>
    </row>
    <row r="14" spans="1:17" x14ac:dyDescent="0.25">
      <c r="A14" s="1" t="s">
        <v>7</v>
      </c>
      <c r="B14" s="1">
        <f>IF(B4&lt;=I7,1,IF(AND(B4&gt;I7,B4&lt;I9),((I9-B4)/(I9-I7)),IF(B4&gt;=I9,0)))</f>
        <v>0</v>
      </c>
      <c r="D14" s="1"/>
      <c r="E14" s="1"/>
      <c r="F14" s="1"/>
      <c r="G14" s="1">
        <v>1</v>
      </c>
      <c r="I14" s="1"/>
      <c r="J14" s="1"/>
      <c r="K14" s="1"/>
      <c r="L14" s="1">
        <v>1</v>
      </c>
      <c r="N14" s="4"/>
      <c r="O14" s="4"/>
      <c r="P14" s="4"/>
      <c r="Q14" s="4"/>
    </row>
    <row r="15" spans="1:17" x14ac:dyDescent="0.25">
      <c r="A15" s="3" t="s">
        <v>4</v>
      </c>
      <c r="B15" s="1">
        <f>IF(OR(B4&lt;=I7,B4&gt;=I11),0,IF(AND(B4&gt;I7,B4&lt;I9),((B4-I7)/(I9-I7)),IF(AND(B4&gt;I9,B4&lt;I11),((I11-B4)/(I11-I9)))))</f>
        <v>0.5</v>
      </c>
    </row>
    <row r="16" spans="1:17" x14ac:dyDescent="0.25">
      <c r="A16" s="1" t="s">
        <v>6</v>
      </c>
      <c r="B16" s="1">
        <f>IF(B4&gt;=I11,1, IF(AND(B4&gt;I9,B4&lt;I11),((B4-I9)/(I11-I9)),IF(B4&lt;=I9,0)))</f>
        <v>0.5</v>
      </c>
    </row>
    <row r="17" spans="1:17" x14ac:dyDescent="0.25">
      <c r="A17" s="4"/>
      <c r="B17" s="4"/>
    </row>
    <row r="29" spans="1:17" x14ac:dyDescent="0.25">
      <c r="B29" s="10" t="s">
        <v>12</v>
      </c>
      <c r="C29" s="10" t="s">
        <v>13</v>
      </c>
      <c r="D29" s="10" t="s">
        <v>14</v>
      </c>
      <c r="E29" s="10" t="s">
        <v>15</v>
      </c>
      <c r="F29" s="10"/>
      <c r="H29" s="24" t="s">
        <v>12</v>
      </c>
      <c r="I29" s="24" t="s">
        <v>25</v>
      </c>
      <c r="J29" s="24" t="s">
        <v>26</v>
      </c>
      <c r="K29" s="25" t="s">
        <v>27</v>
      </c>
      <c r="L29" s="25"/>
      <c r="M29" s="26" t="s">
        <v>28</v>
      </c>
      <c r="N29" s="18" t="s">
        <v>29</v>
      </c>
      <c r="P29" s="27" t="s">
        <v>31</v>
      </c>
      <c r="Q29" s="27"/>
    </row>
    <row r="30" spans="1:17" x14ac:dyDescent="0.25">
      <c r="B30" s="1" t="s">
        <v>16</v>
      </c>
      <c r="C30" s="1" t="s">
        <v>3</v>
      </c>
      <c r="D30" s="1" t="s">
        <v>7</v>
      </c>
      <c r="E30" s="5" t="s">
        <v>10</v>
      </c>
      <c r="F30" s="6"/>
      <c r="H30" s="1" t="s">
        <v>16</v>
      </c>
      <c r="I30" s="1">
        <f>IF(C30="dingin",B8, IF(C30="sedang",B9,IF(C30="panas",B10)))</f>
        <v>0.5</v>
      </c>
      <c r="J30" s="1">
        <f>IF(D30="basah",B14, IF(D30="sedang",B15,IF(D30="kering",B16)))</f>
        <v>0</v>
      </c>
      <c r="K30" s="8">
        <f>MIN(I30:J30)</f>
        <v>0</v>
      </c>
      <c r="L30" s="8"/>
      <c r="M30" s="1">
        <f>IF(E30="sedikit", (N9-(K30*(N9-N7))), IF(E30="sedang", (N11-(K30*(N11-N7))), IF(E30="banyak", (N13-(K30*(N13-N11))))))</f>
        <v>6</v>
      </c>
      <c r="N30" s="1">
        <f>K30*M30</f>
        <v>0</v>
      </c>
      <c r="P30" s="8">
        <f>N39/K39</f>
        <v>8.25</v>
      </c>
      <c r="Q30" s="8"/>
    </row>
    <row r="31" spans="1:17" x14ac:dyDescent="0.25">
      <c r="B31" s="1" t="s">
        <v>17</v>
      </c>
      <c r="C31" s="1" t="s">
        <v>3</v>
      </c>
      <c r="D31" s="1" t="s">
        <v>4</v>
      </c>
      <c r="E31" s="5" t="s">
        <v>4</v>
      </c>
      <c r="F31" s="6"/>
      <c r="H31" s="1" t="s">
        <v>17</v>
      </c>
      <c r="I31" s="1">
        <f>IF(C31="dingin",B8, IF(C31="sedang",B9,IF(C31="panas",B10)))</f>
        <v>0.5</v>
      </c>
      <c r="J31" s="1">
        <f>IF(D31="basah",B14, IF(D31="sedang",B15,IF(D31="kering",B16)))</f>
        <v>0.5</v>
      </c>
      <c r="K31" s="8">
        <f t="shared" ref="K31:K38" si="0">MIN(I31:J31)</f>
        <v>0.5</v>
      </c>
      <c r="L31" s="8"/>
      <c r="M31" s="1">
        <f>IF(E31="sedikit", (N9-(K31*(N9-N7))), IF(E31="sedang", (N11-(K31*(N11-N7))), IF(E31="banyak", (N13-(K31*(N13-N11))))))</f>
        <v>6</v>
      </c>
      <c r="N31" s="1">
        <f t="shared" ref="N31:N38" si="1">K31*M31</f>
        <v>3</v>
      </c>
      <c r="P31" s="8" t="str">
        <f>IF(P30&lt;=N7,"sedikit",IF(AND(P30&gt;N7,P30&lt;N11),"sedang",IF(OR(P30&gt;=N11),"banyak")))</f>
        <v>sedang</v>
      </c>
      <c r="Q31" s="8"/>
    </row>
    <row r="32" spans="1:17" x14ac:dyDescent="0.25">
      <c r="B32" s="1" t="s">
        <v>18</v>
      </c>
      <c r="C32" s="1" t="s">
        <v>3</v>
      </c>
      <c r="D32" s="1" t="s">
        <v>6</v>
      </c>
      <c r="E32" s="5" t="s">
        <v>11</v>
      </c>
      <c r="F32" s="6"/>
      <c r="H32" s="1" t="s">
        <v>18</v>
      </c>
      <c r="I32" s="1">
        <f>IF(C32="dingin",B8, IF(C32="sedang",B9,IF(C32="panas",B10)))</f>
        <v>0.5</v>
      </c>
      <c r="J32" s="1">
        <f>IF(D32="basah",B14, IF(D32="sedang",B15,IF(D32="kering",B16)))</f>
        <v>0.5</v>
      </c>
      <c r="K32" s="8">
        <f t="shared" si="0"/>
        <v>0.5</v>
      </c>
      <c r="L32" s="8"/>
      <c r="M32" s="1">
        <f>IF(E32="sedikit", (N9-(K32*(N9-N7))), IF(E32="sedang", (N11-(K32*(N11-N7))), IF(E32="banyak", (N13-(K32*(N13-N11))))))</f>
        <v>10.5</v>
      </c>
      <c r="N32" s="1">
        <f t="shared" si="1"/>
        <v>5.25</v>
      </c>
    </row>
    <row r="33" spans="2:14" x14ac:dyDescent="0.25">
      <c r="B33" s="1" t="s">
        <v>19</v>
      </c>
      <c r="C33" s="1" t="s">
        <v>4</v>
      </c>
      <c r="D33" s="1" t="s">
        <v>7</v>
      </c>
      <c r="E33" s="5" t="s">
        <v>10</v>
      </c>
      <c r="F33" s="6"/>
      <c r="H33" s="1" t="s">
        <v>19</v>
      </c>
      <c r="I33" s="1">
        <f>IF(C33="dingin",B8, IF(C33="sedang",B9,IF(C33="panas",B10)))</f>
        <v>0.5</v>
      </c>
      <c r="J33" s="1">
        <f>IF(D33="basah",B14, IF(D33="sedang",B15,IF(D33="kering",B16)))</f>
        <v>0</v>
      </c>
      <c r="K33" s="8">
        <f t="shared" si="0"/>
        <v>0</v>
      </c>
      <c r="L33" s="8"/>
      <c r="M33" s="1">
        <f>IF(E33="sedikit", (N9-(K33*(N9-N7))), IF(E33="sedang", (N11-(K33*(N11-N7))), IF(E33="banyak", (N13-(K33*(N13-N11))))))</f>
        <v>6</v>
      </c>
      <c r="N33" s="1">
        <f t="shared" si="1"/>
        <v>0</v>
      </c>
    </row>
    <row r="34" spans="2:14" x14ac:dyDescent="0.25">
      <c r="B34" s="1" t="s">
        <v>20</v>
      </c>
      <c r="C34" s="1" t="s">
        <v>4</v>
      </c>
      <c r="D34" s="1" t="s">
        <v>4</v>
      </c>
      <c r="E34" s="5" t="s">
        <v>4</v>
      </c>
      <c r="F34" s="6"/>
      <c r="H34" s="1" t="s">
        <v>20</v>
      </c>
      <c r="I34" s="1">
        <f>IF(C34="dingin",B8, IF(C34="sedang",B9,IF(C34="panas",B10)))</f>
        <v>0.5</v>
      </c>
      <c r="J34" s="1">
        <f>IF(D34="basah",B14, IF(D34="sedang",B15,IF(D34="kering",B16)))</f>
        <v>0.5</v>
      </c>
      <c r="K34" s="8">
        <f t="shared" si="0"/>
        <v>0.5</v>
      </c>
      <c r="L34" s="8"/>
      <c r="M34" s="1">
        <f>IF(E34="sedikit", (N9-(K34*(N9-N7))), IF(E34="sedang", (N11-(K34*(N11-N7))), IF(E34="banyak", (N13-(K34*(N13-N11))))))</f>
        <v>6</v>
      </c>
      <c r="N34" s="1">
        <f t="shared" si="1"/>
        <v>3</v>
      </c>
    </row>
    <row r="35" spans="2:14" x14ac:dyDescent="0.25">
      <c r="B35" s="1" t="s">
        <v>21</v>
      </c>
      <c r="C35" s="1" t="s">
        <v>4</v>
      </c>
      <c r="D35" s="1" t="s">
        <v>6</v>
      </c>
      <c r="E35" s="5" t="s">
        <v>11</v>
      </c>
      <c r="F35" s="6"/>
      <c r="H35" s="1" t="s">
        <v>21</v>
      </c>
      <c r="I35" s="1">
        <f>IF(C35="dingin",B8, IF(C35="sedang",B9,IF(C35="panas",B10)))</f>
        <v>0.5</v>
      </c>
      <c r="J35" s="1">
        <f>IF(D35="basah",B14, IF(D35="sedang",B15,IF(D35="kering",B16)))</f>
        <v>0.5</v>
      </c>
      <c r="K35" s="8">
        <f t="shared" si="0"/>
        <v>0.5</v>
      </c>
      <c r="L35" s="8"/>
      <c r="M35" s="1">
        <f>IF(E35="sedikit", (N9-(K35*(N9-N7))), IF(E35="sedang", (N11-(K35*(N11-N7))), IF(E35="banyak", (N13-(K35*(N13-N11))))))</f>
        <v>10.5</v>
      </c>
      <c r="N35" s="1">
        <f t="shared" si="1"/>
        <v>5.25</v>
      </c>
    </row>
    <row r="36" spans="2:14" x14ac:dyDescent="0.25">
      <c r="B36" s="1" t="s">
        <v>22</v>
      </c>
      <c r="C36" s="1" t="s">
        <v>5</v>
      </c>
      <c r="D36" s="1" t="s">
        <v>7</v>
      </c>
      <c r="E36" s="5" t="s">
        <v>10</v>
      </c>
      <c r="F36" s="6"/>
      <c r="H36" s="1" t="s">
        <v>22</v>
      </c>
      <c r="I36" s="1">
        <f>IF(C36="dingin",B8, IF(C36="sedang",B9,IF(C36="panas",B10)))</f>
        <v>0</v>
      </c>
      <c r="J36" s="1">
        <f>IF(D36="basah",B14, IF(D36="sedang",B15,IF(D36="kering",B16)))</f>
        <v>0</v>
      </c>
      <c r="K36" s="8">
        <f t="shared" si="0"/>
        <v>0</v>
      </c>
      <c r="L36" s="8"/>
      <c r="M36" s="1">
        <f>IF(E36="sedikit", (N9-(K36*(N9-N7))), IF(E36="sedang", (N11-(K36*(N11-N7))), IF(E36="banyak", (N13-(K36*(N13-N11))))))</f>
        <v>6</v>
      </c>
      <c r="N36" s="1">
        <f t="shared" si="1"/>
        <v>0</v>
      </c>
    </row>
    <row r="37" spans="2:14" x14ac:dyDescent="0.25">
      <c r="B37" s="1" t="s">
        <v>23</v>
      </c>
      <c r="C37" s="1" t="s">
        <v>5</v>
      </c>
      <c r="D37" s="1" t="s">
        <v>4</v>
      </c>
      <c r="E37" s="5" t="s">
        <v>4</v>
      </c>
      <c r="F37" s="6"/>
      <c r="H37" s="1" t="s">
        <v>23</v>
      </c>
      <c r="I37" s="1">
        <f>IF(C37="dingin",B8, IF(C37="sedang",B9,IF(C37="panas",B10)))</f>
        <v>0</v>
      </c>
      <c r="J37" s="1">
        <f>IF(D37="basah",B14, IF(D37="sedang",B15,IF(D37="kering",B16)))</f>
        <v>0.5</v>
      </c>
      <c r="K37" s="8">
        <f t="shared" si="0"/>
        <v>0</v>
      </c>
      <c r="L37" s="8"/>
      <c r="M37" s="1">
        <f>IF(E37="sedikit", (N9-(K37*(N9-N7))), IF(E37="sedang", (N11-(K37*(N11-N7))), IF(E37="banyak", (N13-(K37*(N13-N11))))))</f>
        <v>9</v>
      </c>
      <c r="N37" s="1">
        <f t="shared" si="1"/>
        <v>0</v>
      </c>
    </row>
    <row r="38" spans="2:14" x14ac:dyDescent="0.25">
      <c r="B38" s="1" t="s">
        <v>24</v>
      </c>
      <c r="C38" s="1" t="s">
        <v>5</v>
      </c>
      <c r="D38" s="1" t="s">
        <v>6</v>
      </c>
      <c r="E38" s="5" t="s">
        <v>11</v>
      </c>
      <c r="F38" s="6"/>
      <c r="H38" s="1" t="s">
        <v>24</v>
      </c>
      <c r="I38" s="1">
        <f>IF(C38="dingin",B8, IF(C38="sedang",B9,IF(C38="panas",B10)))</f>
        <v>0</v>
      </c>
      <c r="J38" s="1">
        <f>IF(D38="basah",B14, IF(D38="sedang",B15,IF(D38="kering",B16)))</f>
        <v>0.5</v>
      </c>
      <c r="K38" s="8">
        <f t="shared" si="0"/>
        <v>0</v>
      </c>
      <c r="L38" s="8"/>
      <c r="M38" s="1">
        <f>IF(E38="sedikit", (N9-(K38*(N9-N7))), IF(E38="sedang", (N11-(K38*(N11-N7))), IF(E38="banyak", (N13-(K38*(N13-N11))))))</f>
        <v>12</v>
      </c>
      <c r="N38" s="1">
        <f t="shared" si="1"/>
        <v>0</v>
      </c>
    </row>
    <row r="39" spans="2:14" x14ac:dyDescent="0.25">
      <c r="K39" s="7">
        <f>SUM(K30:L38)</f>
        <v>2</v>
      </c>
      <c r="L39" s="7"/>
      <c r="N39">
        <f>SUM(N30:N38)</f>
        <v>16.5</v>
      </c>
    </row>
  </sheetData>
  <mergeCells count="32">
    <mergeCell ref="E34:F34"/>
    <mergeCell ref="K39:L39"/>
    <mergeCell ref="N3:Q3"/>
    <mergeCell ref="K29:L29"/>
    <mergeCell ref="P31:Q31"/>
    <mergeCell ref="P29:Q29"/>
    <mergeCell ref="P30:Q30"/>
    <mergeCell ref="A2:B2"/>
    <mergeCell ref="D2:L2"/>
    <mergeCell ref="D3:G3"/>
    <mergeCell ref="I3:L3"/>
    <mergeCell ref="E30:F30"/>
    <mergeCell ref="A6:B6"/>
    <mergeCell ref="A7:B7"/>
    <mergeCell ref="A13:B13"/>
    <mergeCell ref="A12:B12"/>
    <mergeCell ref="E35:F35"/>
    <mergeCell ref="E36:F36"/>
    <mergeCell ref="E37:F37"/>
    <mergeCell ref="E38:F38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E31:F31"/>
    <mergeCell ref="E32:F32"/>
    <mergeCell ref="E33:F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topLeftCell="A2" workbookViewId="0">
      <selection activeCell="N22" sqref="N22"/>
    </sheetView>
  </sheetViews>
  <sheetFormatPr defaultRowHeight="15" x14ac:dyDescent="0.25"/>
  <cols>
    <col min="1" max="1" width="14.85546875" customWidth="1"/>
    <col min="2" max="2" width="14" customWidth="1"/>
  </cols>
  <sheetData>
    <row r="2" spans="1:17" x14ac:dyDescent="0.25">
      <c r="A2" s="17" t="s">
        <v>0</v>
      </c>
      <c r="B2" s="17"/>
      <c r="D2" s="7" t="s">
        <v>2</v>
      </c>
      <c r="E2" s="7"/>
      <c r="F2" s="7"/>
      <c r="G2" s="7"/>
      <c r="H2" s="7"/>
      <c r="I2" s="7"/>
      <c r="J2" s="7"/>
      <c r="K2" s="7"/>
      <c r="L2" s="7"/>
    </row>
    <row r="3" spans="1:17" x14ac:dyDescent="0.25">
      <c r="A3" s="15" t="s">
        <v>33</v>
      </c>
      <c r="B3" s="14" t="s">
        <v>34</v>
      </c>
      <c r="D3" s="21" t="s">
        <v>33</v>
      </c>
      <c r="E3" s="21"/>
      <c r="F3" s="21"/>
      <c r="G3" s="21"/>
      <c r="H3" s="2"/>
      <c r="I3" s="7" t="s">
        <v>34</v>
      </c>
      <c r="J3" s="7"/>
      <c r="K3" s="7"/>
      <c r="L3" s="7"/>
      <c r="N3" s="7" t="s">
        <v>35</v>
      </c>
      <c r="O3" s="7"/>
      <c r="P3" s="7"/>
      <c r="Q3" s="7"/>
    </row>
    <row r="4" spans="1:17" x14ac:dyDescent="0.25">
      <c r="A4" s="1">
        <v>25</v>
      </c>
      <c r="B4" s="1">
        <v>50</v>
      </c>
      <c r="D4" s="16"/>
      <c r="E4" s="15" t="s">
        <v>3</v>
      </c>
      <c r="F4" s="15" t="s">
        <v>4</v>
      </c>
      <c r="G4" s="15" t="s">
        <v>5</v>
      </c>
      <c r="I4" s="13"/>
      <c r="J4" s="14" t="s">
        <v>7</v>
      </c>
      <c r="K4" s="14" t="s">
        <v>8</v>
      </c>
      <c r="L4" s="14" t="s">
        <v>6</v>
      </c>
      <c r="N4" s="11"/>
      <c r="O4" s="12" t="s">
        <v>10</v>
      </c>
      <c r="P4" s="12" t="s">
        <v>8</v>
      </c>
      <c r="Q4" s="12" t="s">
        <v>11</v>
      </c>
    </row>
    <row r="5" spans="1:17" x14ac:dyDescent="0.25">
      <c r="D5" s="1">
        <v>0</v>
      </c>
      <c r="E5" s="1">
        <v>1</v>
      </c>
      <c r="F5" s="1"/>
      <c r="G5" s="1"/>
      <c r="I5" s="1">
        <v>0</v>
      </c>
      <c r="J5" s="1">
        <v>1</v>
      </c>
      <c r="K5" s="1"/>
      <c r="L5" s="1"/>
      <c r="N5" s="1">
        <v>0</v>
      </c>
      <c r="O5" s="1">
        <v>0</v>
      </c>
      <c r="P5" s="1"/>
      <c r="Q5" s="1"/>
    </row>
    <row r="6" spans="1:17" x14ac:dyDescent="0.25">
      <c r="A6" s="7" t="s">
        <v>9</v>
      </c>
      <c r="B6" s="7"/>
      <c r="D6" s="1"/>
      <c r="E6" s="1">
        <v>1</v>
      </c>
      <c r="F6" s="1"/>
      <c r="G6" s="1"/>
      <c r="I6" s="1"/>
      <c r="J6" s="1">
        <v>1</v>
      </c>
      <c r="K6" s="1"/>
      <c r="L6" s="1"/>
      <c r="N6" s="1"/>
      <c r="O6" s="1">
        <v>0.5</v>
      </c>
      <c r="P6" s="1"/>
      <c r="Q6" s="1"/>
    </row>
    <row r="7" spans="1:17" x14ac:dyDescent="0.25">
      <c r="A7" s="19" t="s">
        <v>1</v>
      </c>
      <c r="B7" s="20"/>
      <c r="D7" s="1">
        <v>20</v>
      </c>
      <c r="E7" s="1">
        <v>1</v>
      </c>
      <c r="F7" s="1">
        <v>0</v>
      </c>
      <c r="G7" s="1"/>
      <c r="I7" s="1">
        <v>8</v>
      </c>
      <c r="J7" s="1">
        <v>1</v>
      </c>
      <c r="K7" s="1">
        <v>0</v>
      </c>
      <c r="L7" s="1"/>
      <c r="N7" s="1">
        <v>3</v>
      </c>
      <c r="O7" s="1">
        <v>1</v>
      </c>
      <c r="P7" s="1">
        <v>0</v>
      </c>
      <c r="Q7" s="1"/>
    </row>
    <row r="8" spans="1:17" x14ac:dyDescent="0.25">
      <c r="A8" s="1" t="s">
        <v>36</v>
      </c>
      <c r="B8" s="1">
        <f>IF(A4&lt;=D7,1,IF(AND(A4&gt;D7,A4&lt;D9),((D9-A4)/(D9-D7)),IF(A4&gt;=D7,0)))</f>
        <v>0.83333333333333337</v>
      </c>
      <c r="D8" s="1"/>
      <c r="E8" s="1">
        <v>0.5</v>
      </c>
      <c r="F8" s="1">
        <v>0.5</v>
      </c>
      <c r="G8" s="1"/>
      <c r="I8" s="1"/>
      <c r="J8" s="1">
        <v>0.5</v>
      </c>
      <c r="K8" s="1">
        <v>0.5</v>
      </c>
      <c r="L8" s="1"/>
      <c r="N8" s="1"/>
      <c r="O8" s="1">
        <v>0.5</v>
      </c>
      <c r="P8" s="1">
        <v>0.5</v>
      </c>
      <c r="Q8" s="1"/>
    </row>
    <row r="9" spans="1:17" x14ac:dyDescent="0.25">
      <c r="A9" s="3" t="s">
        <v>4</v>
      </c>
      <c r="B9" s="1">
        <f>IF(OR(A4&lt;=D7,A4&gt;=D11),0,IF(AND(A4&gt;D7,A4&lt;D9),((A4-D7)/(D9-D7)),IF(AND(A4&gt;D9,A4&lt;D11),((D11-A4)/(D11-D9)))))</f>
        <v>0.16666666666666666</v>
      </c>
      <c r="D9" s="1">
        <v>50</v>
      </c>
      <c r="E9" s="1">
        <v>0</v>
      </c>
      <c r="F9" s="1">
        <v>1</v>
      </c>
      <c r="G9" s="1">
        <v>0</v>
      </c>
      <c r="I9" s="1">
        <v>16</v>
      </c>
      <c r="J9" s="1">
        <v>0</v>
      </c>
      <c r="K9" s="1">
        <v>1</v>
      </c>
      <c r="L9" s="1">
        <v>0</v>
      </c>
      <c r="N9" s="1">
        <v>6</v>
      </c>
      <c r="O9" s="1">
        <v>0</v>
      </c>
      <c r="P9" s="1">
        <v>1</v>
      </c>
      <c r="Q9" s="1">
        <v>0</v>
      </c>
    </row>
    <row r="10" spans="1:17" x14ac:dyDescent="0.25">
      <c r="A10" s="1" t="s">
        <v>37</v>
      </c>
      <c r="B10" s="1">
        <f>IF(A4&gt;=D11,1, IF(AND(A4&gt;D9,A4&lt;D11),((A4-D9)/(D11-D9)),IF(A4&lt;=D9,0)))</f>
        <v>0</v>
      </c>
      <c r="D10" s="1"/>
      <c r="E10" s="1"/>
      <c r="F10" s="1">
        <v>0.5</v>
      </c>
      <c r="G10" s="1">
        <v>0.5</v>
      </c>
      <c r="I10" s="1"/>
      <c r="J10" s="1"/>
      <c r="K10" s="1">
        <v>0.5</v>
      </c>
      <c r="L10" s="1">
        <v>0.5</v>
      </c>
      <c r="N10" s="1"/>
      <c r="O10" s="1"/>
      <c r="P10" s="1">
        <v>0.5</v>
      </c>
      <c r="Q10" s="1">
        <v>0.5</v>
      </c>
    </row>
    <row r="11" spans="1:17" x14ac:dyDescent="0.25">
      <c r="B11" s="4"/>
      <c r="D11" s="1">
        <v>80</v>
      </c>
      <c r="E11" s="1"/>
      <c r="F11" s="1">
        <v>0</v>
      </c>
      <c r="G11" s="1">
        <v>1</v>
      </c>
      <c r="I11" s="1">
        <v>24</v>
      </c>
      <c r="J11" s="1"/>
      <c r="K11" s="1">
        <v>0</v>
      </c>
      <c r="L11" s="1">
        <v>1</v>
      </c>
      <c r="N11" s="1">
        <v>9</v>
      </c>
      <c r="O11" s="1"/>
      <c r="P11" s="1">
        <v>0</v>
      </c>
      <c r="Q11" s="1">
        <v>1</v>
      </c>
    </row>
    <row r="12" spans="1:17" x14ac:dyDescent="0.25">
      <c r="A12" s="9" t="s">
        <v>32</v>
      </c>
      <c r="B12" s="9"/>
      <c r="D12" s="1"/>
      <c r="E12" s="1"/>
      <c r="F12" s="1"/>
      <c r="G12" s="1">
        <v>1</v>
      </c>
      <c r="I12" s="1"/>
      <c r="J12" s="1"/>
      <c r="K12" s="1"/>
      <c r="L12" s="1">
        <v>1</v>
      </c>
      <c r="N12" s="1"/>
      <c r="O12" s="1"/>
      <c r="P12" s="1"/>
      <c r="Q12" s="1">
        <v>0.5</v>
      </c>
    </row>
    <row r="13" spans="1:17" x14ac:dyDescent="0.25">
      <c r="A13" s="22" t="s">
        <v>14</v>
      </c>
      <c r="B13" s="23"/>
      <c r="D13" s="1">
        <v>100</v>
      </c>
      <c r="E13" s="1"/>
      <c r="F13" s="1"/>
      <c r="G13" s="1">
        <v>1</v>
      </c>
      <c r="I13" s="1"/>
      <c r="J13" s="1"/>
      <c r="K13" s="1"/>
      <c r="L13" s="1">
        <v>1</v>
      </c>
      <c r="N13" s="1">
        <v>12</v>
      </c>
      <c r="O13" s="1"/>
      <c r="P13" s="1"/>
      <c r="Q13" s="1">
        <v>0</v>
      </c>
    </row>
    <row r="14" spans="1:17" x14ac:dyDescent="0.25">
      <c r="A14" s="1" t="s">
        <v>38</v>
      </c>
      <c r="B14" s="1">
        <f>IF(B4&lt;=I7,1,IF(AND(B4&gt;I7,B4&lt;I9),((I9-B4)/(I9-I7)),IF(B4&gt;=I9,0)))</f>
        <v>0</v>
      </c>
      <c r="D14" s="1"/>
      <c r="E14" s="1"/>
      <c r="F14" s="1"/>
      <c r="G14" s="1">
        <v>1</v>
      </c>
      <c r="I14" s="1"/>
      <c r="J14" s="1"/>
      <c r="K14" s="1"/>
      <c r="L14" s="1">
        <v>1</v>
      </c>
      <c r="N14" s="4"/>
      <c r="O14" s="4"/>
      <c r="P14" s="4"/>
      <c r="Q14" s="4"/>
    </row>
    <row r="15" spans="1:17" x14ac:dyDescent="0.25">
      <c r="A15" s="3" t="s">
        <v>39</v>
      </c>
      <c r="B15" s="1">
        <f>IF(OR(B4&lt;=I7,B4&gt;=I11),0,IF(AND(B4&gt;I7,B4&lt;I9),((B4-I7)/(I9-I7)),IF(AND(B4&gt;I9,B4&lt;I11),((I11-B4)/(I11-I9)))))</f>
        <v>0</v>
      </c>
    </row>
    <row r="16" spans="1:17" x14ac:dyDescent="0.25">
      <c r="A16" s="1" t="s">
        <v>40</v>
      </c>
      <c r="B16" s="1">
        <f>IF(B4&gt;=I11,1, IF(AND(B4&gt;I9,B4&lt;I11),((B4-I9)/(I11-I9)),IF(B4&lt;=I9,0)))</f>
        <v>1</v>
      </c>
    </row>
    <row r="17" spans="1:17" x14ac:dyDescent="0.25">
      <c r="A17" s="4"/>
      <c r="B17" s="4"/>
    </row>
    <row r="29" spans="1:17" x14ac:dyDescent="0.25">
      <c r="B29" s="10" t="s">
        <v>12</v>
      </c>
      <c r="C29" s="10" t="s">
        <v>13</v>
      </c>
      <c r="D29" s="10" t="s">
        <v>14</v>
      </c>
      <c r="E29" s="10" t="s">
        <v>15</v>
      </c>
      <c r="F29" s="10"/>
      <c r="H29" s="24" t="s">
        <v>12</v>
      </c>
      <c r="I29" s="24" t="s">
        <v>25</v>
      </c>
      <c r="J29" s="24" t="s">
        <v>26</v>
      </c>
      <c r="K29" s="25" t="s">
        <v>27</v>
      </c>
      <c r="L29" s="25"/>
      <c r="M29" s="26" t="s">
        <v>28</v>
      </c>
      <c r="N29" s="18" t="s">
        <v>29</v>
      </c>
      <c r="P29" s="27" t="s">
        <v>31</v>
      </c>
      <c r="Q29" s="27"/>
    </row>
    <row r="30" spans="1:17" x14ac:dyDescent="0.25">
      <c r="B30" s="1" t="s">
        <v>16</v>
      </c>
      <c r="C30" s="1" t="s">
        <v>3</v>
      </c>
      <c r="D30" s="1" t="s">
        <v>7</v>
      </c>
      <c r="E30" s="5" t="s">
        <v>10</v>
      </c>
      <c r="F30" s="6"/>
      <c r="H30" s="1" t="s">
        <v>16</v>
      </c>
      <c r="I30" s="1">
        <f>IF(C30="dingin",B8, IF(C30="sedang",B9,IF(C30="panas",B10)))</f>
        <v>0.83333333333333337</v>
      </c>
      <c r="J30" s="1">
        <f>IF(D30="basah",B14, IF(D30="sedang",B15,IF(D30="kering",B16)))</f>
        <v>0</v>
      </c>
      <c r="K30" s="8">
        <f>MIN(I30:J30)</f>
        <v>0</v>
      </c>
      <c r="L30" s="8"/>
      <c r="M30" s="1">
        <f>IF(E30="sedikit", (N9-(K30*(N9-N7))), IF(E30="sedang", (N11-(K30*(N11-N7))), IF(E30="banyak", (N13-(K30*(N13-N11))))))</f>
        <v>6</v>
      </c>
      <c r="N30" s="1">
        <f>K30*M30</f>
        <v>0</v>
      </c>
      <c r="P30" s="8">
        <f>N39/K39</f>
        <v>9.8333333333333339</v>
      </c>
      <c r="Q30" s="8"/>
    </row>
    <row r="31" spans="1:17" x14ac:dyDescent="0.25">
      <c r="B31" s="1" t="s">
        <v>17</v>
      </c>
      <c r="C31" s="1" t="s">
        <v>3</v>
      </c>
      <c r="D31" s="1" t="s">
        <v>4</v>
      </c>
      <c r="E31" s="5" t="s">
        <v>4</v>
      </c>
      <c r="F31" s="6"/>
      <c r="H31" s="1" t="s">
        <v>17</v>
      </c>
      <c r="I31" s="1">
        <f>IF(C31="dingin",B8, IF(C31="sedang",B9,IF(C31="panas",B10)))</f>
        <v>0.83333333333333337</v>
      </c>
      <c r="J31" s="1">
        <f>IF(D31="basah",B14, IF(D31="sedang",B15,IF(D31="kering",B16)))</f>
        <v>0</v>
      </c>
      <c r="K31" s="8">
        <f t="shared" ref="K31:K38" si="0">MIN(I31:J31)</f>
        <v>0</v>
      </c>
      <c r="L31" s="8"/>
      <c r="M31" s="1">
        <f>IF(E31="sedikit", (N9-(K31*(N9-N7))), IF(E31="sedang", (N11-(K31*(N11-N7))), IF(E31="banyak", (N13-(K31*(N13-N11))))))</f>
        <v>9</v>
      </c>
      <c r="N31" s="1">
        <f t="shared" ref="N31:N38" si="1">K31*M31</f>
        <v>0</v>
      </c>
      <c r="P31" s="8" t="str">
        <f>IF(P30&lt;=N7,"sedikit",IF(AND(P30&gt;N7,P30&lt;N11),"sedang",IF(OR(P30&gt;=N11),"banyak")))</f>
        <v>banyak</v>
      </c>
      <c r="Q31" s="8"/>
    </row>
    <row r="32" spans="1:17" x14ac:dyDescent="0.25">
      <c r="B32" s="1" t="s">
        <v>18</v>
      </c>
      <c r="C32" s="1" t="s">
        <v>3</v>
      </c>
      <c r="D32" s="1" t="s">
        <v>6</v>
      </c>
      <c r="E32" s="5" t="s">
        <v>11</v>
      </c>
      <c r="F32" s="6"/>
      <c r="H32" s="1" t="s">
        <v>18</v>
      </c>
      <c r="I32" s="1">
        <f>IF(C32="dingin",B8, IF(C32="sedang",B9,IF(C32="panas",B10)))</f>
        <v>0.83333333333333337</v>
      </c>
      <c r="J32" s="1">
        <f>IF(D32="basah",B14, IF(D32="sedang",B15,IF(D32="kering",B16)))</f>
        <v>1</v>
      </c>
      <c r="K32" s="8">
        <f t="shared" si="0"/>
        <v>0.83333333333333337</v>
      </c>
      <c r="L32" s="8"/>
      <c r="M32" s="1">
        <f>IF(E32="sedikit", (N9-(K32*(N9-N7))), IF(E32="sedang", (N11-(K32*(N11-N7))), IF(E32="banyak", (N13-(K32*(N13-N11))))))</f>
        <v>9.5</v>
      </c>
      <c r="N32" s="1">
        <f t="shared" si="1"/>
        <v>7.916666666666667</v>
      </c>
    </row>
    <row r="33" spans="2:14" x14ac:dyDescent="0.25">
      <c r="B33" s="1" t="s">
        <v>19</v>
      </c>
      <c r="C33" s="1" t="s">
        <v>4</v>
      </c>
      <c r="D33" s="1" t="s">
        <v>7</v>
      </c>
      <c r="E33" s="5" t="s">
        <v>10</v>
      </c>
      <c r="F33" s="6"/>
      <c r="H33" s="1" t="s">
        <v>19</v>
      </c>
      <c r="I33" s="1">
        <f>IF(C33="dingin",B8, IF(C33="sedang",B9,IF(C33="panas",B10)))</f>
        <v>0.16666666666666666</v>
      </c>
      <c r="J33" s="1">
        <f>IF(D33="basah",B14, IF(D33="sedang",B15,IF(D33="kering",B16)))</f>
        <v>0</v>
      </c>
      <c r="K33" s="8">
        <f t="shared" si="0"/>
        <v>0</v>
      </c>
      <c r="L33" s="8"/>
      <c r="M33" s="1">
        <f>IF(E33="sedikit", (N9-(K33*(N9-N7))), IF(E33="sedang", (N11-(K33*(N11-N7))), IF(E33="banyak", (N13-(K33*(N13-N11))))))</f>
        <v>6</v>
      </c>
      <c r="N33" s="1">
        <f t="shared" si="1"/>
        <v>0</v>
      </c>
    </row>
    <row r="34" spans="2:14" x14ac:dyDescent="0.25">
      <c r="B34" s="1" t="s">
        <v>20</v>
      </c>
      <c r="C34" s="1" t="s">
        <v>4</v>
      </c>
      <c r="D34" s="1" t="s">
        <v>4</v>
      </c>
      <c r="E34" s="5" t="s">
        <v>4</v>
      </c>
      <c r="F34" s="6"/>
      <c r="H34" s="1" t="s">
        <v>20</v>
      </c>
      <c r="I34" s="1">
        <f>IF(C34="dingin",B8, IF(C34="sedang",B9,IF(C34="panas",B10)))</f>
        <v>0.16666666666666666</v>
      </c>
      <c r="J34" s="1">
        <f>IF(D34="basah",B14, IF(D34="sedang",B15,IF(D34="kering",B16)))</f>
        <v>0</v>
      </c>
      <c r="K34" s="8">
        <f t="shared" si="0"/>
        <v>0</v>
      </c>
      <c r="L34" s="8"/>
      <c r="M34" s="1">
        <f>IF(E34="sedikit", (N9-(K34*(N9-N7))), IF(E34="sedang", (N11-(K34*(N11-N7))), IF(E34="banyak", (N13-(K34*(N13-N11))))))</f>
        <v>9</v>
      </c>
      <c r="N34" s="1">
        <f t="shared" si="1"/>
        <v>0</v>
      </c>
    </row>
    <row r="35" spans="2:14" x14ac:dyDescent="0.25">
      <c r="B35" s="1" t="s">
        <v>21</v>
      </c>
      <c r="C35" s="1" t="s">
        <v>4</v>
      </c>
      <c r="D35" s="1" t="s">
        <v>6</v>
      </c>
      <c r="E35" s="5" t="s">
        <v>11</v>
      </c>
      <c r="F35" s="6"/>
      <c r="H35" s="1" t="s">
        <v>21</v>
      </c>
      <c r="I35" s="1">
        <f>IF(C35="dingin",B8, IF(C35="sedang",B9,IF(C35="panas",B10)))</f>
        <v>0.16666666666666666</v>
      </c>
      <c r="J35" s="1">
        <f>IF(D35="basah",B14, IF(D35="sedang",B15,IF(D35="kering",B16)))</f>
        <v>1</v>
      </c>
      <c r="K35" s="8">
        <f t="shared" si="0"/>
        <v>0.16666666666666666</v>
      </c>
      <c r="L35" s="8"/>
      <c r="M35" s="1">
        <f>IF(E35="sedikit", (N9-(K35*(N9-N7))), IF(E35="sedang", (N11-(K35*(N11-N7))), IF(E35="banyak", (N13-(K35*(N13-N11))))))</f>
        <v>11.5</v>
      </c>
      <c r="N35" s="1">
        <f t="shared" si="1"/>
        <v>1.9166666666666665</v>
      </c>
    </row>
    <row r="36" spans="2:14" x14ac:dyDescent="0.25">
      <c r="B36" s="1" t="s">
        <v>22</v>
      </c>
      <c r="C36" s="1" t="s">
        <v>5</v>
      </c>
      <c r="D36" s="1" t="s">
        <v>7</v>
      </c>
      <c r="E36" s="5" t="s">
        <v>10</v>
      </c>
      <c r="F36" s="6"/>
      <c r="H36" s="1" t="s">
        <v>22</v>
      </c>
      <c r="I36" s="1">
        <f>IF(C36="dingin",B8, IF(C36="sedang",B9,IF(C36="panas",B10)))</f>
        <v>0</v>
      </c>
      <c r="J36" s="1">
        <f>IF(D36="basah",B14, IF(D36="sedang",B15,IF(D36="kering",B16)))</f>
        <v>0</v>
      </c>
      <c r="K36" s="8">
        <f t="shared" si="0"/>
        <v>0</v>
      </c>
      <c r="L36" s="8"/>
      <c r="M36" s="1">
        <f>IF(E36="sedikit", (N9-(K36*(N9-N7))), IF(E36="sedang", (N11-(K36*(N11-N7))), IF(E36="banyak", (N13-(K36*(N13-N11))))))</f>
        <v>6</v>
      </c>
      <c r="N36" s="1">
        <f t="shared" si="1"/>
        <v>0</v>
      </c>
    </row>
    <row r="37" spans="2:14" x14ac:dyDescent="0.25">
      <c r="B37" s="1" t="s">
        <v>23</v>
      </c>
      <c r="C37" s="1" t="s">
        <v>5</v>
      </c>
      <c r="D37" s="1" t="s">
        <v>4</v>
      </c>
      <c r="E37" s="5" t="s">
        <v>4</v>
      </c>
      <c r="F37" s="6"/>
      <c r="H37" s="1" t="s">
        <v>23</v>
      </c>
      <c r="I37" s="1">
        <f>IF(C37="dingin",B8, IF(C37="sedang",B9,IF(C37="panas",B10)))</f>
        <v>0</v>
      </c>
      <c r="J37" s="1">
        <f>IF(D37="basah",B14, IF(D37="sedang",B15,IF(D37="kering",B16)))</f>
        <v>0</v>
      </c>
      <c r="K37" s="8">
        <f t="shared" si="0"/>
        <v>0</v>
      </c>
      <c r="L37" s="8"/>
      <c r="M37" s="1">
        <f>IF(E37="sedikit", (N9-(K37*(N9-N7))), IF(E37="sedang", (N11-(K37*(N11-N7))), IF(E37="banyak", (N13-(K37*(N13-N11))))))</f>
        <v>9</v>
      </c>
      <c r="N37" s="1">
        <f t="shared" si="1"/>
        <v>0</v>
      </c>
    </row>
    <row r="38" spans="2:14" x14ac:dyDescent="0.25">
      <c r="B38" s="1" t="s">
        <v>24</v>
      </c>
      <c r="C38" s="1" t="s">
        <v>5</v>
      </c>
      <c r="D38" s="1" t="s">
        <v>6</v>
      </c>
      <c r="E38" s="5" t="s">
        <v>11</v>
      </c>
      <c r="F38" s="6"/>
      <c r="H38" s="1" t="s">
        <v>24</v>
      </c>
      <c r="I38" s="1">
        <f>IF(C38="dingin",B8, IF(C38="sedang",B9,IF(C38="panas",B10)))</f>
        <v>0</v>
      </c>
      <c r="J38" s="1">
        <f>IF(D38="basah",B14, IF(D38="sedang",B15,IF(D38="kering",B16)))</f>
        <v>1</v>
      </c>
      <c r="K38" s="8">
        <f t="shared" si="0"/>
        <v>0</v>
      </c>
      <c r="L38" s="8"/>
      <c r="M38" s="1">
        <f>IF(E38="sedikit", (N9-(K38*(N9-N7))), IF(E38="sedang", (N11-(K38*(N11-N7))), IF(E38="banyak", (N13-(K38*(N13-N11))))))</f>
        <v>12</v>
      </c>
      <c r="N38" s="1">
        <f t="shared" si="1"/>
        <v>0</v>
      </c>
    </row>
    <row r="39" spans="2:14" x14ac:dyDescent="0.25">
      <c r="K39" s="7">
        <f>SUM(K30:L38)</f>
        <v>1</v>
      </c>
      <c r="L39" s="7"/>
      <c r="N39">
        <f>SUM(N30:N38)</f>
        <v>9.8333333333333339</v>
      </c>
    </row>
  </sheetData>
  <mergeCells count="32">
    <mergeCell ref="E37:F37"/>
    <mergeCell ref="K37:L37"/>
    <mergeCell ref="E38:F38"/>
    <mergeCell ref="K38:L38"/>
    <mergeCell ref="K39:L39"/>
    <mergeCell ref="E34:F34"/>
    <mergeCell ref="K34:L34"/>
    <mergeCell ref="E35:F35"/>
    <mergeCell ref="K35:L35"/>
    <mergeCell ref="E36:F36"/>
    <mergeCell ref="K36:L36"/>
    <mergeCell ref="E31:F31"/>
    <mergeCell ref="K31:L31"/>
    <mergeCell ref="P31:Q31"/>
    <mergeCell ref="E32:F32"/>
    <mergeCell ref="K32:L32"/>
    <mergeCell ref="E33:F33"/>
    <mergeCell ref="K33:L33"/>
    <mergeCell ref="A7:B7"/>
    <mergeCell ref="A12:B12"/>
    <mergeCell ref="A13:B13"/>
    <mergeCell ref="K29:L29"/>
    <mergeCell ref="P29:Q29"/>
    <mergeCell ref="E30:F30"/>
    <mergeCell ref="K30:L30"/>
    <mergeCell ref="P30:Q30"/>
    <mergeCell ref="A2:B2"/>
    <mergeCell ref="D2:L2"/>
    <mergeCell ref="D3:G3"/>
    <mergeCell ref="I3:L3"/>
    <mergeCell ref="N3:Q3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 penyiraman</vt:lpstr>
      <vt:lpstr>Fuzzy Lampu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Draxler31</dc:creator>
  <cp:lastModifiedBy>Draxler31</cp:lastModifiedBy>
  <dcterms:created xsi:type="dcterms:W3CDTF">2020-09-15T22:59:44Z</dcterms:created>
  <dcterms:modified xsi:type="dcterms:W3CDTF">2020-09-18T06:37:58Z</dcterms:modified>
</cp:coreProperties>
</file>