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tta Capital\"/>
    </mc:Choice>
  </mc:AlternateContent>
  <xr:revisionPtr revIDLastSave="0" documentId="13_ncr:1_{19CB83FB-0BA2-4966-976E-1A3F7DC30C4A}" xr6:coauthVersionLast="47" xr6:coauthVersionMax="47" xr10:uidLastSave="{00000000-0000-0000-0000-000000000000}"/>
  <bookViews>
    <workbookView xWindow="34290" yWindow="-110" windowWidth="25820" windowHeight="28420" activeTab="2" xr2:uid="{A69FF306-1C6A-40C2-8551-C5D142A0D830}"/>
  </bookViews>
  <sheets>
    <sheet name="US Equity " sheetId="1" r:id="rId1"/>
    <sheet name="US ETF" sheetId="7" r:id="rId2"/>
    <sheet name="US Futures" sheetId="8" r:id="rId3"/>
    <sheet name="Setting" sheetId="6" r:id="rId4"/>
    <sheet name="Crypto" sheetId="2" r:id="rId5"/>
    <sheet name="Risk Free Rate SOFR" sheetId="3" r:id="rId6"/>
  </sheets>
  <definedNames>
    <definedName name="solver_adj" localSheetId="4" hidden="1">Crypto!$Q$2:$Q$8</definedName>
    <definedName name="solver_adj" localSheetId="0" hidden="1">'US Equity '!#REF!</definedName>
    <definedName name="solver_cvg" localSheetId="4" hidden="1">0.0001</definedName>
    <definedName name="solver_cvg" localSheetId="0" hidden="1">0.0001</definedName>
    <definedName name="solver_drv" localSheetId="4" hidden="1">2</definedName>
    <definedName name="solver_drv" localSheetId="0" hidden="1">2</definedName>
    <definedName name="solver_eng" localSheetId="4" hidden="1">1</definedName>
    <definedName name="solver_eng" localSheetId="0" hidden="1">1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lhs1" localSheetId="4" hidden="1">Crypto!$Q$2</definedName>
    <definedName name="solver_lhs1" localSheetId="0" hidden="1">'US Equity '!#REF!</definedName>
    <definedName name="solver_lhs10" localSheetId="0" hidden="1">'US Equity '!#REF!</definedName>
    <definedName name="solver_lhs11" localSheetId="0" hidden="1">'US Equity '!#REF!</definedName>
    <definedName name="solver_lhs12" localSheetId="0" hidden="1">'US Equity '!#REF!</definedName>
    <definedName name="solver_lhs13" localSheetId="0" hidden="1">'US Equity '!#REF!</definedName>
    <definedName name="solver_lhs14" localSheetId="0" hidden="1">'US Equity '!#REF!</definedName>
    <definedName name="solver_lhs15" localSheetId="0" hidden="1">'US Equity '!#REF!</definedName>
    <definedName name="solver_lhs16" localSheetId="0" hidden="1">'US Equity '!#REF!</definedName>
    <definedName name="solver_lhs17" localSheetId="0" hidden="1">'US Equity '!#REF!</definedName>
    <definedName name="solver_lhs18" localSheetId="0" hidden="1">'US Equity '!#REF!</definedName>
    <definedName name="solver_lhs19" localSheetId="0" hidden="1">'US Equity '!#REF!</definedName>
    <definedName name="solver_lhs2" localSheetId="4" hidden="1">Crypto!$Q$3</definedName>
    <definedName name="solver_lhs2" localSheetId="0" hidden="1">'US Equity '!#REF!</definedName>
    <definedName name="solver_lhs20" localSheetId="0" hidden="1">'US Equity '!#REF!</definedName>
    <definedName name="solver_lhs21" localSheetId="0" hidden="1">'US Equity '!#REF!</definedName>
    <definedName name="solver_lhs22" localSheetId="0" hidden="1">'US Equity '!#REF!</definedName>
    <definedName name="solver_lhs23" localSheetId="0" hidden="1">'US Equity '!$O$2:$O$11</definedName>
    <definedName name="solver_lhs24" localSheetId="0" hidden="1">'US Equity '!#REF!</definedName>
    <definedName name="solver_lhs25" localSheetId="0" hidden="1">'US Equity '!#REF!</definedName>
    <definedName name="solver_lhs26" localSheetId="0" hidden="1">'US Equity '!#REF!</definedName>
    <definedName name="solver_lhs27" localSheetId="0" hidden="1">'US Equity '!#REF!</definedName>
    <definedName name="solver_lhs28" localSheetId="0" hidden="1">'US Equity '!$O$2</definedName>
    <definedName name="solver_lhs29" localSheetId="0" hidden="1">'US Equity '!#REF!</definedName>
    <definedName name="solver_lhs3" localSheetId="4" hidden="1">Crypto!$Q$4</definedName>
    <definedName name="solver_lhs3" localSheetId="0" hidden="1">'US Equity '!#REF!</definedName>
    <definedName name="solver_lhs30" localSheetId="0" hidden="1">'US Equity '!#REF!</definedName>
    <definedName name="solver_lhs31" localSheetId="0" hidden="1">'US Equity '!#REF!</definedName>
    <definedName name="solver_lhs32" localSheetId="0" hidden="1">'US Equity '!#REF!</definedName>
    <definedName name="solver_lhs33" localSheetId="0" hidden="1">'US Equity '!$O$2:$O$11</definedName>
    <definedName name="solver_lhs4" localSheetId="4" hidden="1">Crypto!$Q$5</definedName>
    <definedName name="solver_lhs4" localSheetId="0" hidden="1">'US Equity '!#REF!</definedName>
    <definedName name="solver_lhs5" localSheetId="4" hidden="1">Crypto!$Q$6</definedName>
    <definedName name="solver_lhs5" localSheetId="0" hidden="1">'US Equity '!#REF!</definedName>
    <definedName name="solver_lhs6" localSheetId="4" hidden="1">Crypto!$Q$7</definedName>
    <definedName name="solver_lhs6" localSheetId="0" hidden="1">'US Equity '!#REF!</definedName>
    <definedName name="solver_lhs7" localSheetId="4" hidden="1">Crypto!$Q$8</definedName>
    <definedName name="solver_lhs7" localSheetId="0" hidden="1">'US Equity '!#REF!</definedName>
    <definedName name="solver_lhs8" localSheetId="4" hidden="1">Crypto!$Q$9</definedName>
    <definedName name="solver_lhs8" localSheetId="0" hidden="1">'US Equity '!#REF!</definedName>
    <definedName name="solver_lhs9" localSheetId="0" hidden="1">'US Equity '!#REF!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8</definedName>
    <definedName name="solver_num" localSheetId="0" hidden="1">23</definedName>
    <definedName name="solver_nwt" localSheetId="4" hidden="1">1</definedName>
    <definedName name="solver_nwt" localSheetId="0" hidden="1">1</definedName>
    <definedName name="solver_opt" localSheetId="4" hidden="1">Crypto!$T$2</definedName>
    <definedName name="solver_opt" localSheetId="0" hidden="1">'US Equity '!#REF!</definedName>
    <definedName name="solver_pre" localSheetId="4" hidden="1">0.000001</definedName>
    <definedName name="solver_pre" localSheetId="0" hidden="1">0.000001</definedName>
    <definedName name="solver_rbv" localSheetId="4" hidden="1">2</definedName>
    <definedName name="solver_rbv" localSheetId="0" hidden="1">2</definedName>
    <definedName name="solver_rel1" localSheetId="4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3</definedName>
    <definedName name="solver_rel2" localSheetId="4" hidden="1">1</definedName>
    <definedName name="solver_rel2" localSheetId="0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3</definedName>
    <definedName name="solver_rel3" localSheetId="4" hidden="1">1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3</definedName>
    <definedName name="solver_rel4" localSheetId="4" hidden="1">1</definedName>
    <definedName name="solver_rel4" localSheetId="0" hidden="1">1</definedName>
    <definedName name="solver_rel5" localSheetId="4" hidden="1">1</definedName>
    <definedName name="solver_rel5" localSheetId="0" hidden="1">1</definedName>
    <definedName name="solver_rel6" localSheetId="4" hidden="1">1</definedName>
    <definedName name="solver_rel6" localSheetId="0" hidden="1">2</definedName>
    <definedName name="solver_rel7" localSheetId="4" hidden="1">1</definedName>
    <definedName name="solver_rel7" localSheetId="0" hidden="1">3</definedName>
    <definedName name="solver_rel8" localSheetId="4" hidden="1">2</definedName>
    <definedName name="solver_rel8" localSheetId="0" hidden="1">1</definedName>
    <definedName name="solver_rel9" localSheetId="0" hidden="1">1</definedName>
    <definedName name="solver_rhs1" localSheetId="4" hidden="1">0.25</definedName>
    <definedName name="solver_rhs1" localSheetId="0" hidden="1">0.05</definedName>
    <definedName name="solver_rhs10" localSheetId="0" hidden="1">0.15</definedName>
    <definedName name="solver_rhs11" localSheetId="0" hidden="1">0.05</definedName>
    <definedName name="solver_rhs12" localSheetId="0" hidden="1">0.05</definedName>
    <definedName name="solver_rhs13" localSheetId="0" hidden="1">0.05</definedName>
    <definedName name="solver_rhs14" localSheetId="0" hidden="1">0.05</definedName>
    <definedName name="solver_rhs15" localSheetId="0" hidden="1">0.05</definedName>
    <definedName name="solver_rhs16" localSheetId="0" hidden="1">0.05</definedName>
    <definedName name="solver_rhs17" localSheetId="0" hidden="1">1</definedName>
    <definedName name="solver_rhs18" localSheetId="0" hidden="1">0.4</definedName>
    <definedName name="solver_rhs19" localSheetId="0" hidden="1">0.1</definedName>
    <definedName name="solver_rhs2" localSheetId="4" hidden="1">0.25</definedName>
    <definedName name="solver_rhs2" localSheetId="0" hidden="1">0.1</definedName>
    <definedName name="solver_rhs20" localSheetId="0" hidden="1">0.1</definedName>
    <definedName name="solver_rhs21" localSheetId="0" hidden="1">0.05</definedName>
    <definedName name="solver_rhs22" localSheetId="0" hidden="1">0</definedName>
    <definedName name="solver_rhs23" localSheetId="0" hidden="1">0.05</definedName>
    <definedName name="solver_rhs24" localSheetId="0" hidden="1">0.01</definedName>
    <definedName name="solver_rhs25" localSheetId="0" hidden="1">0.01</definedName>
    <definedName name="solver_rhs26" localSheetId="0" hidden="1">0.01</definedName>
    <definedName name="solver_rhs27" localSheetId="0" hidden="1">-0.01</definedName>
    <definedName name="solver_rhs28" localSheetId="0" hidden="1">-0.01</definedName>
    <definedName name="solver_rhs29" localSheetId="0" hidden="1">-0.01</definedName>
    <definedName name="solver_rhs3" localSheetId="4" hidden="1">0.25</definedName>
    <definedName name="solver_rhs3" localSheetId="0" hidden="1">0.1</definedName>
    <definedName name="solver_rhs30" localSheetId="0" hidden="1">-0.01</definedName>
    <definedName name="solver_rhs31" localSheetId="0" hidden="1">-0.01</definedName>
    <definedName name="solver_rhs32" localSheetId="0" hidden="1">-0.01</definedName>
    <definedName name="solver_rhs33" localSheetId="0" hidden="1">0</definedName>
    <definedName name="solver_rhs4" localSheetId="4" hidden="1">0.25</definedName>
    <definedName name="solver_rhs4" localSheetId="0" hidden="1">0.4</definedName>
    <definedName name="solver_rhs5" localSheetId="4" hidden="1">0.25</definedName>
    <definedName name="solver_rhs5" localSheetId="0" hidden="1">0.4</definedName>
    <definedName name="solver_rhs6" localSheetId="4" hidden="1">0.25</definedName>
    <definedName name="solver_rhs6" localSheetId="0" hidden="1">1</definedName>
    <definedName name="solver_rhs7" localSheetId="4" hidden="1">0.25</definedName>
    <definedName name="solver_rhs7" localSheetId="0" hidden="1">0.1</definedName>
    <definedName name="solver_rhs8" localSheetId="4" hidden="1">1</definedName>
    <definedName name="solver_rhs8" localSheetId="0" hidden="1">0.4</definedName>
    <definedName name="solver_rhs9" localSheetId="0" hidden="1">0.4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2</definedName>
    <definedName name="solver_scl" localSheetId="0" hidden="1">2</definedName>
    <definedName name="solver_sho" localSheetId="4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3</definedName>
    <definedName name="solver_typ" localSheetId="0" hidden="1">1</definedName>
    <definedName name="solver_val" localSheetId="4" hidden="1">1.5</definedName>
    <definedName name="solver_val" localSheetId="0" hidden="1">0</definedName>
    <definedName name="solver_ver" localSheetId="4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8" l="1"/>
  <c r="I18" i="8"/>
  <c r="I20" i="1"/>
  <c r="K20" i="1"/>
  <c r="K14" i="7"/>
  <c r="I14" i="7"/>
  <c r="I19" i="1"/>
  <c r="K19" i="1" s="1"/>
  <c r="K18" i="1"/>
  <c r="I18" i="1"/>
  <c r="O4" i="2"/>
  <c r="I17" i="1"/>
  <c r="K17" i="1" s="1"/>
  <c r="I16" i="1"/>
  <c r="K16" i="1" s="1"/>
  <c r="I15" i="1"/>
  <c r="K15" i="1" s="1"/>
  <c r="I13" i="7"/>
  <c r="K13" i="7" s="1"/>
  <c r="I12" i="7"/>
  <c r="K12" i="7" s="1"/>
  <c r="I14" i="1"/>
  <c r="K14" i="1" s="1"/>
  <c r="I13" i="1"/>
  <c r="K13" i="1" s="1"/>
  <c r="I11" i="7"/>
  <c r="K11" i="7" s="1"/>
  <c r="I10" i="7"/>
  <c r="K10" i="7" s="1"/>
  <c r="I9" i="7"/>
  <c r="K9" i="7" s="1"/>
  <c r="I8" i="7"/>
  <c r="K8" i="7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12" i="1"/>
  <c r="K12" i="1" s="1"/>
  <c r="I8" i="8"/>
  <c r="K8" i="8" s="1"/>
  <c r="I7" i="8"/>
  <c r="K7" i="8" s="1"/>
  <c r="I7" i="7"/>
  <c r="K7" i="7" s="1"/>
  <c r="I6" i="7"/>
  <c r="K6" i="7" s="1"/>
  <c r="I5" i="7"/>
  <c r="K5" i="7" s="1"/>
  <c r="I4" i="7"/>
  <c r="K4" i="7" s="1"/>
  <c r="I3" i="7"/>
  <c r="K3" i="7" s="1"/>
  <c r="I2" i="7"/>
  <c r="K2" i="7" s="1"/>
  <c r="I6" i="8"/>
  <c r="K6" i="8" s="1"/>
  <c r="I5" i="8"/>
  <c r="K5" i="8" s="1"/>
  <c r="I4" i="8"/>
  <c r="K4" i="8" s="1"/>
  <c r="I3" i="8"/>
  <c r="K3" i="8" s="1"/>
  <c r="I2" i="8"/>
  <c r="K2" i="8" s="1"/>
  <c r="C2" i="6"/>
  <c r="N2" i="8" s="1"/>
  <c r="O2" i="8" s="1"/>
  <c r="I6" i="1"/>
  <c r="K6" i="1" s="1"/>
  <c r="N18" i="8" l="1"/>
  <c r="O18" i="8" s="1"/>
  <c r="N20" i="1"/>
  <c r="O20" i="1" s="1"/>
  <c r="N14" i="7"/>
  <c r="O14" i="7" s="1"/>
  <c r="N19" i="1"/>
  <c r="O19" i="1" s="1"/>
  <c r="N18" i="1"/>
  <c r="O18" i="1" s="1"/>
  <c r="N17" i="1"/>
  <c r="O17" i="1" s="1"/>
  <c r="N16" i="1"/>
  <c r="O16" i="1" s="1"/>
  <c r="N15" i="1"/>
  <c r="O15" i="1" s="1"/>
  <c r="N13" i="7"/>
  <c r="O13" i="7" s="1"/>
  <c r="N12" i="7"/>
  <c r="O12" i="7" s="1"/>
  <c r="N14" i="1"/>
  <c r="O14" i="1" s="1"/>
  <c r="N13" i="1"/>
  <c r="O13" i="1" s="1"/>
  <c r="N11" i="7"/>
  <c r="O11" i="7" s="1"/>
  <c r="N10" i="7"/>
  <c r="O10" i="7" s="1"/>
  <c r="N8" i="7"/>
  <c r="O8" i="7" s="1"/>
  <c r="N9" i="7"/>
  <c r="O9" i="7" s="1"/>
  <c r="N17" i="8"/>
  <c r="O17" i="8" s="1"/>
  <c r="N12" i="8"/>
  <c r="O12" i="8" s="1"/>
  <c r="N13" i="8"/>
  <c r="O13" i="8" s="1"/>
  <c r="N15" i="8"/>
  <c r="O15" i="8" s="1"/>
  <c r="N16" i="8"/>
  <c r="O16" i="8" s="1"/>
  <c r="N14" i="8"/>
  <c r="O14" i="8" s="1"/>
  <c r="N9" i="8"/>
  <c r="O9" i="8" s="1"/>
  <c r="N11" i="8"/>
  <c r="O11" i="8" s="1"/>
  <c r="N10" i="8"/>
  <c r="O10" i="8" s="1"/>
  <c r="N12" i="1"/>
  <c r="O12" i="1" s="1"/>
  <c r="N8" i="8"/>
  <c r="N7" i="8"/>
  <c r="N7" i="7"/>
  <c r="O7" i="7" s="1"/>
  <c r="N6" i="7"/>
  <c r="O6" i="7" s="1"/>
  <c r="N5" i="7"/>
  <c r="O5" i="7" s="1"/>
  <c r="N3" i="7"/>
  <c r="O3" i="7" s="1"/>
  <c r="N4" i="7"/>
  <c r="O4" i="7" s="1"/>
  <c r="N2" i="7"/>
  <c r="O2" i="7" s="1"/>
  <c r="N4" i="8"/>
  <c r="N5" i="8"/>
  <c r="N6" i="8"/>
  <c r="N3" i="8"/>
  <c r="O6" i="8" l="1"/>
  <c r="O5" i="8"/>
  <c r="O7" i="8"/>
  <c r="O3" i="8"/>
  <c r="O4" i="8"/>
  <c r="O8" i="8"/>
  <c r="F11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12" i="3"/>
  <c r="I11" i="1"/>
  <c r="K11" i="1" s="1"/>
  <c r="N6" i="1" l="1"/>
  <c r="O6" i="1" s="1"/>
  <c r="N2" i="1"/>
  <c r="O2" i="1" s="1"/>
  <c r="N11" i="1"/>
  <c r="O11" i="1" s="1"/>
  <c r="N7" i="2"/>
  <c r="O7" i="2" s="1"/>
  <c r="N8" i="2"/>
  <c r="O8" i="2" s="1"/>
  <c r="N6" i="2"/>
  <c r="O6" i="2" s="1"/>
  <c r="N5" i="2"/>
  <c r="O5" i="2" s="1"/>
  <c r="N4" i="2"/>
  <c r="N3" i="2"/>
  <c r="O3" i="2" s="1"/>
  <c r="N2" i="2"/>
  <c r="O2" i="2" s="1"/>
  <c r="N10" i="1"/>
  <c r="O10" i="1" s="1"/>
  <c r="N9" i="1"/>
  <c r="O9" i="1" s="1"/>
  <c r="N5" i="1"/>
  <c r="O5" i="1" s="1"/>
  <c r="N7" i="1"/>
  <c r="O7" i="1" s="1"/>
  <c r="N8" i="1"/>
  <c r="O8" i="1" s="1"/>
  <c r="N4" i="1"/>
  <c r="O4" i="1" s="1"/>
  <c r="N3" i="1"/>
  <c r="O3" i="1" s="1"/>
  <c r="I8" i="2" l="1"/>
  <c r="K8" i="2"/>
  <c r="I7" i="2"/>
  <c r="K7" i="2"/>
  <c r="I6" i="2"/>
  <c r="K6" i="2"/>
  <c r="K5" i="2"/>
  <c r="I5" i="2"/>
  <c r="I10" i="1"/>
  <c r="K10" i="1" s="1"/>
  <c r="I9" i="1"/>
  <c r="K9" i="1" s="1"/>
  <c r="I7" i="1"/>
  <c r="K7" i="1" s="1"/>
  <c r="I3" i="2"/>
  <c r="I4" i="2"/>
  <c r="I2" i="2"/>
  <c r="I3" i="1"/>
  <c r="I4" i="1"/>
  <c r="I5" i="1"/>
  <c r="I8" i="1"/>
  <c r="I2" i="1"/>
  <c r="K4" i="2"/>
  <c r="K3" i="1" l="1"/>
  <c r="K4" i="1"/>
  <c r="K5" i="1"/>
  <c r="K8" i="1"/>
  <c r="K2" i="1"/>
  <c r="K3" i="2"/>
  <c r="K2" i="2" l="1"/>
</calcChain>
</file>

<file path=xl/sharedStrings.xml><?xml version="1.0" encoding="utf-8"?>
<sst xmlns="http://schemas.openxmlformats.org/spreadsheetml/2006/main" count="357" uniqueCount="175">
  <si>
    <t>Spot</t>
    <phoneticPr fontId="1" type="noConversion"/>
  </si>
  <si>
    <t>Profit Factor</t>
    <phoneticPr fontId="1" type="noConversion"/>
  </si>
  <si>
    <t>Profit Max DD Ratio</t>
    <phoneticPr fontId="1" type="noConversion"/>
  </si>
  <si>
    <t>Exchange</t>
    <phoneticPr fontId="1" type="noConversion"/>
  </si>
  <si>
    <t>ETH</t>
    <phoneticPr fontId="1" type="noConversion"/>
  </si>
  <si>
    <t>Net Profit (%)</t>
    <phoneticPr fontId="1" type="noConversion"/>
  </si>
  <si>
    <t>Max DD (%)</t>
    <phoneticPr fontId="1" type="noConversion"/>
  </si>
  <si>
    <t>BTC</t>
    <phoneticPr fontId="1" type="noConversion"/>
  </si>
  <si>
    <t>Apple</t>
    <phoneticPr fontId="1" type="noConversion"/>
  </si>
  <si>
    <t>45M</t>
    <phoneticPr fontId="1" type="noConversion"/>
  </si>
  <si>
    <t>Tesla</t>
    <phoneticPr fontId="1" type="noConversion"/>
  </si>
  <si>
    <t>1H</t>
    <phoneticPr fontId="1" type="noConversion"/>
  </si>
  <si>
    <t>NVIDIA</t>
    <phoneticPr fontId="1" type="noConversion"/>
  </si>
  <si>
    <t>NASDAQ</t>
    <phoneticPr fontId="1" type="noConversion"/>
  </si>
  <si>
    <t>30M</t>
    <phoneticPr fontId="1" type="noConversion"/>
  </si>
  <si>
    <t>15M</t>
    <phoneticPr fontId="1" type="noConversion"/>
  </si>
  <si>
    <t>Solana</t>
    <phoneticPr fontId="1" type="noConversion"/>
  </si>
  <si>
    <t xml:space="preserve">Tesla </t>
    <phoneticPr fontId="1" type="noConversion"/>
  </si>
  <si>
    <t>AMD</t>
    <phoneticPr fontId="1" type="noConversion"/>
  </si>
  <si>
    <t>Statistical Distribution Martingale</t>
    <phoneticPr fontId="1" type="noConversion"/>
  </si>
  <si>
    <t>Indicators (Plus Filters)</t>
    <phoneticPr fontId="1" type="noConversion"/>
  </si>
  <si>
    <t>Time Frame</t>
    <phoneticPr fontId="1" type="noConversion"/>
  </si>
  <si>
    <t>MA BB ATR</t>
    <phoneticPr fontId="1" type="noConversion"/>
  </si>
  <si>
    <t>MA RSI</t>
    <phoneticPr fontId="1" type="noConversion"/>
  </si>
  <si>
    <t>BINANCE</t>
    <phoneticPr fontId="1" type="noConversion"/>
  </si>
  <si>
    <t>Net Profit (%) adjusted for cost</t>
    <phoneticPr fontId="1" type="noConversion"/>
  </si>
  <si>
    <t xml:space="preserve">Net Profit (%) </t>
    <phoneticPr fontId="1" type="noConversion"/>
  </si>
  <si>
    <t>3H</t>
    <phoneticPr fontId="1" type="noConversion"/>
  </si>
  <si>
    <t>BITSTAMP</t>
    <phoneticPr fontId="1" type="noConversion"/>
  </si>
  <si>
    <t>Percent Profitable (%)</t>
    <phoneticPr fontId="1" type="noConversion"/>
  </si>
  <si>
    <t>First Available Date</t>
    <phoneticPr fontId="1" type="noConversion"/>
  </si>
  <si>
    <t>Sortino Ratio</t>
    <phoneticPr fontId="1" type="noConversion"/>
  </si>
  <si>
    <t xml:space="preserve"> Control for percentage of total transactin cost including brokage fee, tax, and slippage</t>
    <phoneticPr fontId="1" type="noConversion"/>
  </si>
  <si>
    <t>Min at 1%</t>
    <phoneticPr fontId="1" type="noConversion"/>
  </si>
  <si>
    <t>Max at 10%</t>
    <phoneticPr fontId="1" type="noConversion"/>
  </si>
  <si>
    <t>Increment at 1%</t>
    <phoneticPr fontId="1" type="noConversion"/>
  </si>
  <si>
    <t>8H</t>
    <phoneticPr fontId="1" type="noConversion"/>
  </si>
  <si>
    <t>FlexiMA Variance</t>
    <phoneticPr fontId="1" type="noConversion"/>
  </si>
  <si>
    <t>KRAKEN</t>
    <phoneticPr fontId="1" type="noConversion"/>
  </si>
  <si>
    <t>Unweighted Annualized Return</t>
    <phoneticPr fontId="1" type="noConversion"/>
  </si>
  <si>
    <t>Number of Backtested Years</t>
    <phoneticPr fontId="1" type="noConversion"/>
  </si>
  <si>
    <t>Profit to Max DD Ratio</t>
    <phoneticPr fontId="1" type="noConversion"/>
  </si>
  <si>
    <t>NASDAQ</t>
    <phoneticPr fontId="1" type="noConversion"/>
  </si>
  <si>
    <t>2H</t>
    <phoneticPr fontId="1" type="noConversion"/>
  </si>
  <si>
    <t>Indicators (Strategy)</t>
    <phoneticPr fontId="1" type="noConversion"/>
  </si>
  <si>
    <t>SOFR</t>
  </si>
  <si>
    <t>observation_date</t>
  </si>
  <si>
    <t>Frequency: Weekly, Ending Friday</t>
  </si>
  <si>
    <t>Secured Overnight Financing Rate, Percent, Weekly,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</si>
  <si>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</si>
  <si>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</si>
  <si>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</si>
  <si>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</si>
  <si>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</si>
  <si>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</si>
  <si>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Median SOFR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</si>
  <si>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</si>
  <si>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</si>
  <si>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</si>
  <si>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</si>
  <si>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</si>
  <si>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</si>
  <si>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</si>
  <si>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Strategy Code</t>
    <phoneticPr fontId="1" type="noConversion"/>
  </si>
  <si>
    <t>VRTX</t>
    <phoneticPr fontId="1" type="noConversion"/>
  </si>
  <si>
    <t>Valuation Date</t>
    <phoneticPr fontId="1" type="noConversion"/>
  </si>
  <si>
    <t>Gasoline (RBOB)</t>
  </si>
  <si>
    <t>NYMEX</t>
  </si>
  <si>
    <t>45M</t>
  </si>
  <si>
    <t>MA  RSI</t>
  </si>
  <si>
    <t>10YR T-Note (ZN)</t>
  </si>
  <si>
    <t>CBOT</t>
  </si>
  <si>
    <t>2H</t>
  </si>
  <si>
    <t>E-MINI NQ</t>
  </si>
  <si>
    <t>CME</t>
  </si>
  <si>
    <t>5M</t>
  </si>
  <si>
    <t>MACD MA V3</t>
  </si>
  <si>
    <t>30M</t>
  </si>
  <si>
    <t>Gem VWAP</t>
  </si>
  <si>
    <t>Light Crude (CL)</t>
  </si>
  <si>
    <t>3H</t>
  </si>
  <si>
    <t>F1</t>
    <phoneticPr fontId="1" type="noConversion"/>
  </si>
  <si>
    <t>F2</t>
  </si>
  <si>
    <t>F3</t>
  </si>
  <si>
    <t>F4</t>
  </si>
  <si>
    <t>F5</t>
  </si>
  <si>
    <t>TQQQ</t>
  </si>
  <si>
    <t>NASDAQ</t>
  </si>
  <si>
    <t>Statistical Distribution Martingale</t>
  </si>
  <si>
    <t>QQQ</t>
  </si>
  <si>
    <t>QYLD</t>
  </si>
  <si>
    <t>4H</t>
  </si>
  <si>
    <t>SQQQ</t>
  </si>
  <si>
    <t>MACD Autoregression</t>
  </si>
  <si>
    <t>AIQ</t>
  </si>
  <si>
    <t>1H</t>
  </si>
  <si>
    <t xml:space="preserve">Mercury </t>
  </si>
  <si>
    <t>Altair</t>
  </si>
  <si>
    <t>VOO</t>
  </si>
  <si>
    <t>NYSE Arca</t>
  </si>
  <si>
    <t>AMD</t>
  </si>
  <si>
    <t>ETH</t>
  </si>
  <si>
    <t>15M</t>
  </si>
  <si>
    <t>Mercury</t>
  </si>
  <si>
    <t>BTC</t>
  </si>
  <si>
    <t>Jupiter</t>
  </si>
  <si>
    <t>Neptune</t>
  </si>
  <si>
    <t>Orion</t>
  </si>
  <si>
    <t>Pegasus</t>
  </si>
  <si>
    <t>Sagitta</t>
  </si>
  <si>
    <t>3M</t>
  </si>
  <si>
    <t>Taurus</t>
  </si>
  <si>
    <t>Vega</t>
  </si>
  <si>
    <t>SOXX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</si>
  <si>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</si>
  <si>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</si>
  <si>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</si>
  <si>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</si>
  <si>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</si>
  <si>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</si>
  <si>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</si>
  <si>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</si>
  <si>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</si>
  <si>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</si>
  <si>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</si>
  <si>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EQ1</t>
    <phoneticPr fontId="1" type="noConversion"/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</si>
  <si>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</si>
  <si>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</si>
  <si>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</si>
  <si>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</si>
  <si>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</si>
  <si>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</si>
  <si>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</si>
  <si>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</si>
  <si>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</si>
  <si>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</si>
  <si>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</si>
  <si>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</si>
  <si>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</si>
  <si>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</si>
  <si>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</si>
  <si>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</si>
  <si>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</si>
  <si>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</si>
  <si>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</si>
  <si>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</si>
  <si>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EQ12</t>
  </si>
  <si>
    <t>Apple</t>
    <phoneticPr fontId="1" type="noConversion"/>
  </si>
  <si>
    <t>30M</t>
    <phoneticPr fontId="1" type="noConversion"/>
  </si>
  <si>
    <t>Sagitta</t>
    <phoneticPr fontId="1" type="noConversion"/>
  </si>
  <si>
    <t>EQ13</t>
    <phoneticPr fontId="1" type="noConversion"/>
  </si>
  <si>
    <t>Tesla</t>
    <phoneticPr fontId="1" type="noConversion"/>
  </si>
  <si>
    <t>1H</t>
    <phoneticPr fontId="1" type="noConversion"/>
  </si>
  <si>
    <t>T11</t>
    <phoneticPr fontId="1" type="noConversion"/>
  </si>
  <si>
    <t>QQQ</t>
    <phoneticPr fontId="1" type="noConversion"/>
  </si>
  <si>
    <t>Sagitta</t>
    <phoneticPr fontId="1" type="noConversion"/>
  </si>
  <si>
    <t>T12</t>
    <phoneticPr fontId="1" type="noConversion"/>
  </si>
  <si>
    <t>TQQQ</t>
    <phoneticPr fontId="1" type="noConversion"/>
  </si>
  <si>
    <t>EQ14</t>
  </si>
  <si>
    <t>Amazon</t>
    <phoneticPr fontId="1" type="noConversion"/>
  </si>
  <si>
    <t>EQ15</t>
    <phoneticPr fontId="1" type="noConversion"/>
  </si>
  <si>
    <t>AMD</t>
    <phoneticPr fontId="1" type="noConversion"/>
  </si>
  <si>
    <t>45M</t>
    <phoneticPr fontId="1" type="noConversion"/>
  </si>
  <si>
    <t>EQ16</t>
  </si>
  <si>
    <t>1H</t>
    <phoneticPr fontId="1" type="noConversion"/>
  </si>
  <si>
    <t>Texas Instrument</t>
    <phoneticPr fontId="1" type="noConversion"/>
  </si>
  <si>
    <t>BYBIT</t>
    <phoneticPr fontId="1" type="noConversion"/>
  </si>
  <si>
    <t>EQ17</t>
    <phoneticPr fontId="1" type="noConversion"/>
  </si>
  <si>
    <t>EQ18</t>
  </si>
  <si>
    <t>MDMG</t>
    <phoneticPr fontId="1" type="noConversion"/>
  </si>
  <si>
    <t>T13</t>
  </si>
  <si>
    <t>EQ19</t>
  </si>
  <si>
    <t>4H</t>
    <phoneticPr fontId="1" type="noConversion"/>
  </si>
  <si>
    <t>Microsoft</t>
    <phoneticPr fontId="1" type="noConversion"/>
  </si>
  <si>
    <t>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</si>
</sst>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yyyy\-mm\-dd"/>
  </numFmts>
  <fonts count="10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0"/>
      <name val="Arial"/>
      <family val="2"/>
    </font>
    <font>
      <b/>
      <sz val="11"/>
      <color theme="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0"/>
      <color theme="0"/>
      <name val="Arial"/>
      <family val="2"/>
    </font>
    <font>
      <sz val="11"/>
      <color theme="1" tint="4.9989318521683403E-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0" fontId="0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2"/>
    <xf numFmtId="2" fontId="5" fillId="0" borderId="0" xfId="2" applyNumberFormat="1"/>
    <xf numFmtId="178" fontId="5" fillId="0" borderId="0" xfId="2" applyNumberFormat="1"/>
    <xf numFmtId="10" fontId="5" fillId="0" borderId="0" xfId="1" applyNumberFormat="1" applyFont="1" applyAlignment="1"/>
    <xf numFmtId="0" fontId="8" fillId="3" borderId="0" xfId="2" applyFont="1" applyFill="1" applyAlignment="1">
      <alignment horizontal="center" vertical="center"/>
    </xf>
    <xf numFmtId="2" fontId="5" fillId="3" borderId="0" xfId="2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9" fontId="4" fillId="0" borderId="0" xfId="1" applyFont="1" applyFill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4402ADA9-92A2-49E1-9BDC-E5EB286B51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1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1381125</xdr:colOff>
          <xdr:row>2</xdr:row>
          <xdr:rowOff>114300</xdr:rowOff>
        </xdr:from>
        <xdr:to>
          <xdr:col>1</xdr:col>
          <xdr:colOff>2152650</xdr:colOff>
          <xdr:row>6</xdr:row>
          <xdr:rowOff>171450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0820-D8B5-4072-9BB7-118DC2E358D0}">
  <dimension ref="A1:AB53"/>
  <sheetViews>
    <sheetView topLeftCell="H1" workbookViewId="0">
      <selection activeCell="I9" sqref="I9"/>
    </sheetView>
  </sheetViews>
  <sheetFormatPr defaultRowHeight="15.75" x14ac:dyDescent="0.25"/>
  <cols>
    <col min="1" max="1" width="15" style="1" customWidth="1"/>
    <col min="2" max="2" width="17.140625" style="1" customWidth="1"/>
    <col min="3" max="3" width="13" style="1" customWidth="1"/>
    <col min="4" max="4" width="18.5703125" style="1" customWidth="1"/>
    <col min="5" max="5" width="35.42578125" style="1" customWidth="1"/>
    <col min="6" max="6" width="22.28515625" style="1" customWidth="1"/>
    <col min="7" max="7" width="15.42578125" style="1" customWidth="1"/>
    <col min="8" max="8" width="22.7109375" style="1" customWidth="1"/>
    <col min="9" max="9" width="33" style="1" customWidth="1"/>
    <col min="10" max="10" width="23.140625" style="1" customWidth="1"/>
    <col min="11" max="11" width="25.85546875" style="1" customWidth="1"/>
    <col min="12" max="12" width="27.42578125" style="1" customWidth="1"/>
    <col min="13" max="13" width="25.5703125" style="1" customWidth="1"/>
    <col min="14" max="14" width="19" style="1" customWidth="1"/>
    <col min="15" max="15" width="22.85546875" style="1" customWidth="1"/>
    <col min="16" max="16" width="19.28515625" customWidth="1"/>
    <col min="19" max="19" width="59.140625" customWidth="1"/>
    <col min="23" max="23" width="17.140625" customWidth="1"/>
    <col min="25" max="25" width="33.42578125" customWidth="1"/>
    <col min="28" max="28" width="15" style="1" customWidth="1"/>
    <col min="29" max="29" width="25.140625" customWidth="1"/>
    <col min="34" max="34" width="27" customWidth="1"/>
  </cols>
  <sheetData>
    <row r="1" spans="1:28" ht="36" customHeight="1" x14ac:dyDescent="0.25">
      <c r="A1" s="19" t="s">
        <v>63</v>
      </c>
      <c r="B1" s="19" t="s">
        <v>0</v>
      </c>
      <c r="C1" s="19" t="s">
        <v>3</v>
      </c>
      <c r="D1" s="19" t="s">
        <v>21</v>
      </c>
      <c r="E1" s="19" t="s">
        <v>44</v>
      </c>
      <c r="F1" s="19" t="s">
        <v>29</v>
      </c>
      <c r="G1" s="19" t="s">
        <v>1</v>
      </c>
      <c r="H1" s="19" t="s">
        <v>5</v>
      </c>
      <c r="I1" s="19" t="s">
        <v>25</v>
      </c>
      <c r="J1" s="19" t="s">
        <v>6</v>
      </c>
      <c r="K1" s="19" t="s">
        <v>41</v>
      </c>
      <c r="L1" s="19" t="s">
        <v>31</v>
      </c>
      <c r="M1" s="19" t="s">
        <v>30</v>
      </c>
      <c r="N1" s="20" t="s">
        <v>40</v>
      </c>
      <c r="O1" s="20" t="s">
        <v>39</v>
      </c>
    </row>
    <row r="2" spans="1:28" ht="21.75" customHeight="1" x14ac:dyDescent="0.25">
      <c r="A2" s="1" t="s">
        <v>125</v>
      </c>
      <c r="B2" s="1" t="s">
        <v>159</v>
      </c>
      <c r="C2" s="1" t="s">
        <v>13</v>
      </c>
      <c r="D2" s="1" t="s">
        <v>14</v>
      </c>
      <c r="E2" s="1" t="s">
        <v>149</v>
      </c>
      <c r="F2" s="6">
        <v>44.64</v>
      </c>
      <c r="G2" s="6">
        <v>2.226</v>
      </c>
      <c r="H2" s="6">
        <v>531.58000000000004</v>
      </c>
      <c r="I2" s="6">
        <f>H2*(1-Setting!$B$2/100)</f>
        <v>505.00100000000003</v>
      </c>
      <c r="J2" s="6">
        <v>7.46</v>
      </c>
      <c r="K2" s="6">
        <f t="shared" ref="K2:K7" si="0">I2/J2</f>
        <v>67.694504021447727</v>
      </c>
      <c r="L2" s="6">
        <v>1.042</v>
      </c>
      <c r="M2" s="7">
        <v>39751</v>
      </c>
      <c r="N2" s="1">
        <f ca="1">DATEDIF(M2,Setting!$C$2, "Y")</f>
        <v>15</v>
      </c>
      <c r="O2" s="4">
        <f ca="1">(1+H2/100)^(1/N2)-1</f>
        <v>0.13073774949399852</v>
      </c>
    </row>
    <row r="3" spans="1:28" s="1" customFormat="1" x14ac:dyDescent="0.25">
      <c r="A3" s="1" t="s">
        <v>126</v>
      </c>
      <c r="B3" s="1" t="s">
        <v>10</v>
      </c>
      <c r="C3" s="1" t="s">
        <v>13</v>
      </c>
      <c r="D3" s="1" t="s">
        <v>172</v>
      </c>
      <c r="E3" s="1" t="s">
        <v>169</v>
      </c>
      <c r="F3" s="6">
        <v>35.71</v>
      </c>
      <c r="G3" s="6">
        <v>10.375</v>
      </c>
      <c r="H3" s="6">
        <v>170.75</v>
      </c>
      <c r="I3" s="6">
        <f>H3*(1-Setting!$B$2/100)</f>
        <v>162.21250000000001</v>
      </c>
      <c r="J3" s="6">
        <v>6.16</v>
      </c>
      <c r="K3" s="6">
        <f t="shared" si="0"/>
        <v>26.333198051948052</v>
      </c>
      <c r="L3" s="6">
        <v>1.8720000000000001</v>
      </c>
      <c r="M3" s="7">
        <v>40358</v>
      </c>
      <c r="N3" s="1">
        <f ca="1">DATEDIF(M3,Setting!$C$2, "Y")</f>
        <v>13</v>
      </c>
      <c r="O3" s="4">
        <f t="shared" ref="O3:O20" ca="1" si="1">(1+H3/100)^(1/N3)-1</f>
        <v>7.962888980078775E-2</v>
      </c>
    </row>
    <row r="4" spans="1:28" s="27" customFormat="1" x14ac:dyDescent="0.25">
      <c r="A4" s="21" t="s">
        <v>127</v>
      </c>
      <c r="B4" s="21" t="s">
        <v>17</v>
      </c>
      <c r="C4" s="21" t="s">
        <v>13</v>
      </c>
      <c r="D4" s="21" t="s">
        <v>11</v>
      </c>
      <c r="E4" s="21" t="s">
        <v>19</v>
      </c>
      <c r="F4" s="25">
        <v>60.63</v>
      </c>
      <c r="G4" s="25">
        <v>8.3659999999999997</v>
      </c>
      <c r="H4" s="25">
        <v>336.42</v>
      </c>
      <c r="I4" s="25">
        <f>H4*(1-Setting!$B$2/100)</f>
        <v>319.59899999999999</v>
      </c>
      <c r="J4" s="25">
        <v>7.18</v>
      </c>
      <c r="K4" s="25">
        <f t="shared" si="0"/>
        <v>44.512395543175487</v>
      </c>
      <c r="L4" s="25">
        <v>2.6749999999999998</v>
      </c>
      <c r="M4" s="26">
        <v>40358</v>
      </c>
      <c r="N4" s="21">
        <f ca="1">DATEDIF(M4,Setting!$C$2, "Y")</f>
        <v>13</v>
      </c>
      <c r="O4" s="4">
        <f t="shared" ca="1" si="1"/>
        <v>0.12001395592826558</v>
      </c>
      <c r="AB4" s="21"/>
    </row>
    <row r="5" spans="1:28" ht="15" customHeight="1" x14ac:dyDescent="0.25">
      <c r="A5" s="1" t="s">
        <v>128</v>
      </c>
      <c r="B5" s="1" t="s">
        <v>8</v>
      </c>
      <c r="C5" s="1" t="s">
        <v>13</v>
      </c>
      <c r="D5" s="1" t="s">
        <v>9</v>
      </c>
      <c r="E5" s="21" t="s">
        <v>19</v>
      </c>
      <c r="F5" s="6">
        <v>61.54</v>
      </c>
      <c r="G5" s="6">
        <v>5.31</v>
      </c>
      <c r="H5" s="6">
        <v>110.81</v>
      </c>
      <c r="I5" s="6">
        <f>H5*(1-Setting!$B$2/100)</f>
        <v>105.26949999999999</v>
      </c>
      <c r="J5" s="6">
        <v>6.69</v>
      </c>
      <c r="K5" s="6">
        <f t="shared" si="0"/>
        <v>15.735351270553062</v>
      </c>
      <c r="L5" s="6">
        <v>0.57399999999999995</v>
      </c>
      <c r="M5" s="7">
        <v>39751</v>
      </c>
      <c r="N5" s="1">
        <f ca="1">DATEDIF(M5,Setting!$C$2, "Y")</f>
        <v>15</v>
      </c>
      <c r="O5" s="4">
        <f t="shared" ca="1" si="1"/>
        <v>5.0975875585175467E-2</v>
      </c>
    </row>
    <row r="6" spans="1:28" s="31" customFormat="1" x14ac:dyDescent="0.25">
      <c r="A6" s="28" t="s">
        <v>129</v>
      </c>
      <c r="B6" s="28" t="s">
        <v>18</v>
      </c>
      <c r="C6" s="28" t="s">
        <v>13</v>
      </c>
      <c r="D6" s="28" t="s">
        <v>27</v>
      </c>
      <c r="E6" s="28" t="s">
        <v>19</v>
      </c>
      <c r="F6" s="29">
        <v>64.290000000000006</v>
      </c>
      <c r="G6" s="29">
        <v>23.167999999999999</v>
      </c>
      <c r="H6" s="29">
        <v>320.86</v>
      </c>
      <c r="I6" s="29">
        <f>H6*(1-Setting!$B$2/100)</f>
        <v>304.81700000000001</v>
      </c>
      <c r="J6" s="29">
        <v>5.96</v>
      </c>
      <c r="K6" s="29">
        <f t="shared" si="0"/>
        <v>51.143791946308724</v>
      </c>
      <c r="L6" s="29">
        <v>4.3630000000000004</v>
      </c>
      <c r="M6" s="30">
        <v>39749</v>
      </c>
      <c r="N6" s="28">
        <f ca="1">DATEDIF(M6,Setting!$C$2, "Y")</f>
        <v>15</v>
      </c>
      <c r="O6" s="4">
        <f t="shared" ca="1" si="1"/>
        <v>0.10054847596915484</v>
      </c>
      <c r="AB6" s="28"/>
    </row>
    <row r="7" spans="1:28" s="27" customFormat="1" x14ac:dyDescent="0.25">
      <c r="A7" s="21" t="s">
        <v>130</v>
      </c>
      <c r="B7" s="21" t="s">
        <v>8</v>
      </c>
      <c r="C7" s="21" t="s">
        <v>13</v>
      </c>
      <c r="D7" s="21" t="s">
        <v>11</v>
      </c>
      <c r="E7" s="21" t="s">
        <v>19</v>
      </c>
      <c r="F7" s="25">
        <v>50</v>
      </c>
      <c r="G7" s="25">
        <v>5.7619999999999996</v>
      </c>
      <c r="H7" s="25">
        <v>194.67</v>
      </c>
      <c r="I7" s="25">
        <f>H7*(1-Setting!$B$2/100)</f>
        <v>184.93649999999997</v>
      </c>
      <c r="J7" s="25">
        <v>5.5</v>
      </c>
      <c r="K7" s="25">
        <f t="shared" si="0"/>
        <v>33.624818181818178</v>
      </c>
      <c r="L7" s="25">
        <v>1.419</v>
      </c>
      <c r="M7" s="26">
        <v>39751</v>
      </c>
      <c r="N7" s="21">
        <f ca="1">DATEDIF(M7,Setting!$C$2, "Y")</f>
        <v>15</v>
      </c>
      <c r="O7" s="4">
        <f t="shared" ca="1" si="1"/>
        <v>7.4704485603691362E-2</v>
      </c>
      <c r="AB7" s="21"/>
    </row>
    <row r="8" spans="1:28" s="27" customFormat="1" ht="15" customHeight="1" x14ac:dyDescent="0.25">
      <c r="A8" s="21" t="s">
        <v>131</v>
      </c>
      <c r="B8" s="21" t="s">
        <v>12</v>
      </c>
      <c r="C8" s="21" t="s">
        <v>13</v>
      </c>
      <c r="D8" s="21" t="s">
        <v>9</v>
      </c>
      <c r="E8" s="21" t="s">
        <v>19</v>
      </c>
      <c r="F8" s="25">
        <v>75</v>
      </c>
      <c r="G8" s="25">
        <v>114.678</v>
      </c>
      <c r="H8" s="25">
        <v>55.71</v>
      </c>
      <c r="I8" s="25">
        <f>H8*(1-Setting!$B$2/100)</f>
        <v>52.924500000000002</v>
      </c>
      <c r="J8" s="25">
        <v>2.09</v>
      </c>
      <c r="K8" s="25">
        <f>I8/J8</f>
        <v>25.322727272727274</v>
      </c>
      <c r="L8" s="25">
        <v>0.57799999999999996</v>
      </c>
      <c r="M8" s="26">
        <v>39758</v>
      </c>
      <c r="N8" s="21">
        <f ca="1">DATEDIF(M8,Setting!$C$2, "Y")</f>
        <v>15</v>
      </c>
      <c r="O8" s="4">
        <f t="shared" ca="1" si="1"/>
        <v>2.9961759092526963E-2</v>
      </c>
      <c r="AB8" s="21"/>
    </row>
    <row r="9" spans="1:28" s="27" customFormat="1" x14ac:dyDescent="0.25">
      <c r="A9" s="21" t="s">
        <v>132</v>
      </c>
      <c r="B9" s="21" t="s">
        <v>10</v>
      </c>
      <c r="C9" s="21" t="s">
        <v>13</v>
      </c>
      <c r="D9" s="21" t="s">
        <v>14</v>
      </c>
      <c r="E9" s="21" t="s">
        <v>19</v>
      </c>
      <c r="F9" s="25">
        <v>50.55</v>
      </c>
      <c r="G9" s="25">
        <v>2.1150000000000002</v>
      </c>
      <c r="H9" s="25">
        <v>194.72</v>
      </c>
      <c r="I9" s="25">
        <f>H9*(1-Setting!$B$2/100)</f>
        <v>184.98399999999998</v>
      </c>
      <c r="J9" s="25">
        <v>7.07</v>
      </c>
      <c r="K9" s="25">
        <f>I9/J9</f>
        <v>26.164639321074961</v>
      </c>
      <c r="L9" s="25">
        <v>0.76400000000000001</v>
      </c>
      <c r="M9" s="26">
        <v>40358</v>
      </c>
      <c r="N9" s="21">
        <f ca="1">DATEDIF(M9,Setting!$C$2, "Y")</f>
        <v>13</v>
      </c>
      <c r="O9" s="4">
        <f t="shared" ca="1" si="1"/>
        <v>8.6696908171714382E-2</v>
      </c>
      <c r="AB9" s="21"/>
    </row>
    <row r="10" spans="1:28" x14ac:dyDescent="0.25">
      <c r="A10" s="1" t="s">
        <v>133</v>
      </c>
      <c r="B10" s="1" t="s">
        <v>18</v>
      </c>
      <c r="C10" s="1" t="s">
        <v>13</v>
      </c>
      <c r="D10" s="1" t="s">
        <v>14</v>
      </c>
      <c r="E10" s="21" t="s">
        <v>19</v>
      </c>
      <c r="F10" s="6">
        <v>58.33</v>
      </c>
      <c r="G10" s="6">
        <v>38.441000000000003</v>
      </c>
      <c r="H10" s="6">
        <v>431.38</v>
      </c>
      <c r="I10" s="6">
        <f>H10*(1-Setting!$B$2/100)</f>
        <v>409.81099999999998</v>
      </c>
      <c r="J10" s="6">
        <v>5.5</v>
      </c>
      <c r="K10" s="6">
        <f>I10/J10</f>
        <v>74.51109090909091</v>
      </c>
      <c r="L10" s="6">
        <v>3.6360000000000001</v>
      </c>
      <c r="M10" s="7">
        <v>39749</v>
      </c>
      <c r="N10" s="1">
        <f ca="1">DATEDIF(M10,Setting!$C$2, "Y")</f>
        <v>15</v>
      </c>
      <c r="O10" s="4">
        <f t="shared" ca="1" si="1"/>
        <v>0.11779032677915868</v>
      </c>
    </row>
    <row r="11" spans="1:28" s="31" customFormat="1" x14ac:dyDescent="0.25">
      <c r="A11" s="28" t="s">
        <v>134</v>
      </c>
      <c r="B11" s="28" t="s">
        <v>64</v>
      </c>
      <c r="C11" s="28" t="s">
        <v>42</v>
      </c>
      <c r="D11" s="28" t="s">
        <v>43</v>
      </c>
      <c r="E11" s="28" t="s">
        <v>19</v>
      </c>
      <c r="F11" s="29">
        <v>66.67</v>
      </c>
      <c r="G11" s="29">
        <v>11.726000000000001</v>
      </c>
      <c r="H11" s="29">
        <v>112.18</v>
      </c>
      <c r="I11" s="29">
        <f>H11*(1-Setting!$B$2/100)</f>
        <v>106.571</v>
      </c>
      <c r="J11" s="29">
        <v>6.66</v>
      </c>
      <c r="K11" s="29">
        <f t="shared" ref="K11" si="2">I11/J11</f>
        <v>16.001651651651652</v>
      </c>
      <c r="L11" s="29">
        <v>1.0009999999999999</v>
      </c>
      <c r="M11" s="30">
        <v>39758</v>
      </c>
      <c r="N11" s="28">
        <f ca="1">DATEDIF(M11,Setting!$C$2, "Y")</f>
        <v>15</v>
      </c>
      <c r="O11" s="4">
        <f t="shared" ca="1" si="1"/>
        <v>5.1429835229718224E-2</v>
      </c>
      <c r="AB11" s="28"/>
    </row>
    <row r="12" spans="1:28" s="31" customFormat="1" x14ac:dyDescent="0.25">
      <c r="A12" s="28" t="s">
        <v>135</v>
      </c>
      <c r="B12" s="28" t="s">
        <v>100</v>
      </c>
      <c r="C12" s="28" t="s">
        <v>87</v>
      </c>
      <c r="D12" s="28" t="s">
        <v>72</v>
      </c>
      <c r="E12" s="28" t="s">
        <v>88</v>
      </c>
      <c r="F12" s="29">
        <v>55.56</v>
      </c>
      <c r="G12" s="29">
        <v>20.111999999999998</v>
      </c>
      <c r="H12" s="29">
        <v>726.31</v>
      </c>
      <c r="I12" s="29">
        <f>H12*(1-Setting!$B$2/100)</f>
        <v>689.9944999999999</v>
      </c>
      <c r="J12" s="29">
        <v>7.45</v>
      </c>
      <c r="K12" s="29">
        <f t="shared" ref="K12:K15" si="3">I12/J12</f>
        <v>92.616711409395961</v>
      </c>
      <c r="L12" s="29">
        <v>5.9489999999999998</v>
      </c>
      <c r="M12" s="30">
        <v>39749</v>
      </c>
      <c r="N12" s="28">
        <f ca="1">DATEDIF(M12,Setting!$C$2, "Y")</f>
        <v>15</v>
      </c>
      <c r="O12" s="4">
        <f t="shared" ca="1" si="1"/>
        <v>0.15117902309552544</v>
      </c>
      <c r="AB12" s="28"/>
    </row>
    <row r="13" spans="1:28" x14ac:dyDescent="0.25">
      <c r="A13" s="1" t="s">
        <v>146</v>
      </c>
      <c r="B13" s="1" t="s">
        <v>147</v>
      </c>
      <c r="C13" s="1" t="s">
        <v>87</v>
      </c>
      <c r="D13" s="1" t="s">
        <v>148</v>
      </c>
      <c r="E13" s="1" t="s">
        <v>149</v>
      </c>
      <c r="F13" s="6">
        <v>46.05</v>
      </c>
      <c r="G13" s="6">
        <v>2.1890000000000001</v>
      </c>
      <c r="H13" s="6">
        <v>145.01</v>
      </c>
      <c r="I13" s="6">
        <f>H13*(1-Setting!$B$2/100)</f>
        <v>137.75949999999997</v>
      </c>
      <c r="J13" s="6">
        <v>5.21</v>
      </c>
      <c r="K13" s="6">
        <f t="shared" si="3"/>
        <v>26.441362763915542</v>
      </c>
      <c r="L13" s="6">
        <v>0.70299999999999996</v>
      </c>
      <c r="M13" s="7">
        <v>39751</v>
      </c>
      <c r="N13" s="1">
        <f ca="1">DATEDIF(M13,Setting!$C$2, "Y")</f>
        <v>15</v>
      </c>
      <c r="O13" s="4">
        <f t="shared" ca="1" si="1"/>
        <v>6.156254596273536E-2</v>
      </c>
    </row>
    <row r="14" spans="1:28" x14ac:dyDescent="0.25">
      <c r="A14" s="1" t="s">
        <v>150</v>
      </c>
      <c r="B14" s="1" t="s">
        <v>151</v>
      </c>
      <c r="C14" s="1" t="s">
        <v>87</v>
      </c>
      <c r="D14" s="1" t="s">
        <v>152</v>
      </c>
      <c r="E14" s="1" t="s">
        <v>149</v>
      </c>
      <c r="F14" s="6">
        <v>49.68</v>
      </c>
      <c r="G14" s="6">
        <v>4.5839999999999996</v>
      </c>
      <c r="H14" s="6">
        <v>438.5</v>
      </c>
      <c r="I14" s="6">
        <f>H14*(1-Setting!$B$2/100)</f>
        <v>416.57499999999999</v>
      </c>
      <c r="J14" s="6">
        <v>6.58</v>
      </c>
      <c r="K14" s="6">
        <f t="shared" si="3"/>
        <v>63.309270516717319</v>
      </c>
      <c r="L14" s="6">
        <v>1.4550000000000001</v>
      </c>
      <c r="M14" s="7">
        <v>40358</v>
      </c>
      <c r="N14" s="1">
        <f ca="1">DATEDIF(M14,Setting!$C$2, "Y")</f>
        <v>13</v>
      </c>
      <c r="O14" s="4">
        <f t="shared" ca="1" si="1"/>
        <v>0.13826938303750103</v>
      </c>
    </row>
    <row r="15" spans="1:28" x14ac:dyDescent="0.25">
      <c r="A15" s="1" t="s">
        <v>158</v>
      </c>
      <c r="B15" s="1" t="s">
        <v>173</v>
      </c>
      <c r="C15" s="1" t="s">
        <v>87</v>
      </c>
      <c r="D15" s="1" t="s">
        <v>11</v>
      </c>
      <c r="E15" s="1" t="s">
        <v>169</v>
      </c>
      <c r="F15" s="6">
        <v>44.09</v>
      </c>
      <c r="G15" s="6">
        <v>4.0910000000000002</v>
      </c>
      <c r="H15" s="6">
        <v>143.19</v>
      </c>
      <c r="I15" s="6">
        <f>H15*(1-Setting!$B$2/100)</f>
        <v>136.03049999999999</v>
      </c>
      <c r="J15" s="6">
        <v>7.22</v>
      </c>
      <c r="K15" s="6">
        <f t="shared" si="3"/>
        <v>18.840789473684211</v>
      </c>
      <c r="L15" s="6">
        <v>1.0980000000000001</v>
      </c>
      <c r="M15" s="7">
        <v>39758</v>
      </c>
      <c r="N15" s="1">
        <f ca="1">DATEDIF(M15,Setting!$C$2, "Y")</f>
        <v>15</v>
      </c>
      <c r="O15" s="4">
        <f t="shared" ca="1" si="1"/>
        <v>6.1035010066387452E-2</v>
      </c>
    </row>
    <row r="16" spans="1:28" x14ac:dyDescent="0.25">
      <c r="A16" s="1" t="s">
        <v>160</v>
      </c>
      <c r="B16" s="1" t="s">
        <v>161</v>
      </c>
      <c r="C16" s="1" t="s">
        <v>87</v>
      </c>
      <c r="D16" s="1" t="s">
        <v>162</v>
      </c>
      <c r="E16" s="1" t="s">
        <v>149</v>
      </c>
      <c r="F16" s="6">
        <v>44.73</v>
      </c>
      <c r="G16" s="6">
        <v>2.109</v>
      </c>
      <c r="H16" s="6">
        <v>67.73</v>
      </c>
      <c r="I16" s="6">
        <f>H16*(1-Setting!$B$2/100)</f>
        <v>64.343500000000006</v>
      </c>
      <c r="J16" s="6">
        <v>6.6</v>
      </c>
      <c r="K16" s="6">
        <f>I16/J16</f>
        <v>9.7490151515151524</v>
      </c>
      <c r="L16" s="6">
        <v>0.24099999999999999</v>
      </c>
      <c r="M16" s="7">
        <v>39749</v>
      </c>
      <c r="N16" s="1">
        <f ca="1">DATEDIF(M16,Setting!$C$2, "Y")</f>
        <v>15</v>
      </c>
      <c r="O16" s="4">
        <f t="shared" ca="1" si="1"/>
        <v>3.5080316146253399E-2</v>
      </c>
    </row>
    <row r="17" spans="1:15" x14ac:dyDescent="0.25">
      <c r="A17" s="1" t="s">
        <v>163</v>
      </c>
      <c r="B17" s="1" t="s">
        <v>165</v>
      </c>
      <c r="C17" s="1" t="s">
        <v>87</v>
      </c>
      <c r="D17" s="1" t="s">
        <v>164</v>
      </c>
      <c r="E17" s="1" t="s">
        <v>88</v>
      </c>
      <c r="F17" s="6">
        <v>48.72</v>
      </c>
      <c r="G17" s="6">
        <v>6.1550000000000002</v>
      </c>
      <c r="H17" s="6">
        <v>133.82</v>
      </c>
      <c r="I17" s="6">
        <f>H17*(1-Setting!$B$2/100)</f>
        <v>127.12899999999999</v>
      </c>
      <c r="J17" s="6">
        <v>9.82</v>
      </c>
      <c r="K17" s="6">
        <f>I17/J17</f>
        <v>12.945926680244398</v>
      </c>
      <c r="L17" s="6">
        <v>1.046</v>
      </c>
      <c r="M17" s="7">
        <v>39758</v>
      </c>
      <c r="N17" s="1">
        <f ca="1">DATEDIF(M17,Setting!$C$2, "Y")</f>
        <v>15</v>
      </c>
      <c r="O17" s="4">
        <f t="shared" ca="1" si="1"/>
        <v>5.8259340600690823E-2</v>
      </c>
    </row>
    <row r="18" spans="1:15" x14ac:dyDescent="0.25">
      <c r="A18" s="1" t="s">
        <v>167</v>
      </c>
      <c r="B18" s="21" t="s">
        <v>12</v>
      </c>
      <c r="C18" s="1" t="s">
        <v>87</v>
      </c>
      <c r="D18" s="1" t="s">
        <v>43</v>
      </c>
      <c r="E18" s="1" t="s">
        <v>149</v>
      </c>
      <c r="F18" s="1">
        <v>43</v>
      </c>
      <c r="G18" s="1">
        <v>2.4340000000000002</v>
      </c>
      <c r="H18" s="1">
        <v>96.4</v>
      </c>
      <c r="I18" s="6">
        <f>H18*(1-Setting!$B$2/100)</f>
        <v>91.58</v>
      </c>
      <c r="J18" s="1">
        <v>6.55</v>
      </c>
      <c r="K18" s="6">
        <f>I18/J18</f>
        <v>13.981679389312978</v>
      </c>
      <c r="L18" s="6">
        <v>0.33400000000000002</v>
      </c>
      <c r="M18" s="7">
        <v>39758</v>
      </c>
      <c r="N18" s="1">
        <f ca="1">DATEDIF(M18,Setting!$C$2, "Y")</f>
        <v>15</v>
      </c>
      <c r="O18" s="4">
        <f t="shared" ca="1" si="1"/>
        <v>4.6026689050798097E-2</v>
      </c>
    </row>
    <row r="19" spans="1:15" x14ac:dyDescent="0.25">
      <c r="A19" s="1" t="s">
        <v>168</v>
      </c>
      <c r="B19" s="21" t="s">
        <v>12</v>
      </c>
      <c r="C19" s="1" t="s">
        <v>87</v>
      </c>
      <c r="D19" s="1" t="s">
        <v>27</v>
      </c>
      <c r="E19" s="1" t="s">
        <v>169</v>
      </c>
      <c r="F19" s="1">
        <v>41.35</v>
      </c>
      <c r="G19" s="1">
        <v>21.632999999999999</v>
      </c>
      <c r="H19" s="1">
        <v>278.05</v>
      </c>
      <c r="I19" s="6">
        <f>H19*(1-Setting!$B$2/100)</f>
        <v>264.14749999999998</v>
      </c>
      <c r="J19" s="1">
        <v>4.42</v>
      </c>
      <c r="K19" s="6">
        <f>I19/J19</f>
        <v>59.761877828054295</v>
      </c>
      <c r="L19" s="6">
        <v>2.6779999999999999</v>
      </c>
      <c r="M19" s="7">
        <v>40220</v>
      </c>
      <c r="N19" s="1">
        <f ca="1">DATEDIF(M19,Setting!$C$2, "Y")</f>
        <v>14</v>
      </c>
      <c r="O19" s="4">
        <f t="shared" ca="1" si="1"/>
        <v>9.9647566087514461E-2</v>
      </c>
    </row>
    <row r="20" spans="1:15" x14ac:dyDescent="0.25">
      <c r="A20" s="1" t="s">
        <v>171</v>
      </c>
      <c r="B20" s="1" t="s">
        <v>8</v>
      </c>
      <c r="C20" s="1" t="s">
        <v>87</v>
      </c>
      <c r="D20" s="1" t="s">
        <v>9</v>
      </c>
      <c r="E20" s="1" t="s">
        <v>169</v>
      </c>
      <c r="F20" s="1">
        <v>38.58</v>
      </c>
      <c r="G20" s="1">
        <v>3.3809999999999998</v>
      </c>
      <c r="H20" s="1">
        <v>228.53</v>
      </c>
      <c r="I20" s="6">
        <f>H20*(1-Setting!$B$2/100)</f>
        <v>217.1035</v>
      </c>
      <c r="J20" s="1">
        <v>5.52</v>
      </c>
      <c r="K20" s="6">
        <f>I20/J20</f>
        <v>39.330344202898551</v>
      </c>
      <c r="L20" s="6">
        <v>0.96099999999999997</v>
      </c>
      <c r="M20" s="7">
        <v>39751</v>
      </c>
      <c r="N20" s="1">
        <f ca="1">DATEDIF(M20,Setting!$C$2, "Y")</f>
        <v>15</v>
      </c>
      <c r="O20" s="4">
        <f t="shared" ca="1" si="1"/>
        <v>8.2525998970907066E-2</v>
      </c>
    </row>
    <row r="21" spans="1:15" x14ac:dyDescent="0.25">
      <c r="K21" s="3"/>
      <c r="L21" s="6"/>
    </row>
    <row r="22" spans="1:15" x14ac:dyDescent="0.25">
      <c r="K22" s="3"/>
      <c r="L22" s="6"/>
    </row>
    <row r="23" spans="1:15" x14ac:dyDescent="0.25">
      <c r="K23" s="3"/>
      <c r="L23" s="6"/>
    </row>
    <row r="24" spans="1:15" x14ac:dyDescent="0.25">
      <c r="K24" s="3"/>
      <c r="L24" s="6"/>
    </row>
    <row r="25" spans="1:15" x14ac:dyDescent="0.25">
      <c r="K25" s="3"/>
      <c r="L25" s="6"/>
    </row>
    <row r="26" spans="1:15" x14ac:dyDescent="0.25">
      <c r="K26" s="3"/>
    </row>
    <row r="27" spans="1:15" x14ac:dyDescent="0.25">
      <c r="K27" s="3"/>
    </row>
    <row r="28" spans="1:15" x14ac:dyDescent="0.25">
      <c r="K28" s="3"/>
    </row>
    <row r="29" spans="1:15" x14ac:dyDescent="0.25">
      <c r="K29" s="3"/>
    </row>
    <row r="30" spans="1:15" x14ac:dyDescent="0.25">
      <c r="K30" s="3"/>
    </row>
    <row r="31" spans="1:15" x14ac:dyDescent="0.25">
      <c r="K31" s="3"/>
    </row>
    <row r="32" spans="1:15" x14ac:dyDescent="0.25">
      <c r="K32" s="3"/>
    </row>
    <row r="33" spans="11:11" x14ac:dyDescent="0.25">
      <c r="K33" s="3"/>
    </row>
    <row r="34" spans="11:11" x14ac:dyDescent="0.25">
      <c r="K34" s="3"/>
    </row>
    <row r="35" spans="11:11" x14ac:dyDescent="0.25">
      <c r="K35" s="3"/>
    </row>
    <row r="36" spans="11:11" x14ac:dyDescent="0.25">
      <c r="K36" s="3"/>
    </row>
    <row r="37" spans="11:11" x14ac:dyDescent="0.25">
      <c r="K37" s="3"/>
    </row>
    <row r="38" spans="11:11" x14ac:dyDescent="0.25">
      <c r="K38" s="3"/>
    </row>
    <row r="39" spans="11:11" x14ac:dyDescent="0.25">
      <c r="K39" s="3"/>
    </row>
    <row r="40" spans="11:11" x14ac:dyDescent="0.25">
      <c r="K40" s="3"/>
    </row>
    <row r="41" spans="11:11" x14ac:dyDescent="0.25">
      <c r="K41" s="3"/>
    </row>
    <row r="42" spans="11:11" x14ac:dyDescent="0.25">
      <c r="K42" s="3"/>
    </row>
    <row r="43" spans="11:11" x14ac:dyDescent="0.25">
      <c r="K43" s="3"/>
    </row>
    <row r="44" spans="11:11" x14ac:dyDescent="0.25">
      <c r="K44" s="3"/>
    </row>
    <row r="45" spans="11:11" x14ac:dyDescent="0.25">
      <c r="K45" s="3"/>
    </row>
    <row r="46" spans="11:11" x14ac:dyDescent="0.25">
      <c r="K46" s="3"/>
    </row>
    <row r="47" spans="11:11" x14ac:dyDescent="0.25">
      <c r="K47" s="3"/>
    </row>
    <row r="48" spans="11:11" x14ac:dyDescent="0.25">
      <c r="K48" s="3"/>
    </row>
    <row r="49" spans="11:11" x14ac:dyDescent="0.25">
      <c r="K49" s="3"/>
    </row>
    <row r="50" spans="11:11" x14ac:dyDescent="0.25">
      <c r="K50" s="3"/>
    </row>
    <row r="51" spans="11:11" x14ac:dyDescent="0.25">
      <c r="K51" s="3"/>
    </row>
    <row r="52" spans="11:11" x14ac:dyDescent="0.25">
      <c r="K52" s="3"/>
    </row>
    <row r="53" spans="11:11" x14ac:dyDescent="0.25">
      <c r="K5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81E2-3E8E-4D9A-BDEC-1DA9E137EA90}">
  <dimension ref="A1:AB14"/>
  <sheetViews>
    <sheetView workbookViewId="0">
      <selection activeCell="E22" sqref="E22"/>
    </sheetView>
  </sheetViews>
  <sheetFormatPr defaultRowHeight="15.75" x14ac:dyDescent="0.25"/>
  <cols>
    <col min="1" max="1" width="18.28515625" style="1" customWidth="1"/>
    <col min="2" max="2" width="17.5703125" style="1" customWidth="1"/>
    <col min="3" max="3" width="22.7109375" style="1" customWidth="1"/>
    <col min="4" max="4" width="21.140625" style="1" customWidth="1"/>
    <col min="5" max="5" width="33.5703125" style="1" customWidth="1"/>
    <col min="6" max="6" width="22.5703125" style="1" customWidth="1"/>
    <col min="7" max="7" width="21.5703125" style="1" customWidth="1"/>
    <col min="8" max="8" width="17.5703125" style="1" customWidth="1"/>
    <col min="9" max="9" width="32.5703125" style="1" customWidth="1"/>
    <col min="10" max="10" width="22.28515625" style="1" customWidth="1"/>
    <col min="11" max="11" width="23.7109375" style="1" customWidth="1"/>
    <col min="12" max="12" width="20.5703125" style="1" customWidth="1"/>
    <col min="13" max="13" width="27.28515625" style="1" customWidth="1"/>
    <col min="14" max="14" width="38.28515625" style="1" customWidth="1"/>
    <col min="15" max="15" width="25.42578125" style="1" customWidth="1"/>
    <col min="16" max="16" width="9.140625" style="1"/>
  </cols>
  <sheetData>
    <row r="1" spans="1:28" ht="36" customHeight="1" x14ac:dyDescent="0.25">
      <c r="A1" s="19" t="s">
        <v>63</v>
      </c>
      <c r="B1" s="19" t="s">
        <v>0</v>
      </c>
      <c r="C1" s="19" t="s">
        <v>3</v>
      </c>
      <c r="D1" s="19" t="s">
        <v>21</v>
      </c>
      <c r="E1" s="19" t="s">
        <v>44</v>
      </c>
      <c r="F1" s="19" t="s">
        <v>29</v>
      </c>
      <c r="G1" s="19" t="s">
        <v>1</v>
      </c>
      <c r="H1" s="19" t="s">
        <v>5</v>
      </c>
      <c r="I1" s="19" t="s">
        <v>25</v>
      </c>
      <c r="J1" s="19" t="s">
        <v>6</v>
      </c>
      <c r="K1" s="19" t="s">
        <v>41</v>
      </c>
      <c r="L1" s="19" t="s">
        <v>31</v>
      </c>
      <c r="M1" s="19" t="s">
        <v>30</v>
      </c>
      <c r="N1" s="20" t="s">
        <v>40</v>
      </c>
      <c r="O1" s="20" t="s">
        <v>39</v>
      </c>
      <c r="AB1" s="1"/>
    </row>
    <row r="2" spans="1:28" x14ac:dyDescent="0.25">
      <c r="A2" s="1" t="s">
        <v>136</v>
      </c>
      <c r="B2" s="1" t="s">
        <v>86</v>
      </c>
      <c r="C2" s="1" t="s">
        <v>87</v>
      </c>
      <c r="D2" s="1" t="s">
        <v>72</v>
      </c>
      <c r="E2" s="1" t="s">
        <v>88</v>
      </c>
      <c r="F2" s="3">
        <v>66.67</v>
      </c>
      <c r="G2" s="3">
        <v>24.8</v>
      </c>
      <c r="H2" s="3">
        <v>171.68</v>
      </c>
      <c r="I2" s="3">
        <f>H2*(1-Setting!$B$2/100)</f>
        <v>163.096</v>
      </c>
      <c r="J2" s="3">
        <v>9.91</v>
      </c>
      <c r="K2" s="3">
        <f t="shared" ref="K2:K3" si="0">I2/J2</f>
        <v>16.457719475277496</v>
      </c>
      <c r="L2" s="1">
        <v>3.0680000000000001</v>
      </c>
      <c r="M2" s="7">
        <v>40221</v>
      </c>
      <c r="N2" s="1">
        <f ca="1">DATEDIF(M2,Setting!$C$2, "Y")</f>
        <v>14</v>
      </c>
      <c r="O2" s="4">
        <f ca="1">(1+H2/100)^(1/N2)-1</f>
        <v>7.3999598931764776E-2</v>
      </c>
    </row>
    <row r="3" spans="1:28" x14ac:dyDescent="0.25">
      <c r="A3" s="1" t="s">
        <v>137</v>
      </c>
      <c r="B3" s="1" t="s">
        <v>89</v>
      </c>
      <c r="C3" s="1" t="s">
        <v>87</v>
      </c>
      <c r="D3" s="1" t="s">
        <v>72</v>
      </c>
      <c r="E3" s="1" t="s">
        <v>88</v>
      </c>
      <c r="F3" s="3">
        <v>53.85</v>
      </c>
      <c r="G3" s="3">
        <v>10.792</v>
      </c>
      <c r="H3" s="3">
        <v>114.3</v>
      </c>
      <c r="I3" s="3">
        <f>H3*(1-Setting!$B$2/100)</f>
        <v>108.58499999999999</v>
      </c>
      <c r="J3" s="3">
        <v>3.65</v>
      </c>
      <c r="K3" s="3">
        <f t="shared" si="0"/>
        <v>29.74931506849315</v>
      </c>
      <c r="L3" s="1">
        <v>1.2989999999999999</v>
      </c>
      <c r="M3" s="7">
        <v>39758</v>
      </c>
      <c r="N3" s="1">
        <f ca="1">DATEDIF(M3,Setting!$C$2, "Y")</f>
        <v>15</v>
      </c>
      <c r="O3" s="4">
        <f t="shared" ref="O3:O14" ca="1" si="1">(1+H3/100)^(1/N3)-1</f>
        <v>5.212694911579141E-2</v>
      </c>
    </row>
    <row r="4" spans="1:28" x14ac:dyDescent="0.25">
      <c r="A4" s="1" t="s">
        <v>138</v>
      </c>
      <c r="B4" s="1" t="s">
        <v>86</v>
      </c>
      <c r="C4" s="1" t="s">
        <v>87</v>
      </c>
      <c r="D4" s="1" t="s">
        <v>80</v>
      </c>
      <c r="E4" s="1" t="s">
        <v>88</v>
      </c>
      <c r="F4" s="3">
        <v>50</v>
      </c>
      <c r="G4" s="3">
        <v>12.249000000000001</v>
      </c>
      <c r="H4" s="3">
        <v>290.75</v>
      </c>
      <c r="I4" s="3">
        <f>H4*(1-Setting!$B$2/100)</f>
        <v>276.21249999999998</v>
      </c>
      <c r="J4" s="3">
        <v>7.89</v>
      </c>
      <c r="K4" s="3">
        <f>I4/J4</f>
        <v>35.007921419518375</v>
      </c>
      <c r="L4" s="1">
        <v>4.5209999999999999</v>
      </c>
      <c r="M4" s="7">
        <v>40221</v>
      </c>
      <c r="N4" s="1">
        <f ca="1">DATEDIF(M4,Setting!$C$2, "Y")</f>
        <v>14</v>
      </c>
      <c r="O4" s="4">
        <f t="shared" ca="1" si="1"/>
        <v>0.10224591772475411</v>
      </c>
    </row>
    <row r="5" spans="1:28" x14ac:dyDescent="0.25">
      <c r="A5" s="1" t="s">
        <v>139</v>
      </c>
      <c r="B5" s="1" t="s">
        <v>90</v>
      </c>
      <c r="C5" s="1" t="s">
        <v>87</v>
      </c>
      <c r="D5" s="1" t="s">
        <v>91</v>
      </c>
      <c r="E5" s="1" t="s">
        <v>88</v>
      </c>
      <c r="F5" s="3">
        <v>75</v>
      </c>
      <c r="G5" s="3">
        <v>11.538</v>
      </c>
      <c r="H5" s="3">
        <v>24.64</v>
      </c>
      <c r="I5" s="3">
        <f>H5*(1-Setting!$B$2/100)</f>
        <v>23.407999999999998</v>
      </c>
      <c r="J5" s="3">
        <v>2.42</v>
      </c>
      <c r="K5" s="3">
        <f>I5/J5</f>
        <v>9.672727272727272</v>
      </c>
      <c r="L5" s="1">
        <v>0.35199999999999998</v>
      </c>
      <c r="M5" s="7">
        <v>41676</v>
      </c>
      <c r="N5" s="1">
        <f ca="1">DATEDIF(M5,Setting!$C$2, "Y")</f>
        <v>10</v>
      </c>
      <c r="O5" s="4">
        <f t="shared" ca="1" si="1"/>
        <v>2.2270301422961714E-2</v>
      </c>
    </row>
    <row r="6" spans="1:28" x14ac:dyDescent="0.25">
      <c r="A6" s="1" t="s">
        <v>140</v>
      </c>
      <c r="B6" s="1" t="s">
        <v>92</v>
      </c>
      <c r="C6" s="1" t="s">
        <v>87</v>
      </c>
      <c r="D6" s="1" t="s">
        <v>91</v>
      </c>
      <c r="E6" s="1" t="s">
        <v>93</v>
      </c>
      <c r="F6" s="3">
        <v>53.3</v>
      </c>
      <c r="G6" s="3">
        <v>5.3639999999999999</v>
      </c>
      <c r="H6" s="3">
        <v>363.77</v>
      </c>
      <c r="I6" s="3">
        <f>H6*(1-Setting!$B$2/100)</f>
        <v>345.58149999999995</v>
      </c>
      <c r="J6" s="3">
        <v>8.36</v>
      </c>
      <c r="K6" s="3">
        <f t="shared" ref="K6:K10" si="2">I6/J6</f>
        <v>41.337499999999999</v>
      </c>
      <c r="L6" s="1">
        <v>1.9390000000000001</v>
      </c>
      <c r="M6" s="7">
        <v>40221</v>
      </c>
      <c r="N6" s="1">
        <f ca="1">DATEDIF(M6,Setting!$C$2, "Y")</f>
        <v>14</v>
      </c>
      <c r="O6" s="4">
        <f t="shared" ca="1" si="1"/>
        <v>0.11581718693351739</v>
      </c>
    </row>
    <row r="7" spans="1:28" x14ac:dyDescent="0.25">
      <c r="A7" s="1" t="s">
        <v>141</v>
      </c>
      <c r="B7" s="1" t="s">
        <v>94</v>
      </c>
      <c r="C7" s="1" t="s">
        <v>87</v>
      </c>
      <c r="D7" s="1" t="s">
        <v>95</v>
      </c>
      <c r="E7" s="1" t="s">
        <v>69</v>
      </c>
      <c r="F7" s="3">
        <v>57.14</v>
      </c>
      <c r="G7" s="3">
        <v>3.3460000000000001</v>
      </c>
      <c r="H7" s="3">
        <v>80.95</v>
      </c>
      <c r="I7" s="3">
        <f>H7*(1-Setting!$B$2/100)</f>
        <v>76.902500000000003</v>
      </c>
      <c r="J7" s="3">
        <v>8.9</v>
      </c>
      <c r="K7" s="3">
        <f t="shared" si="2"/>
        <v>8.6407303370786526</v>
      </c>
      <c r="L7" s="1">
        <v>0.35</v>
      </c>
      <c r="M7" s="7">
        <v>39751</v>
      </c>
      <c r="N7" s="1">
        <f ca="1">DATEDIF(M7,Setting!$C$2, "Y")</f>
        <v>15</v>
      </c>
      <c r="O7" s="4">
        <f t="shared" ca="1" si="1"/>
        <v>4.0328682687091888E-2</v>
      </c>
    </row>
    <row r="8" spans="1:28" x14ac:dyDescent="0.25">
      <c r="A8" s="1" t="s">
        <v>142</v>
      </c>
      <c r="B8" s="1" t="s">
        <v>89</v>
      </c>
      <c r="C8" s="1" t="s">
        <v>87</v>
      </c>
      <c r="D8" s="1" t="s">
        <v>80</v>
      </c>
      <c r="E8" s="1" t="s">
        <v>105</v>
      </c>
      <c r="F8" s="3">
        <v>67.69</v>
      </c>
      <c r="G8" s="3">
        <v>5.032</v>
      </c>
      <c r="H8" s="3">
        <v>7.77</v>
      </c>
      <c r="I8" s="3">
        <f>H8*(1-Setting!$B$2/100)</f>
        <v>7.3814999999999991</v>
      </c>
      <c r="J8" s="3">
        <v>0.97</v>
      </c>
      <c r="K8" s="3">
        <f t="shared" si="2"/>
        <v>7.6097938144329893</v>
      </c>
      <c r="L8" s="1">
        <v>8.5440000000000005</v>
      </c>
      <c r="M8" s="7">
        <v>44579</v>
      </c>
      <c r="N8" s="1">
        <f ca="1">DATEDIF(M8,Setting!$C$2, "Y")</f>
        <v>2</v>
      </c>
      <c r="O8" s="4">
        <f t="shared" ca="1" si="1"/>
        <v>3.8123306741545182E-2</v>
      </c>
    </row>
    <row r="9" spans="1:28" x14ac:dyDescent="0.25">
      <c r="A9" s="1" t="s">
        <v>143</v>
      </c>
      <c r="B9" s="1" t="s">
        <v>113</v>
      </c>
      <c r="C9" s="1" t="s">
        <v>87</v>
      </c>
      <c r="D9" s="1" t="s">
        <v>72</v>
      </c>
      <c r="E9" s="1" t="s">
        <v>88</v>
      </c>
      <c r="F9" s="3">
        <v>62.5</v>
      </c>
      <c r="G9" s="3">
        <v>23.169</v>
      </c>
      <c r="H9" s="3">
        <v>143.24</v>
      </c>
      <c r="I9" s="3">
        <f>H9*(1-Setting!$B$2/100)</f>
        <v>136.078</v>
      </c>
      <c r="J9" s="3">
        <v>5.91</v>
      </c>
      <c r="K9" s="3">
        <f t="shared" si="2"/>
        <v>23.025042301184435</v>
      </c>
      <c r="L9" s="1">
        <v>4.8719999999999999</v>
      </c>
      <c r="M9" s="7">
        <v>39758</v>
      </c>
      <c r="N9" s="1">
        <f ca="1">DATEDIF(M9,Setting!$C$2, "Y")</f>
        <v>15</v>
      </c>
      <c r="O9" s="4">
        <f t="shared" ca="1" si="1"/>
        <v>6.1049551963950455E-2</v>
      </c>
    </row>
    <row r="10" spans="1:28" x14ac:dyDescent="0.25">
      <c r="A10" s="1" t="s">
        <v>144</v>
      </c>
      <c r="B10" s="1" t="s">
        <v>92</v>
      </c>
      <c r="C10" s="1" t="s">
        <v>87</v>
      </c>
      <c r="D10" s="1" t="s">
        <v>72</v>
      </c>
      <c r="E10" s="1" t="s">
        <v>88</v>
      </c>
      <c r="F10" s="3">
        <v>68.42</v>
      </c>
      <c r="G10" s="3">
        <v>4.7839999999999998</v>
      </c>
      <c r="H10" s="3">
        <v>85.35</v>
      </c>
      <c r="I10" s="3">
        <f>H10*(1-Setting!$B$2/100)</f>
        <v>81.082499999999996</v>
      </c>
      <c r="J10" s="3">
        <v>9.36</v>
      </c>
      <c r="K10" s="3">
        <f t="shared" si="2"/>
        <v>8.6626602564102573</v>
      </c>
      <c r="L10" s="1">
        <v>0.86</v>
      </c>
      <c r="M10" s="7">
        <v>40221</v>
      </c>
      <c r="N10" s="1">
        <f ca="1">DATEDIF(M10,Setting!$C$2, "Y")</f>
        <v>14</v>
      </c>
      <c r="O10" s="4">
        <f t="shared" ca="1" si="1"/>
        <v>4.5062653194091196E-2</v>
      </c>
    </row>
    <row r="11" spans="1:28" x14ac:dyDescent="0.25">
      <c r="A11" s="1" t="s">
        <v>145</v>
      </c>
      <c r="B11" s="1" t="s">
        <v>98</v>
      </c>
      <c r="C11" s="1" t="s">
        <v>99</v>
      </c>
      <c r="D11" s="1" t="s">
        <v>72</v>
      </c>
      <c r="E11" s="1" t="s">
        <v>88</v>
      </c>
      <c r="F11" s="3">
        <v>70</v>
      </c>
      <c r="G11" s="3">
        <v>36.962000000000003</v>
      </c>
      <c r="H11" s="3">
        <v>67.36</v>
      </c>
      <c r="I11" s="3">
        <f>H11*(1-Setting!$B$2/100)</f>
        <v>63.991999999999997</v>
      </c>
      <c r="J11" s="3">
        <v>4.28</v>
      </c>
      <c r="K11" s="3">
        <f>I11/J11</f>
        <v>14.951401869158877</v>
      </c>
      <c r="L11" s="1">
        <v>1.2649999999999999</v>
      </c>
      <c r="M11" s="7">
        <v>40431</v>
      </c>
      <c r="N11" s="1">
        <f ca="1">DATEDIF(M11,Setting!$C$2, "Y")</f>
        <v>13</v>
      </c>
      <c r="O11" s="4">
        <f t="shared" ca="1" si="1"/>
        <v>4.040869819554338E-2</v>
      </c>
    </row>
    <row r="12" spans="1:28" x14ac:dyDescent="0.25">
      <c r="A12" s="1" t="s">
        <v>153</v>
      </c>
      <c r="B12" s="1" t="s">
        <v>154</v>
      </c>
      <c r="C12" s="1" t="s">
        <v>87</v>
      </c>
      <c r="D12" s="1" t="s">
        <v>152</v>
      </c>
      <c r="E12" s="1" t="s">
        <v>155</v>
      </c>
      <c r="F12" s="3">
        <v>44.47</v>
      </c>
      <c r="G12" s="3">
        <v>2.012</v>
      </c>
      <c r="H12" s="3">
        <v>84.33</v>
      </c>
      <c r="I12" s="3">
        <f>H12*(1-Setting!$B$2/100)</f>
        <v>80.113499999999988</v>
      </c>
      <c r="J12" s="3">
        <v>5.72</v>
      </c>
      <c r="K12" s="3">
        <f>I12/J12</f>
        <v>14.005856643356642</v>
      </c>
      <c r="L12" s="1">
        <v>0.34799999999999998</v>
      </c>
      <c r="M12" s="7">
        <v>39758</v>
      </c>
      <c r="N12" s="1">
        <f ca="1">DATEDIF(M12,Setting!$C$2, "Y")</f>
        <v>15</v>
      </c>
      <c r="O12" s="4">
        <f t="shared" ca="1" si="1"/>
        <v>4.1613024000442644E-2</v>
      </c>
    </row>
    <row r="13" spans="1:28" x14ac:dyDescent="0.25">
      <c r="A13" s="1" t="s">
        <v>156</v>
      </c>
      <c r="B13" s="1" t="s">
        <v>157</v>
      </c>
      <c r="C13" s="1" t="s">
        <v>87</v>
      </c>
      <c r="D13" s="1" t="s">
        <v>152</v>
      </c>
      <c r="E13" s="1" t="s">
        <v>155</v>
      </c>
      <c r="F13" s="3">
        <v>44.32</v>
      </c>
      <c r="G13" s="3">
        <v>2.1619999999999999</v>
      </c>
      <c r="H13" s="3">
        <v>57.69</v>
      </c>
      <c r="I13" s="3">
        <f>H13*(1-Setting!$B$2/100)</f>
        <v>54.805499999999995</v>
      </c>
      <c r="J13" s="3">
        <v>5</v>
      </c>
      <c r="K13" s="3">
        <f>I13/J13</f>
        <v>10.961099999999998</v>
      </c>
      <c r="L13" s="1">
        <v>0.26900000000000002</v>
      </c>
      <c r="M13" s="7">
        <v>40221</v>
      </c>
      <c r="N13" s="1">
        <f ca="1">DATEDIF(M13,Setting!$C$2, "Y")</f>
        <v>14</v>
      </c>
      <c r="O13" s="4">
        <f t="shared" ca="1" si="1"/>
        <v>3.306790224425793E-2</v>
      </c>
    </row>
    <row r="14" spans="1:28" x14ac:dyDescent="0.25">
      <c r="A14" s="1" t="s">
        <v>170</v>
      </c>
      <c r="B14" s="1" t="s">
        <v>154</v>
      </c>
      <c r="C14" s="1" t="s">
        <v>87</v>
      </c>
      <c r="D14" s="1" t="s">
        <v>11</v>
      </c>
      <c r="E14" s="1" t="s">
        <v>169</v>
      </c>
      <c r="F14" s="1">
        <v>41.34</v>
      </c>
      <c r="G14" s="1">
        <v>3.05</v>
      </c>
      <c r="H14" s="1">
        <v>118.48</v>
      </c>
      <c r="I14" s="3">
        <f>H14*(1-Setting!$B$2/100)</f>
        <v>112.556</v>
      </c>
      <c r="J14" s="1">
        <v>5.6</v>
      </c>
      <c r="K14" s="3">
        <f>I14/J14</f>
        <v>20.099285714285717</v>
      </c>
      <c r="L14" s="1">
        <v>0.61799999999999999</v>
      </c>
      <c r="M14" s="7">
        <v>39758</v>
      </c>
      <c r="N14" s="1">
        <f ca="1">DATEDIF(M14,Setting!$C$2, "Y")</f>
        <v>15</v>
      </c>
      <c r="O14" s="4">
        <f t="shared" ca="1" si="1"/>
        <v>5.3482791375777605E-2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39FB-4F2B-4777-BDAC-5356C977DDC6}">
  <dimension ref="A1:AB18"/>
  <sheetViews>
    <sheetView tabSelected="1" workbookViewId="0">
      <selection activeCell="F31" sqref="F31"/>
    </sheetView>
  </sheetViews>
  <sheetFormatPr defaultRowHeight="15.75" x14ac:dyDescent="0.25"/>
  <cols>
    <col min="1" max="1" width="19.5703125" style="1" customWidth="1"/>
    <col min="2" max="2" width="22.28515625" style="1" customWidth="1"/>
    <col min="3" max="3" width="21.140625" style="1" customWidth="1"/>
    <col min="4" max="4" width="24.7109375" style="1" customWidth="1"/>
    <col min="5" max="5" width="22.5703125" style="1" customWidth="1"/>
    <col min="6" max="6" width="31.85546875" style="1" customWidth="1"/>
    <col min="7" max="8" width="23.28515625" style="1" customWidth="1"/>
    <col min="9" max="9" width="34.7109375" style="1" customWidth="1"/>
    <col min="10" max="10" width="20.140625" style="1" customWidth="1"/>
    <col min="11" max="11" width="27.7109375" style="1" customWidth="1"/>
    <col min="12" max="12" width="21.7109375" style="1" customWidth="1"/>
    <col min="13" max="13" width="26" style="1" customWidth="1"/>
    <col min="14" max="14" width="22.42578125" style="1" customWidth="1"/>
    <col min="15" max="15" width="25.5703125" style="1" customWidth="1"/>
  </cols>
  <sheetData>
    <row r="1" spans="1:28" ht="36" customHeight="1" x14ac:dyDescent="0.25">
      <c r="A1" s="19" t="s">
        <v>63</v>
      </c>
      <c r="B1" s="19" t="s">
        <v>0</v>
      </c>
      <c r="C1" s="19" t="s">
        <v>3</v>
      </c>
      <c r="D1" s="19" t="s">
        <v>21</v>
      </c>
      <c r="E1" s="19" t="s">
        <v>44</v>
      </c>
      <c r="F1" s="19" t="s">
        <v>29</v>
      </c>
      <c r="G1" s="19" t="s">
        <v>1</v>
      </c>
      <c r="H1" s="19" t="s">
        <v>5</v>
      </c>
      <c r="I1" s="19" t="s">
        <v>25</v>
      </c>
      <c r="J1" s="19" t="s">
        <v>6</v>
      </c>
      <c r="K1" s="19" t="s">
        <v>41</v>
      </c>
      <c r="L1" s="19" t="s">
        <v>31</v>
      </c>
      <c r="M1" s="19" t="s">
        <v>30</v>
      </c>
      <c r="N1" s="20" t="s">
        <v>40</v>
      </c>
      <c r="O1" s="20" t="s">
        <v>39</v>
      </c>
      <c r="AB1" s="1"/>
    </row>
    <row r="2" spans="1:28" ht="15" customHeight="1" x14ac:dyDescent="0.25">
      <c r="A2" s="1" t="s">
        <v>81</v>
      </c>
      <c r="B2" s="1" t="s">
        <v>66</v>
      </c>
      <c r="C2" s="1" t="s">
        <v>67</v>
      </c>
      <c r="D2" s="1" t="s">
        <v>68</v>
      </c>
      <c r="E2" s="1" t="s">
        <v>69</v>
      </c>
      <c r="F2" s="3">
        <v>65.540000000000006</v>
      </c>
      <c r="G2" s="3">
        <v>1.9490000000000001</v>
      </c>
      <c r="H2" s="3">
        <v>72.989999999999995</v>
      </c>
      <c r="I2" s="3">
        <f>H2*(1-Setting!$B$2/100)</f>
        <v>69.340499999999992</v>
      </c>
      <c r="J2" s="3">
        <v>10.93</v>
      </c>
      <c r="K2" s="3">
        <f t="shared" ref="K2:K18" si="0">I2/J2</f>
        <v>6.3440530649588283</v>
      </c>
      <c r="L2" s="3">
        <v>1.0029999999999999</v>
      </c>
      <c r="M2" s="7">
        <v>43861</v>
      </c>
      <c r="N2" s="1">
        <f ca="1">DATEDIF(M2,Setting!$C$2, "Y")</f>
        <v>4</v>
      </c>
      <c r="O2" s="4">
        <f t="shared" ref="O2:O18" ca="1" si="1">(1+H2/100)^(1/N2)-1</f>
        <v>0.14684638419937124</v>
      </c>
    </row>
    <row r="3" spans="1:28" x14ac:dyDescent="0.25">
      <c r="A3" s="1" t="s">
        <v>82</v>
      </c>
      <c r="B3" s="1" t="s">
        <v>70</v>
      </c>
      <c r="C3" s="1" t="s">
        <v>71</v>
      </c>
      <c r="D3" s="1" t="s">
        <v>72</v>
      </c>
      <c r="E3" s="1" t="s">
        <v>69</v>
      </c>
      <c r="F3" s="3">
        <v>93.75</v>
      </c>
      <c r="G3" s="3">
        <v>27.635999999999999</v>
      </c>
      <c r="H3" s="3">
        <v>45.78</v>
      </c>
      <c r="I3" s="3">
        <f>H3*(1-Setting!$B$2/100)</f>
        <v>43.491</v>
      </c>
      <c r="J3" s="3">
        <v>5.69</v>
      </c>
      <c r="K3" s="3">
        <f t="shared" si="0"/>
        <v>7.6434094903339185</v>
      </c>
      <c r="L3" s="3">
        <v>2.23</v>
      </c>
      <c r="M3" s="7">
        <v>41665</v>
      </c>
      <c r="N3" s="1">
        <f ca="1">DATEDIF(M3,Setting!$C$2, "Y")</f>
        <v>10</v>
      </c>
      <c r="O3" s="4">
        <f t="shared" ca="1" si="1"/>
        <v>3.8412230377243839E-2</v>
      </c>
    </row>
    <row r="4" spans="1:28" x14ac:dyDescent="0.25">
      <c r="A4" s="1" t="s">
        <v>83</v>
      </c>
      <c r="B4" s="1" t="s">
        <v>73</v>
      </c>
      <c r="C4" s="1" t="s">
        <v>74</v>
      </c>
      <c r="D4" s="1" t="s">
        <v>75</v>
      </c>
      <c r="E4" s="1" t="s">
        <v>76</v>
      </c>
      <c r="F4" s="3">
        <v>54.28</v>
      </c>
      <c r="G4" s="3">
        <v>2.0390000000000001</v>
      </c>
      <c r="H4" s="3">
        <v>167.9</v>
      </c>
      <c r="I4" s="3">
        <f>H4*(1-Setting!$B$2/100)</f>
        <v>159.505</v>
      </c>
      <c r="J4" s="3">
        <v>15.48</v>
      </c>
      <c r="K4" s="3">
        <f t="shared" si="0"/>
        <v>10.303940568475452</v>
      </c>
      <c r="L4" s="3">
        <v>5.4249999999999998</v>
      </c>
      <c r="M4" s="7">
        <v>44957</v>
      </c>
      <c r="N4" s="1">
        <f ca="1">DATEDIF(M4,Setting!$C$2, "Y")</f>
        <v>1</v>
      </c>
      <c r="O4" s="4">
        <f t="shared" ca="1" si="1"/>
        <v>1.6790000000000003</v>
      </c>
    </row>
    <row r="5" spans="1:28" x14ac:dyDescent="0.25">
      <c r="A5" s="1" t="s">
        <v>84</v>
      </c>
      <c r="B5" s="1" t="s">
        <v>73</v>
      </c>
      <c r="C5" s="1" t="s">
        <v>74</v>
      </c>
      <c r="D5" s="1" t="s">
        <v>77</v>
      </c>
      <c r="E5" s="1" t="s">
        <v>78</v>
      </c>
      <c r="F5" s="3">
        <v>55.98</v>
      </c>
      <c r="G5" s="3">
        <v>1.6870000000000001</v>
      </c>
      <c r="H5" s="3">
        <v>171.84</v>
      </c>
      <c r="I5" s="3">
        <f>H5*(1-Setting!$B$2/100)</f>
        <v>163.24799999999999</v>
      </c>
      <c r="J5" s="3">
        <v>7.39</v>
      </c>
      <c r="K5" s="3">
        <f t="shared" si="0"/>
        <v>22.090392422192153</v>
      </c>
      <c r="L5" s="3">
        <v>2.2149999999999999</v>
      </c>
      <c r="M5" s="7">
        <v>43840</v>
      </c>
      <c r="N5" s="1">
        <f ca="1">DATEDIF(M5,Setting!$C$2, "Y")</f>
        <v>4</v>
      </c>
      <c r="O5" s="4">
        <f t="shared" ca="1" si="1"/>
        <v>0.28403937153110537</v>
      </c>
    </row>
    <row r="6" spans="1:28" x14ac:dyDescent="0.25">
      <c r="A6" s="1" t="s">
        <v>85</v>
      </c>
      <c r="B6" s="1" t="s">
        <v>79</v>
      </c>
      <c r="C6" s="1" t="s">
        <v>67</v>
      </c>
      <c r="D6" s="1" t="s">
        <v>80</v>
      </c>
      <c r="E6" s="1" t="s">
        <v>78</v>
      </c>
      <c r="F6" s="3">
        <v>56.25</v>
      </c>
      <c r="G6" s="3">
        <v>1.8939999999999999</v>
      </c>
      <c r="H6" s="3">
        <v>31.05</v>
      </c>
      <c r="I6" s="3">
        <f>H6*(1-Setting!$B$2/100)</f>
        <v>29.497499999999999</v>
      </c>
      <c r="J6" s="3">
        <v>3.6</v>
      </c>
      <c r="K6" s="3">
        <f t="shared" si="0"/>
        <v>8.1937499999999996</v>
      </c>
      <c r="L6" s="3">
        <v>0.23400000000000001</v>
      </c>
      <c r="M6" s="7">
        <v>41649</v>
      </c>
      <c r="N6" s="1">
        <f ca="1">DATEDIF(M6,Setting!$C$2, "Y")</f>
        <v>10</v>
      </c>
      <c r="O6" s="4">
        <f t="shared" ca="1" si="1"/>
        <v>2.7409796641771678E-2</v>
      </c>
    </row>
    <row r="7" spans="1:28" x14ac:dyDescent="0.25">
      <c r="A7" s="1" t="s">
        <v>114</v>
      </c>
      <c r="B7" s="1" t="s">
        <v>73</v>
      </c>
      <c r="C7" s="1" t="s">
        <v>74</v>
      </c>
      <c r="D7" s="1" t="s">
        <v>68</v>
      </c>
      <c r="E7" s="1" t="s">
        <v>96</v>
      </c>
      <c r="F7" s="3">
        <v>50.68</v>
      </c>
      <c r="G7" s="3">
        <v>2.0710000000000002</v>
      </c>
      <c r="H7" s="3">
        <v>124.04</v>
      </c>
      <c r="I7" s="3">
        <f>H7*(1-Setting!$B$2/100)</f>
        <v>117.83799999999999</v>
      </c>
      <c r="J7" s="3">
        <v>5.54</v>
      </c>
      <c r="K7" s="3">
        <f t="shared" si="0"/>
        <v>21.270397111913358</v>
      </c>
      <c r="L7" s="3">
        <v>2.577</v>
      </c>
      <c r="M7" s="7">
        <v>43842</v>
      </c>
      <c r="N7" s="1">
        <f ca="1">DATEDIF(M7,Setting!$C$2, "Y")</f>
        <v>4</v>
      </c>
      <c r="O7" s="4">
        <f t="shared" ca="1" si="1"/>
        <v>0.223436381413195</v>
      </c>
    </row>
    <row r="8" spans="1:28" ht="15" customHeight="1" x14ac:dyDescent="0.25">
      <c r="A8" s="1" t="s">
        <v>115</v>
      </c>
      <c r="B8" s="1" t="s">
        <v>73</v>
      </c>
      <c r="C8" s="1" t="s">
        <v>74</v>
      </c>
      <c r="D8" s="1" t="s">
        <v>77</v>
      </c>
      <c r="E8" s="1" t="s">
        <v>97</v>
      </c>
      <c r="F8" s="3">
        <v>46.21</v>
      </c>
      <c r="G8" s="3">
        <v>1.5</v>
      </c>
      <c r="H8" s="3">
        <v>200.65</v>
      </c>
      <c r="I8" s="3">
        <f>H8*(1-Setting!$B$2/100)</f>
        <v>190.61750000000001</v>
      </c>
      <c r="J8" s="3">
        <v>11.92</v>
      </c>
      <c r="K8" s="3">
        <f t="shared" si="0"/>
        <v>15.99140100671141</v>
      </c>
      <c r="L8" s="3">
        <v>5.8170000000000002</v>
      </c>
      <c r="M8" s="7">
        <v>43843</v>
      </c>
      <c r="N8" s="1">
        <f ca="1">DATEDIF(M8,Setting!$C$2, "Y")</f>
        <v>4</v>
      </c>
      <c r="O8" s="4">
        <f t="shared" ca="1" si="1"/>
        <v>0.31678630789748641</v>
      </c>
    </row>
    <row r="9" spans="1:28" x14ac:dyDescent="0.25">
      <c r="A9" s="1" t="s">
        <v>116</v>
      </c>
      <c r="B9" s="1" t="s">
        <v>101</v>
      </c>
      <c r="C9" s="1" t="s">
        <v>74</v>
      </c>
      <c r="D9" s="1" t="s">
        <v>102</v>
      </c>
      <c r="E9" s="1" t="s">
        <v>103</v>
      </c>
      <c r="F9" s="3">
        <v>50.91</v>
      </c>
      <c r="G9" s="3">
        <v>2.2200000000000002</v>
      </c>
      <c r="H9" s="3">
        <v>27.7</v>
      </c>
      <c r="I9" s="3">
        <f>H9*(1-Setting!$B$2/100)</f>
        <v>26.314999999999998</v>
      </c>
      <c r="J9" s="3">
        <v>4.59</v>
      </c>
      <c r="K9" s="3">
        <f t="shared" si="0"/>
        <v>5.7331154684095855</v>
      </c>
      <c r="L9" s="3">
        <v>1.544</v>
      </c>
      <c r="M9" s="7">
        <v>44236</v>
      </c>
      <c r="N9" s="1">
        <f ca="1">DATEDIF(M9,Setting!$C$2, "Y")</f>
        <v>3</v>
      </c>
      <c r="O9" s="4">
        <f t="shared" ca="1" si="1"/>
        <v>8.4918127568922586E-2</v>
      </c>
    </row>
    <row r="10" spans="1:28" x14ac:dyDescent="0.25">
      <c r="A10" s="1" t="s">
        <v>117</v>
      </c>
      <c r="B10" s="1" t="s">
        <v>104</v>
      </c>
      <c r="C10" s="1" t="s">
        <v>74</v>
      </c>
      <c r="D10" s="1" t="s">
        <v>102</v>
      </c>
      <c r="E10" s="1" t="s">
        <v>78</v>
      </c>
      <c r="F10" s="3">
        <v>40.86</v>
      </c>
      <c r="G10" s="3">
        <v>1.3720000000000001</v>
      </c>
      <c r="H10" s="3">
        <v>126.3</v>
      </c>
      <c r="I10" s="3">
        <f>H10*(1-Setting!$B$2/100)</f>
        <v>119.98499999999999</v>
      </c>
      <c r="J10" s="3">
        <v>12.06</v>
      </c>
      <c r="K10" s="3">
        <f t="shared" si="0"/>
        <v>9.9490049751243763</v>
      </c>
      <c r="L10" s="3">
        <v>0.83499999999999996</v>
      </c>
      <c r="M10" s="7">
        <v>43851</v>
      </c>
      <c r="N10" s="1">
        <f ca="1">DATEDIF(M10,Setting!$C$2, "Y")</f>
        <v>4</v>
      </c>
      <c r="O10" s="4">
        <f t="shared" ca="1" si="1"/>
        <v>0.22651012718662233</v>
      </c>
    </row>
    <row r="11" spans="1:28" x14ac:dyDescent="0.25">
      <c r="A11" s="1" t="s">
        <v>118</v>
      </c>
      <c r="B11" s="1" t="s">
        <v>73</v>
      </c>
      <c r="C11" s="1" t="s">
        <v>74</v>
      </c>
      <c r="D11" s="1" t="s">
        <v>75</v>
      </c>
      <c r="E11" s="1" t="s">
        <v>105</v>
      </c>
      <c r="F11" s="3">
        <v>51.79</v>
      </c>
      <c r="G11" s="3">
        <v>1.573</v>
      </c>
      <c r="H11" s="3">
        <v>91.73</v>
      </c>
      <c r="I11" s="3">
        <f>H11*(1-Setting!$B$2/100)</f>
        <v>87.143500000000003</v>
      </c>
      <c r="J11" s="3">
        <v>8.74</v>
      </c>
      <c r="K11" s="3">
        <f t="shared" si="0"/>
        <v>9.9706521739130434</v>
      </c>
      <c r="L11" s="3">
        <v>4.1440000000000001</v>
      </c>
      <c r="M11" s="7">
        <v>44950</v>
      </c>
      <c r="N11" s="1">
        <f ca="1">DATEDIF(M11,Setting!$C$2, "Y")</f>
        <v>1</v>
      </c>
      <c r="O11" s="4">
        <f t="shared" ca="1" si="1"/>
        <v>0.9173</v>
      </c>
    </row>
    <row r="12" spans="1:28" x14ac:dyDescent="0.25">
      <c r="A12" s="1" t="s">
        <v>119</v>
      </c>
      <c r="B12" s="1" t="s">
        <v>73</v>
      </c>
      <c r="C12" s="1" t="s">
        <v>74</v>
      </c>
      <c r="D12" s="1" t="s">
        <v>102</v>
      </c>
      <c r="E12" s="1" t="s">
        <v>106</v>
      </c>
      <c r="F12" s="3">
        <v>34.65</v>
      </c>
      <c r="G12" s="3">
        <v>2.7949999999999999</v>
      </c>
      <c r="H12" s="3">
        <v>15.6</v>
      </c>
      <c r="I12" s="3">
        <f>H12*(1-Setting!$B$2/100)</f>
        <v>14.819999999999999</v>
      </c>
      <c r="J12" s="3">
        <v>0.87</v>
      </c>
      <c r="K12" s="3">
        <f t="shared" si="0"/>
        <v>17.034482758620687</v>
      </c>
      <c r="L12" s="3">
        <v>2.0390000000000001</v>
      </c>
      <c r="M12" s="7">
        <v>44579</v>
      </c>
      <c r="N12" s="1">
        <f ca="1">DATEDIF(M12,Setting!$C$2, "Y")</f>
        <v>2</v>
      </c>
      <c r="O12" s="4">
        <f t="shared" ca="1" si="1"/>
        <v>7.5174404457248878E-2</v>
      </c>
    </row>
    <row r="13" spans="1:28" x14ac:dyDescent="0.25">
      <c r="A13" s="1" t="s">
        <v>120</v>
      </c>
      <c r="B13" s="1" t="s">
        <v>73</v>
      </c>
      <c r="C13" s="1" t="s">
        <v>74</v>
      </c>
      <c r="D13" s="1" t="s">
        <v>95</v>
      </c>
      <c r="E13" s="1" t="s">
        <v>107</v>
      </c>
      <c r="F13" s="3">
        <v>52.63</v>
      </c>
      <c r="G13" s="3">
        <v>1.865</v>
      </c>
      <c r="H13" s="3">
        <v>300.73</v>
      </c>
      <c r="I13" s="3">
        <f>H13*(1-Setting!$B$2/100)</f>
        <v>285.69350000000003</v>
      </c>
      <c r="J13" s="3">
        <v>4.5999999999999996</v>
      </c>
      <c r="K13" s="3">
        <f t="shared" si="0"/>
        <v>62.107282608695662</v>
      </c>
      <c r="L13" s="3">
        <v>14.157999999999999</v>
      </c>
      <c r="M13" s="7">
        <v>43854</v>
      </c>
      <c r="N13" s="1">
        <f ca="1">DATEDIF(M13,Setting!$C$2, "Y")</f>
        <v>4</v>
      </c>
      <c r="O13" s="4">
        <f t="shared" ca="1" si="1"/>
        <v>0.41485835619777989</v>
      </c>
    </row>
    <row r="14" spans="1:28" x14ac:dyDescent="0.25">
      <c r="A14" s="1" t="s">
        <v>121</v>
      </c>
      <c r="B14" s="1" t="s">
        <v>73</v>
      </c>
      <c r="C14" s="1" t="s">
        <v>74</v>
      </c>
      <c r="D14" s="1" t="s">
        <v>95</v>
      </c>
      <c r="E14" s="1" t="s">
        <v>108</v>
      </c>
      <c r="F14" s="3">
        <v>52.07</v>
      </c>
      <c r="G14" s="3">
        <v>1.617</v>
      </c>
      <c r="H14" s="3">
        <v>328.9</v>
      </c>
      <c r="I14" s="3">
        <f>H14*(1-Setting!$B$2/100)</f>
        <v>312.45499999999998</v>
      </c>
      <c r="J14" s="3">
        <v>6.66</v>
      </c>
      <c r="K14" s="3">
        <f t="shared" si="0"/>
        <v>46.915165165165163</v>
      </c>
      <c r="L14" s="3">
        <v>6.4989999999999997</v>
      </c>
      <c r="M14" s="7">
        <v>43856</v>
      </c>
      <c r="N14" s="1">
        <f ca="1">DATEDIF(M14,Setting!$C$2, "Y")</f>
        <v>4</v>
      </c>
      <c r="O14" s="4">
        <f t="shared" ca="1" si="1"/>
        <v>0.43909349987296986</v>
      </c>
    </row>
    <row r="15" spans="1:28" x14ac:dyDescent="0.25">
      <c r="A15" s="1" t="s">
        <v>122</v>
      </c>
      <c r="B15" s="1" t="s">
        <v>73</v>
      </c>
      <c r="C15" s="1" t="s">
        <v>74</v>
      </c>
      <c r="D15" s="1" t="s">
        <v>72</v>
      </c>
      <c r="E15" s="1" t="s">
        <v>109</v>
      </c>
      <c r="F15" s="3">
        <v>42.07</v>
      </c>
      <c r="G15" s="3">
        <v>1.7110000000000001</v>
      </c>
      <c r="H15" s="3">
        <v>278.22000000000003</v>
      </c>
      <c r="I15" s="3">
        <f>H15*(1-Setting!$B$2/100)</f>
        <v>264.30900000000003</v>
      </c>
      <c r="J15" s="3">
        <v>11.74</v>
      </c>
      <c r="K15" s="3">
        <f t="shared" si="0"/>
        <v>22.513543441226577</v>
      </c>
      <c r="L15" s="3">
        <v>0.92200000000000004</v>
      </c>
      <c r="M15" s="7">
        <v>41665</v>
      </c>
      <c r="N15" s="1">
        <f ca="1">DATEDIF(M15,Setting!$C$2, "Y")</f>
        <v>10</v>
      </c>
      <c r="O15" s="4">
        <f t="shared" ca="1" si="1"/>
        <v>0.14228493468541936</v>
      </c>
    </row>
    <row r="16" spans="1:28" x14ac:dyDescent="0.25">
      <c r="A16" s="1" t="s">
        <v>123</v>
      </c>
      <c r="B16" s="1" t="s">
        <v>73</v>
      </c>
      <c r="C16" s="1" t="s">
        <v>74</v>
      </c>
      <c r="D16" s="1" t="s">
        <v>110</v>
      </c>
      <c r="E16" s="1" t="s">
        <v>111</v>
      </c>
      <c r="F16" s="3">
        <v>43.45</v>
      </c>
      <c r="G16" s="3">
        <v>1.83</v>
      </c>
      <c r="H16" s="3">
        <v>66.11</v>
      </c>
      <c r="I16" s="3">
        <f>H16*(1-Setting!$B$2/100)</f>
        <v>62.804499999999997</v>
      </c>
      <c r="J16" s="3">
        <v>9.02</v>
      </c>
      <c r="K16" s="3">
        <f t="shared" si="0"/>
        <v>6.9628048780487806</v>
      </c>
      <c r="L16" s="3">
        <v>2.0350000000000001</v>
      </c>
      <c r="M16" s="7">
        <v>44951</v>
      </c>
      <c r="N16" s="1">
        <f ca="1">DATEDIF(M16,Setting!$C$2, "Y")</f>
        <v>1</v>
      </c>
      <c r="O16" s="4">
        <f t="shared" ca="1" si="1"/>
        <v>0.66110000000000002</v>
      </c>
    </row>
    <row r="17" spans="1:15" x14ac:dyDescent="0.25">
      <c r="A17" s="1" t="s">
        <v>124</v>
      </c>
      <c r="B17" s="1" t="s">
        <v>73</v>
      </c>
      <c r="C17" s="1" t="s">
        <v>74</v>
      </c>
      <c r="D17" s="1" t="s">
        <v>95</v>
      </c>
      <c r="E17" s="1" t="s">
        <v>112</v>
      </c>
      <c r="F17" s="3">
        <v>73.489999999999995</v>
      </c>
      <c r="G17" s="3">
        <v>2.7160000000000002</v>
      </c>
      <c r="H17" s="3">
        <v>312.91000000000003</v>
      </c>
      <c r="I17" s="3">
        <f>H17*(1-Setting!$B$2/100)</f>
        <v>297.2645</v>
      </c>
      <c r="J17" s="3">
        <v>9.7799999999999994</v>
      </c>
      <c r="K17" s="3">
        <f t="shared" si="0"/>
        <v>30.395143149284255</v>
      </c>
      <c r="L17" s="3">
        <v>3.5009999999999999</v>
      </c>
      <c r="M17" s="7">
        <v>43856</v>
      </c>
      <c r="N17" s="1">
        <f ca="1">DATEDIF(M17,Setting!$C$2, "Y")</f>
        <v>4</v>
      </c>
      <c r="O17" s="4">
        <f t="shared" ca="1" si="1"/>
        <v>0.42548893391051945</v>
      </c>
    </row>
    <row r="18" spans="1:15" x14ac:dyDescent="0.25">
      <c r="A18" s="1" t="s">
        <v>174</v>
      </c>
      <c r="B18" s="1" t="s">
        <v>73</v>
      </c>
      <c r="C18" s="1" t="s">
        <v>74</v>
      </c>
      <c r="D18" s="1" t="s">
        <v>11</v>
      </c>
      <c r="E18" s="1" t="s">
        <v>169</v>
      </c>
      <c r="F18" s="1">
        <v>38.49</v>
      </c>
      <c r="G18" s="3">
        <v>3.3620000000000001</v>
      </c>
      <c r="H18" s="1">
        <v>512.16999999999996</v>
      </c>
      <c r="I18" s="3">
        <f>H18*(1-Setting!$B$2/100)</f>
        <v>486.56149999999991</v>
      </c>
      <c r="J18" s="1">
        <v>9.4700000000000006</v>
      </c>
      <c r="K18" s="3">
        <f t="shared" si="0"/>
        <v>51.379250263991537</v>
      </c>
      <c r="L18" s="3">
        <v>5.3550000000000004</v>
      </c>
      <c r="M18" s="7">
        <v>43873</v>
      </c>
      <c r="N18" s="1">
        <f ca="1">DATEDIF(M18,Setting!$C$2, "Y")</f>
        <v>4</v>
      </c>
      <c r="O18" s="4">
        <f t="shared" ca="1" si="1"/>
        <v>0.57296120220710245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4B73-9C49-4B37-94FB-53361590FD2E}">
  <dimension ref="B1:F7"/>
  <sheetViews>
    <sheetView workbookViewId="0">
      <selection activeCell="B38" sqref="B38"/>
    </sheetView>
  </sheetViews>
  <sheetFormatPr defaultRowHeight="15.75" x14ac:dyDescent="0.25"/>
  <cols>
    <col min="2" max="2" width="61" customWidth="1"/>
    <col min="3" max="3" width="47.42578125" customWidth="1"/>
    <col min="6" max="6" width="66.28515625" customWidth="1"/>
  </cols>
  <sheetData>
    <row r="1" spans="2:6" ht="145.5" customHeight="1" x14ac:dyDescent="0.25">
      <c r="B1" s="8" t="s">
        <v>32</v>
      </c>
      <c r="C1" s="22" t="s">
        <v>65</v>
      </c>
      <c r="E1" s="2"/>
    </row>
    <row r="2" spans="2:6" ht="13.5" customHeight="1" x14ac:dyDescent="0.25">
      <c r="B2" s="24">
        <v>5</v>
      </c>
      <c r="C2" s="23">
        <f ca="1">TODAY()-1</f>
        <v>45395</v>
      </c>
      <c r="E2" s="7"/>
    </row>
    <row r="3" spans="2:6" hidden="1" x14ac:dyDescent="0.25">
      <c r="B3" s="9"/>
      <c r="C3" s="1"/>
      <c r="D3" s="1"/>
      <c r="E3" s="1"/>
      <c r="F3" s="1"/>
    </row>
    <row r="4" spans="2:6" x14ac:dyDescent="0.25">
      <c r="B4" s="10" t="s">
        <v>33</v>
      </c>
      <c r="E4" s="1"/>
    </row>
    <row r="5" spans="2:6" x14ac:dyDescent="0.25">
      <c r="B5" s="10" t="s">
        <v>34</v>
      </c>
      <c r="E5" s="1"/>
    </row>
    <row r="6" spans="2:6" x14ac:dyDescent="0.25">
      <c r="B6" s="10" t="s">
        <v>35</v>
      </c>
      <c r="E6" s="1"/>
    </row>
    <row r="7" spans="2:6" x14ac:dyDescent="0.25">
      <c r="B7" s="10"/>
      <c r="E7" s="1"/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1</xdr:col>
                    <xdr:colOff>1381125</xdr:colOff>
                    <xdr:row>2</xdr:row>
                    <xdr:rowOff>114300</xdr:rowOff>
                  </from>
                  <to>
                    <xdr:col>1</xdr:col>
                    <xdr:colOff>2152650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A1F5-9E3E-42AB-BD4F-A21FE112A83F}">
  <dimension ref="A1:T18"/>
  <sheetViews>
    <sheetView workbookViewId="0">
      <selection activeCell="E28" sqref="E28"/>
    </sheetView>
  </sheetViews>
  <sheetFormatPr defaultRowHeight="15.75" x14ac:dyDescent="0.25"/>
  <cols>
    <col min="1" max="1" width="27.5703125" style="1" customWidth="1"/>
    <col min="2" max="2" width="10.85546875" customWidth="1"/>
    <col min="3" max="3" width="14.140625" customWidth="1"/>
    <col min="4" max="4" width="15.140625" customWidth="1"/>
    <col min="5" max="5" width="30.5703125" customWidth="1"/>
    <col min="6" max="6" width="25" customWidth="1"/>
    <col min="7" max="7" width="17.140625" customWidth="1"/>
    <col min="8" max="8" width="19.85546875" customWidth="1"/>
    <col min="9" max="9" width="17.7109375" customWidth="1"/>
    <col min="10" max="10" width="18.7109375" customWidth="1"/>
    <col min="11" max="11" width="23" customWidth="1"/>
    <col min="12" max="12" width="17.42578125" style="1" customWidth="1"/>
    <col min="13" max="13" width="22.140625" customWidth="1"/>
    <col min="14" max="15" width="17.85546875" customWidth="1"/>
    <col min="16" max="16" width="28.140625" style="1" customWidth="1"/>
    <col min="17" max="17" width="21.140625" style="1" customWidth="1"/>
    <col min="18" max="18" width="21.5703125" style="1" customWidth="1"/>
    <col min="19" max="19" width="24.7109375" customWidth="1"/>
    <col min="20" max="20" width="27.140625" customWidth="1"/>
  </cols>
  <sheetData>
    <row r="1" spans="1:20" ht="47.25" x14ac:dyDescent="0.25">
      <c r="A1" s="20" t="s">
        <v>63</v>
      </c>
      <c r="B1" s="20" t="s">
        <v>0</v>
      </c>
      <c r="C1" s="20" t="s">
        <v>3</v>
      </c>
      <c r="D1" s="20" t="s">
        <v>21</v>
      </c>
      <c r="E1" s="20" t="s">
        <v>20</v>
      </c>
      <c r="F1" s="20" t="s">
        <v>29</v>
      </c>
      <c r="G1" s="20" t="s">
        <v>1</v>
      </c>
      <c r="H1" s="20" t="s">
        <v>26</v>
      </c>
      <c r="I1" s="20" t="s">
        <v>25</v>
      </c>
      <c r="J1" s="20" t="s">
        <v>6</v>
      </c>
      <c r="K1" s="20" t="s">
        <v>2</v>
      </c>
      <c r="L1" s="20" t="s">
        <v>31</v>
      </c>
      <c r="M1" s="20" t="s">
        <v>30</v>
      </c>
      <c r="N1" s="20" t="s">
        <v>40</v>
      </c>
      <c r="O1" s="20" t="s">
        <v>39</v>
      </c>
      <c r="P1" s="2"/>
      <c r="Q1" s="12"/>
      <c r="R1" s="12"/>
      <c r="S1" s="12"/>
      <c r="T1" s="32"/>
    </row>
    <row r="2" spans="1:20" x14ac:dyDescent="0.25">
      <c r="A2" s="1" t="s">
        <v>56</v>
      </c>
      <c r="B2" s="1" t="s">
        <v>16</v>
      </c>
      <c r="C2" s="1" t="s">
        <v>24</v>
      </c>
      <c r="D2" s="1" t="s">
        <v>11</v>
      </c>
      <c r="E2" s="1" t="s">
        <v>22</v>
      </c>
      <c r="F2" s="5">
        <v>72.33</v>
      </c>
      <c r="G2" s="5">
        <v>2.988</v>
      </c>
      <c r="H2" s="5">
        <v>195.25</v>
      </c>
      <c r="I2" s="5">
        <f>H2*(1-Setting!$B$2/100)</f>
        <v>185.48749999999998</v>
      </c>
      <c r="J2" s="5">
        <v>7.02</v>
      </c>
      <c r="K2" s="5">
        <f t="shared" ref="K2:K8" si="0">H2/J2</f>
        <v>27.813390313390315</v>
      </c>
      <c r="L2" s="5">
        <v>3.5720000000000001</v>
      </c>
      <c r="M2" s="7">
        <v>44044</v>
      </c>
      <c r="N2" s="1">
        <f ca="1">DATEDIF(M2,Setting!$C$2, "Y")</f>
        <v>3</v>
      </c>
      <c r="O2" s="4">
        <f ca="1">(1+H2/100)^(1/N2)-1</f>
        <v>0.434597166648091</v>
      </c>
      <c r="Q2" s="11"/>
      <c r="R2" s="11"/>
      <c r="S2" s="11"/>
      <c r="T2" s="33"/>
    </row>
    <row r="3" spans="1:20" x14ac:dyDescent="0.25">
      <c r="A3" s="1" t="s">
        <v>57</v>
      </c>
      <c r="B3" s="1" t="s">
        <v>4</v>
      </c>
      <c r="C3" s="1" t="s">
        <v>24</v>
      </c>
      <c r="D3" s="1" t="s">
        <v>27</v>
      </c>
      <c r="E3" s="1" t="s">
        <v>23</v>
      </c>
      <c r="F3" s="5">
        <v>46.94</v>
      </c>
      <c r="G3" s="5">
        <v>3.258</v>
      </c>
      <c r="H3" s="5">
        <v>136.6</v>
      </c>
      <c r="I3" s="5">
        <f>H3*(1-Setting!$B$2/100)</f>
        <v>129.76999999999998</v>
      </c>
      <c r="J3" s="5">
        <v>23.08</v>
      </c>
      <c r="K3" s="5">
        <f t="shared" si="0"/>
        <v>5.9185441941074526</v>
      </c>
      <c r="L3" s="5">
        <v>0.42</v>
      </c>
      <c r="M3" s="7">
        <v>42546</v>
      </c>
      <c r="N3" s="1">
        <f ca="1">DATEDIF(M3,Setting!$C$2, "Y")</f>
        <v>7</v>
      </c>
      <c r="O3" s="4">
        <f t="shared" ref="O3:O8" ca="1" si="1">(1+H3/100)^(1/N3)-1</f>
        <v>0.13091685607544301</v>
      </c>
      <c r="Q3" s="11"/>
      <c r="R3" s="11"/>
      <c r="S3" s="11"/>
      <c r="T3" s="34"/>
    </row>
    <row r="4" spans="1:20" x14ac:dyDescent="0.25">
      <c r="A4" s="1" t="s">
        <v>58</v>
      </c>
      <c r="B4" s="1" t="s">
        <v>7</v>
      </c>
      <c r="C4" s="1" t="s">
        <v>166</v>
      </c>
      <c r="D4" s="1" t="s">
        <v>15</v>
      </c>
      <c r="E4" s="1" t="s">
        <v>19</v>
      </c>
      <c r="F4" s="5">
        <v>59.23</v>
      </c>
      <c r="G4" s="5">
        <v>11.173999999999999</v>
      </c>
      <c r="H4" s="5">
        <v>59.23</v>
      </c>
      <c r="I4" s="5">
        <f>H4*(1-Setting!$B$2/100)</f>
        <v>56.268499999999996</v>
      </c>
      <c r="J4" s="5">
        <v>11.173999999999999</v>
      </c>
      <c r="K4" s="5">
        <f t="shared" si="0"/>
        <v>5.3006980490424196</v>
      </c>
      <c r="L4" s="5">
        <v>132.45699999999999</v>
      </c>
      <c r="M4" s="7">
        <v>45191</v>
      </c>
      <c r="N4" s="1">
        <f ca="1">DATEDIF(M4,Setting!$C$2, "Y")</f>
        <v>0</v>
      </c>
      <c r="O4" s="4">
        <f>(1+H4/100)^(1/1)-1</f>
        <v>0.59229999999999983</v>
      </c>
      <c r="Q4" s="11"/>
      <c r="R4" s="11"/>
      <c r="S4" s="11"/>
      <c r="T4" s="5"/>
    </row>
    <row r="5" spans="1:20" x14ac:dyDescent="0.25">
      <c r="A5" s="1" t="s">
        <v>59</v>
      </c>
      <c r="B5" s="1" t="s">
        <v>4</v>
      </c>
      <c r="C5" s="1" t="s">
        <v>28</v>
      </c>
      <c r="D5" s="1" t="s">
        <v>36</v>
      </c>
      <c r="E5" s="1" t="s">
        <v>37</v>
      </c>
      <c r="F5" s="5">
        <v>51.09</v>
      </c>
      <c r="G5" s="5">
        <v>2.5099999999999998</v>
      </c>
      <c r="H5" s="5">
        <v>499.99</v>
      </c>
      <c r="I5" s="5">
        <f>H5*(1-Setting!$B$2/100)</f>
        <v>474.9905</v>
      </c>
      <c r="J5" s="5">
        <v>11.49</v>
      </c>
      <c r="K5" s="5">
        <f t="shared" si="0"/>
        <v>43.515230635335072</v>
      </c>
      <c r="L5" s="5">
        <v>1.272</v>
      </c>
      <c r="M5" s="7">
        <v>42223</v>
      </c>
      <c r="N5" s="1">
        <f ca="1">DATEDIF(M5,Setting!$C$2, "Y")</f>
        <v>8</v>
      </c>
      <c r="O5" s="4">
        <f t="shared" ca="1" si="1"/>
        <v>0.25103079852047583</v>
      </c>
      <c r="Q5" s="11"/>
      <c r="R5" s="11"/>
      <c r="S5" s="11"/>
    </row>
    <row r="6" spans="1:20" x14ac:dyDescent="0.25">
      <c r="A6" s="1" t="s">
        <v>60</v>
      </c>
      <c r="B6" s="1" t="s">
        <v>4</v>
      </c>
      <c r="C6" s="1" t="s">
        <v>24</v>
      </c>
      <c r="D6" s="1" t="s">
        <v>36</v>
      </c>
      <c r="E6" s="1" t="s">
        <v>37</v>
      </c>
      <c r="F6" s="5">
        <v>52.33</v>
      </c>
      <c r="G6" s="5">
        <v>2.8</v>
      </c>
      <c r="H6" s="5">
        <v>276.94</v>
      </c>
      <c r="I6" s="5">
        <f>H6*(1-Setting!$B$2/100)</f>
        <v>263.09299999999996</v>
      </c>
      <c r="J6" s="5">
        <v>9.59</v>
      </c>
      <c r="K6" s="5">
        <f t="shared" si="0"/>
        <v>28.877997914494266</v>
      </c>
      <c r="L6" s="5">
        <v>1.3879999999999999</v>
      </c>
      <c r="M6" s="7">
        <v>42546</v>
      </c>
      <c r="N6" s="1">
        <f ca="1">DATEDIF(M6,Setting!$C$2, "Y")</f>
        <v>7</v>
      </c>
      <c r="O6" s="4">
        <f t="shared" ca="1" si="1"/>
        <v>0.20871692613471171</v>
      </c>
      <c r="Q6" s="11"/>
      <c r="R6" s="11"/>
      <c r="S6" s="11"/>
    </row>
    <row r="7" spans="1:20" x14ac:dyDescent="0.25">
      <c r="A7" s="1" t="s">
        <v>61</v>
      </c>
      <c r="B7" s="1" t="s">
        <v>4</v>
      </c>
      <c r="C7" s="1" t="s">
        <v>38</v>
      </c>
      <c r="D7" s="1" t="s">
        <v>36</v>
      </c>
      <c r="E7" s="1" t="s">
        <v>37</v>
      </c>
      <c r="F7" s="5">
        <v>53.19</v>
      </c>
      <c r="G7" s="5">
        <v>2.3109999999999999</v>
      </c>
      <c r="H7" s="5">
        <v>495.55</v>
      </c>
      <c r="I7" s="5">
        <f>H7*(1-Setting!$B$2/100)</f>
        <v>470.77249999999998</v>
      </c>
      <c r="J7" s="5">
        <v>13.42</v>
      </c>
      <c r="K7" s="5">
        <f t="shared" si="0"/>
        <v>36.92622950819672</v>
      </c>
      <c r="L7" s="5">
        <v>1.4359999999999999</v>
      </c>
      <c r="M7" s="7">
        <v>42223</v>
      </c>
      <c r="N7" s="1">
        <f ca="1">DATEDIF(M7,Setting!$C$2, "Y")</f>
        <v>8</v>
      </c>
      <c r="O7" s="4">
        <f t="shared" ca="1" si="1"/>
        <v>0.24986981175274092</v>
      </c>
      <c r="Q7" s="11"/>
      <c r="R7" s="11"/>
      <c r="S7" s="11"/>
    </row>
    <row r="8" spans="1:20" x14ac:dyDescent="0.25">
      <c r="A8" s="1" t="s">
        <v>62</v>
      </c>
      <c r="B8" s="1" t="s">
        <v>16</v>
      </c>
      <c r="C8" s="1" t="s">
        <v>24</v>
      </c>
      <c r="D8" s="1" t="s">
        <v>36</v>
      </c>
      <c r="E8" s="1" t="s">
        <v>37</v>
      </c>
      <c r="F8" s="5">
        <v>54.55</v>
      </c>
      <c r="G8" s="5">
        <v>3.8610000000000002</v>
      </c>
      <c r="H8" s="5">
        <v>253.04</v>
      </c>
      <c r="I8" s="5">
        <f>H8*(1-Setting!$B$2/100)</f>
        <v>240.38799999999998</v>
      </c>
      <c r="J8" s="5">
        <v>7.71</v>
      </c>
      <c r="K8" s="5">
        <f t="shared" si="0"/>
        <v>32.819714656290529</v>
      </c>
      <c r="L8" s="5">
        <v>3.077</v>
      </c>
      <c r="M8" s="7">
        <v>43931</v>
      </c>
      <c r="N8" s="1">
        <f ca="1">DATEDIF(M8,Setting!$C$2, "Y")</f>
        <v>4</v>
      </c>
      <c r="O8" s="35">
        <f t="shared" ca="1" si="1"/>
        <v>0.37074281652295626</v>
      </c>
      <c r="S8" s="1"/>
    </row>
    <row r="9" spans="1:20" x14ac:dyDescent="0.25">
      <c r="F9" s="5"/>
      <c r="L9"/>
      <c r="M9" s="1"/>
      <c r="O9" s="1"/>
      <c r="S9" s="1"/>
    </row>
    <row r="10" spans="1:20" x14ac:dyDescent="0.25">
      <c r="E10" s="5"/>
    </row>
    <row r="11" spans="1:20" x14ac:dyDescent="0.25">
      <c r="E11" s="5"/>
    </row>
    <row r="12" spans="1:20" x14ac:dyDescent="0.25">
      <c r="E12" s="5"/>
    </row>
    <row r="13" spans="1:20" x14ac:dyDescent="0.25">
      <c r="E13" s="5"/>
    </row>
    <row r="14" spans="1:20" x14ac:dyDescent="0.25">
      <c r="E14" s="5"/>
    </row>
    <row r="15" spans="1:20" x14ac:dyDescent="0.25">
      <c r="E15" s="5"/>
    </row>
    <row r="16" spans="1:20" x14ac:dyDescent="0.25">
      <c r="E16" s="5"/>
    </row>
    <row r="17" spans="5:5" x14ac:dyDescent="0.25">
      <c r="E17" s="5"/>
    </row>
    <row r="18" spans="5:5" x14ac:dyDescent="0.25">
      <c r="E18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D9C9-F22F-4AD7-833B-E947EB6886D7}">
  <dimension ref="A1:F313"/>
  <sheetViews>
    <sheetView topLeftCell="A34" workbookViewId="0">
      <selection activeCell="E54" sqref="E54"/>
    </sheetView>
  </sheetViews>
  <sheetFormatPr defaultRowHeight="12.75" x14ac:dyDescent="0.2"/>
  <cols>
    <col min="1" max="256" width="20.7109375" style="13" customWidth="1"/>
    <col min="257" max="16384" width="9.140625" style="13"/>
  </cols>
  <sheetData>
    <row r="1" spans="1:6" x14ac:dyDescent="0.2">
      <c r="A1" s="13" t="s">
        <v>54</v>
      </c>
    </row>
    <row r="2" spans="1:6" x14ac:dyDescent="0.2">
      <c r="A2" s="13" t="s">
        <v>53</v>
      </c>
    </row>
    <row r="3" spans="1:6" x14ac:dyDescent="0.2">
      <c r="A3" s="13" t="s">
        <v>52</v>
      </c>
    </row>
    <row r="4" spans="1:6" x14ac:dyDescent="0.2">
      <c r="A4" s="13" t="s">
        <v>51</v>
      </c>
    </row>
    <row r="5" spans="1:6" x14ac:dyDescent="0.2">
      <c r="A5" s="13" t="s">
        <v>50</v>
      </c>
    </row>
    <row r="6" spans="1:6" x14ac:dyDescent="0.2">
      <c r="A6" s="13" t="s">
        <v>49</v>
      </c>
    </row>
    <row r="8" spans="1:6" x14ac:dyDescent="0.2">
      <c r="A8" s="13" t="s">
        <v>45</v>
      </c>
      <c r="B8" s="13" t="s">
        <v>48</v>
      </c>
    </row>
    <row r="10" spans="1:6" x14ac:dyDescent="0.2">
      <c r="A10" s="13" t="s">
        <v>47</v>
      </c>
      <c r="F10" s="17" t="s">
        <v>55</v>
      </c>
    </row>
    <row r="11" spans="1:6" x14ac:dyDescent="0.2">
      <c r="A11" s="13" t="s">
        <v>46</v>
      </c>
      <c r="B11" s="13" t="s">
        <v>45</v>
      </c>
      <c r="F11" s="18">
        <f>MEDIAN(C12:C313)</f>
        <v>1.7614999999999999E-2</v>
      </c>
    </row>
    <row r="12" spans="1:6" x14ac:dyDescent="0.2">
      <c r="A12" s="15">
        <v>43196</v>
      </c>
      <c r="B12" s="14">
        <v>1.7675000000000001</v>
      </c>
      <c r="C12" s="16">
        <f>B12/100</f>
        <v>1.7675E-2</v>
      </c>
    </row>
    <row r="13" spans="1:6" x14ac:dyDescent="0.2">
      <c r="A13" s="15">
        <v>43203</v>
      </c>
      <c r="B13" s="14">
        <v>1.742</v>
      </c>
      <c r="C13" s="16">
        <f t="shared" ref="C13:C76" si="0">B13/100</f>
        <v>1.7420000000000001E-2</v>
      </c>
    </row>
    <row r="14" spans="1:6" x14ac:dyDescent="0.2">
      <c r="A14" s="15">
        <v>43210</v>
      </c>
      <c r="B14" s="14">
        <v>1.746</v>
      </c>
      <c r="C14" s="16">
        <f t="shared" si="0"/>
        <v>1.746E-2</v>
      </c>
    </row>
    <row r="15" spans="1:6" x14ac:dyDescent="0.2">
      <c r="A15" s="15">
        <v>43217</v>
      </c>
      <c r="B15" s="14">
        <v>1.712</v>
      </c>
      <c r="C15" s="16">
        <f t="shared" si="0"/>
        <v>1.712E-2</v>
      </c>
    </row>
    <row r="16" spans="1:6" x14ac:dyDescent="0.2">
      <c r="A16" s="15">
        <v>43224</v>
      </c>
      <c r="B16" s="14">
        <v>1.748</v>
      </c>
      <c r="C16" s="16">
        <f t="shared" si="0"/>
        <v>1.7479999999999999E-2</v>
      </c>
    </row>
    <row r="17" spans="1:3" x14ac:dyDescent="0.2">
      <c r="A17" s="15">
        <v>43231</v>
      </c>
      <c r="B17" s="14">
        <v>1.722</v>
      </c>
      <c r="C17" s="16">
        <f t="shared" si="0"/>
        <v>1.7219999999999999E-2</v>
      </c>
    </row>
    <row r="18" spans="1:3" x14ac:dyDescent="0.2">
      <c r="A18" s="15">
        <v>43238</v>
      </c>
      <c r="B18" s="14">
        <v>1.752</v>
      </c>
      <c r="C18" s="16">
        <f t="shared" si="0"/>
        <v>1.7520000000000001E-2</v>
      </c>
    </row>
    <row r="19" spans="1:3" x14ac:dyDescent="0.2">
      <c r="A19" s="15">
        <v>43245</v>
      </c>
      <c r="B19" s="14">
        <v>1.696</v>
      </c>
      <c r="C19" s="16">
        <f t="shared" si="0"/>
        <v>1.6959999999999999E-2</v>
      </c>
    </row>
    <row r="20" spans="1:3" x14ac:dyDescent="0.2">
      <c r="A20" s="15">
        <v>43252</v>
      </c>
      <c r="B20" s="14">
        <v>1.7649999999999999</v>
      </c>
      <c r="C20" s="16">
        <f t="shared" si="0"/>
        <v>1.7649999999999999E-2</v>
      </c>
    </row>
    <row r="21" spans="1:3" x14ac:dyDescent="0.2">
      <c r="A21" s="15">
        <v>43259</v>
      </c>
      <c r="B21" s="14">
        <v>1.736</v>
      </c>
      <c r="C21" s="16">
        <f t="shared" si="0"/>
        <v>1.736E-2</v>
      </c>
    </row>
    <row r="22" spans="1:3" x14ac:dyDescent="0.2">
      <c r="A22" s="15">
        <v>43266</v>
      </c>
      <c r="B22" s="14">
        <v>1.776</v>
      </c>
      <c r="C22" s="16">
        <f t="shared" si="0"/>
        <v>1.7760000000000001E-2</v>
      </c>
    </row>
    <row r="23" spans="1:3" x14ac:dyDescent="0.2">
      <c r="A23" s="15">
        <v>43273</v>
      </c>
      <c r="B23" s="14">
        <v>1.8879999999999999</v>
      </c>
      <c r="C23" s="16">
        <f t="shared" si="0"/>
        <v>1.8879999999999997E-2</v>
      </c>
    </row>
    <row r="24" spans="1:3" x14ac:dyDescent="0.2">
      <c r="A24" s="15">
        <v>43280</v>
      </c>
      <c r="B24" s="14">
        <v>1.952</v>
      </c>
      <c r="C24" s="16">
        <f t="shared" si="0"/>
        <v>1.9519999999999999E-2</v>
      </c>
    </row>
    <row r="25" spans="1:3" x14ac:dyDescent="0.2">
      <c r="A25" s="15">
        <v>43287</v>
      </c>
      <c r="B25" s="14">
        <v>1.9850000000000001</v>
      </c>
      <c r="C25" s="16">
        <f t="shared" si="0"/>
        <v>1.985E-2</v>
      </c>
    </row>
    <row r="26" spans="1:3" x14ac:dyDescent="0.2">
      <c r="A26" s="15">
        <v>43294</v>
      </c>
      <c r="B26" s="14">
        <v>1.8939999999999999</v>
      </c>
      <c r="C26" s="16">
        <f t="shared" si="0"/>
        <v>1.8939999999999999E-2</v>
      </c>
    </row>
    <row r="27" spans="1:3" x14ac:dyDescent="0.2">
      <c r="A27" s="15">
        <v>43301</v>
      </c>
      <c r="B27" s="14">
        <v>1.91</v>
      </c>
      <c r="C27" s="16">
        <f t="shared" si="0"/>
        <v>1.9099999999999999E-2</v>
      </c>
    </row>
    <row r="28" spans="1:3" x14ac:dyDescent="0.2">
      <c r="A28" s="15">
        <v>43308</v>
      </c>
      <c r="B28" s="14">
        <v>1.8839999999999999</v>
      </c>
      <c r="C28" s="16">
        <f t="shared" si="0"/>
        <v>1.8839999999999999E-2</v>
      </c>
    </row>
    <row r="29" spans="1:3" x14ac:dyDescent="0.2">
      <c r="A29" s="15">
        <v>43315</v>
      </c>
      <c r="B29" s="14">
        <v>1.8919999999999999</v>
      </c>
      <c r="C29" s="16">
        <f t="shared" si="0"/>
        <v>1.8919999999999999E-2</v>
      </c>
    </row>
    <row r="30" spans="1:3" x14ac:dyDescent="0.2">
      <c r="A30" s="15">
        <v>43322</v>
      </c>
      <c r="B30" s="14">
        <v>1.8839999999999999</v>
      </c>
      <c r="C30" s="16">
        <f t="shared" si="0"/>
        <v>1.8839999999999999E-2</v>
      </c>
    </row>
    <row r="31" spans="1:3" x14ac:dyDescent="0.2">
      <c r="A31" s="15">
        <v>43329</v>
      </c>
      <c r="B31" s="14">
        <v>1.9419999999999999</v>
      </c>
      <c r="C31" s="16">
        <f t="shared" si="0"/>
        <v>1.942E-2</v>
      </c>
    </row>
    <row r="32" spans="1:3" x14ac:dyDescent="0.2">
      <c r="A32" s="15">
        <v>43336</v>
      </c>
      <c r="B32" s="14">
        <v>1.9179999999999999</v>
      </c>
      <c r="C32" s="16">
        <f t="shared" si="0"/>
        <v>1.9179999999999999E-2</v>
      </c>
    </row>
    <row r="33" spans="1:3" x14ac:dyDescent="0.2">
      <c r="A33" s="15">
        <v>43343</v>
      </c>
      <c r="B33" s="14">
        <v>1.946</v>
      </c>
      <c r="C33" s="16">
        <f t="shared" si="0"/>
        <v>1.9459999999999998E-2</v>
      </c>
    </row>
    <row r="34" spans="1:3" x14ac:dyDescent="0.2">
      <c r="A34" s="15">
        <v>43350</v>
      </c>
      <c r="B34" s="14">
        <v>1.9450000000000001</v>
      </c>
      <c r="C34" s="16">
        <f t="shared" si="0"/>
        <v>1.9450000000000002E-2</v>
      </c>
    </row>
    <row r="35" spans="1:3" x14ac:dyDescent="0.2">
      <c r="A35" s="15">
        <v>43357</v>
      </c>
      <c r="B35" s="14">
        <v>1.9419999999999999</v>
      </c>
      <c r="C35" s="16">
        <f t="shared" si="0"/>
        <v>1.942E-2</v>
      </c>
    </row>
    <row r="36" spans="1:3" x14ac:dyDescent="0.2">
      <c r="A36" s="15">
        <v>43364</v>
      </c>
      <c r="B36" s="14">
        <v>1.94</v>
      </c>
      <c r="C36" s="16">
        <f t="shared" si="0"/>
        <v>1.9400000000000001E-2</v>
      </c>
    </row>
    <row r="37" spans="1:3" x14ac:dyDescent="0.2">
      <c r="A37" s="15">
        <v>43371</v>
      </c>
      <c r="B37" s="14">
        <v>2.0419999999999998</v>
      </c>
      <c r="C37" s="16">
        <f t="shared" si="0"/>
        <v>2.0419999999999997E-2</v>
      </c>
    </row>
    <row r="38" spans="1:3" x14ac:dyDescent="0.2">
      <c r="A38" s="15">
        <v>43378</v>
      </c>
      <c r="B38" s="14">
        <v>2.1920000000000002</v>
      </c>
      <c r="C38" s="16">
        <f t="shared" si="0"/>
        <v>2.1920000000000002E-2</v>
      </c>
    </row>
    <row r="39" spans="1:3" x14ac:dyDescent="0.2">
      <c r="A39" s="15">
        <v>43385</v>
      </c>
      <c r="B39" s="14">
        <v>2.1625000000000001</v>
      </c>
      <c r="C39" s="16">
        <f t="shared" si="0"/>
        <v>2.1625000000000002E-2</v>
      </c>
    </row>
    <row r="40" spans="1:3" x14ac:dyDescent="0.2">
      <c r="A40" s="15">
        <v>43392</v>
      </c>
      <c r="B40" s="14">
        <v>2.19</v>
      </c>
      <c r="C40" s="16">
        <f t="shared" si="0"/>
        <v>2.1899999999999999E-2</v>
      </c>
    </row>
    <row r="41" spans="1:3" x14ac:dyDescent="0.2">
      <c r="A41" s="15">
        <v>43399</v>
      </c>
      <c r="B41" s="14">
        <v>2.1819999999999999</v>
      </c>
      <c r="C41" s="16">
        <f t="shared" si="0"/>
        <v>2.1819999999999999E-2</v>
      </c>
    </row>
    <row r="42" spans="1:3" x14ac:dyDescent="0.2">
      <c r="A42" s="15">
        <v>43406</v>
      </c>
      <c r="B42" s="14">
        <v>2.21</v>
      </c>
      <c r="C42" s="16">
        <f t="shared" si="0"/>
        <v>2.2099999999999998E-2</v>
      </c>
    </row>
    <row r="43" spans="1:3" x14ac:dyDescent="0.2">
      <c r="A43" s="15">
        <v>43413</v>
      </c>
      <c r="B43" s="14">
        <v>2.21</v>
      </c>
      <c r="C43" s="16">
        <f t="shared" si="0"/>
        <v>2.2099999999999998E-2</v>
      </c>
    </row>
    <row r="44" spans="1:3" x14ac:dyDescent="0.2">
      <c r="A44" s="15">
        <v>43420</v>
      </c>
      <c r="B44" s="14">
        <v>2.2349999999999999</v>
      </c>
      <c r="C44" s="16">
        <f t="shared" si="0"/>
        <v>2.2349999999999998E-2</v>
      </c>
    </row>
    <row r="45" spans="1:3" x14ac:dyDescent="0.2">
      <c r="A45" s="15">
        <v>43427</v>
      </c>
      <c r="B45" s="14">
        <v>2.2124999999999999</v>
      </c>
      <c r="C45" s="16">
        <f t="shared" si="0"/>
        <v>2.2124999999999999E-2</v>
      </c>
    </row>
    <row r="46" spans="1:3" x14ac:dyDescent="0.2">
      <c r="A46" s="15">
        <v>43434</v>
      </c>
      <c r="B46" s="14">
        <v>2.2200000000000002</v>
      </c>
      <c r="C46" s="16">
        <f t="shared" si="0"/>
        <v>2.2200000000000001E-2</v>
      </c>
    </row>
    <row r="47" spans="1:3" x14ac:dyDescent="0.2">
      <c r="A47" s="15">
        <v>43441</v>
      </c>
      <c r="B47" s="14">
        <v>2.2850000000000001</v>
      </c>
      <c r="C47" s="16">
        <f t="shared" si="0"/>
        <v>2.2850000000000002E-2</v>
      </c>
    </row>
    <row r="48" spans="1:3" x14ac:dyDescent="0.2">
      <c r="A48" s="15">
        <v>43448</v>
      </c>
      <c r="B48" s="14">
        <v>2.206</v>
      </c>
      <c r="C48" s="16">
        <f t="shared" si="0"/>
        <v>2.206E-2</v>
      </c>
    </row>
    <row r="49" spans="1:3" x14ac:dyDescent="0.2">
      <c r="A49" s="15">
        <v>43455</v>
      </c>
      <c r="B49" s="14">
        <v>2.3479999999999999</v>
      </c>
      <c r="C49" s="16">
        <f t="shared" si="0"/>
        <v>2.3479999999999997E-2</v>
      </c>
    </row>
    <row r="50" spans="1:3" x14ac:dyDescent="0.2">
      <c r="A50" s="15">
        <v>43462</v>
      </c>
      <c r="B50" s="14">
        <v>2.4375</v>
      </c>
      <c r="C50" s="16">
        <f t="shared" si="0"/>
        <v>2.4375000000000001E-2</v>
      </c>
    </row>
    <row r="51" spans="1:3" x14ac:dyDescent="0.2">
      <c r="A51" s="15">
        <v>43469</v>
      </c>
      <c r="B51" s="14">
        <v>2.8250000000000002</v>
      </c>
      <c r="C51" s="16">
        <f t="shared" si="0"/>
        <v>2.8250000000000001E-2</v>
      </c>
    </row>
    <row r="52" spans="1:3" x14ac:dyDescent="0.2">
      <c r="A52" s="15">
        <v>43476</v>
      </c>
      <c r="B52" s="14">
        <v>2.4239999999999999</v>
      </c>
      <c r="C52" s="16">
        <f t="shared" si="0"/>
        <v>2.4239999999999998E-2</v>
      </c>
    </row>
    <row r="53" spans="1:3" x14ac:dyDescent="0.2">
      <c r="A53" s="15">
        <v>43483</v>
      </c>
      <c r="B53" s="14">
        <v>2.4239999999999999</v>
      </c>
      <c r="C53" s="16">
        <f t="shared" si="0"/>
        <v>2.4239999999999998E-2</v>
      </c>
    </row>
    <row r="54" spans="1:3" x14ac:dyDescent="0.2">
      <c r="A54" s="15">
        <v>43490</v>
      </c>
      <c r="B54" s="14">
        <v>2.4049999999999998</v>
      </c>
      <c r="C54" s="16">
        <f t="shared" si="0"/>
        <v>2.4049999999999998E-2</v>
      </c>
    </row>
    <row r="55" spans="1:3" x14ac:dyDescent="0.2">
      <c r="A55" s="15">
        <v>43497</v>
      </c>
      <c r="B55" s="14">
        <v>2.4460000000000002</v>
      </c>
      <c r="C55" s="16">
        <f t="shared" si="0"/>
        <v>2.4460000000000003E-2</v>
      </c>
    </row>
    <row r="56" spans="1:3" x14ac:dyDescent="0.2">
      <c r="A56" s="15">
        <v>43504</v>
      </c>
      <c r="B56" s="14">
        <v>2.3860000000000001</v>
      </c>
      <c r="C56" s="16">
        <f t="shared" si="0"/>
        <v>2.3860000000000003E-2</v>
      </c>
    </row>
    <row r="57" spans="1:3" x14ac:dyDescent="0.2">
      <c r="A57" s="15">
        <v>43511</v>
      </c>
      <c r="B57" s="14">
        <v>2.3980000000000001</v>
      </c>
      <c r="C57" s="16">
        <f t="shared" si="0"/>
        <v>2.3980000000000001E-2</v>
      </c>
    </row>
    <row r="58" spans="1:3" x14ac:dyDescent="0.2">
      <c r="A58" s="15">
        <v>43518</v>
      </c>
      <c r="B58" s="14">
        <v>2.395</v>
      </c>
      <c r="C58" s="16">
        <f t="shared" si="0"/>
        <v>2.3949999999999999E-2</v>
      </c>
    </row>
    <row r="59" spans="1:3" x14ac:dyDescent="0.2">
      <c r="A59" s="15">
        <v>43525</v>
      </c>
      <c r="B59" s="14">
        <v>2.4180000000000001</v>
      </c>
      <c r="C59" s="16">
        <f t="shared" si="0"/>
        <v>2.418E-2</v>
      </c>
    </row>
    <row r="60" spans="1:3" x14ac:dyDescent="0.2">
      <c r="A60" s="15">
        <v>43532</v>
      </c>
      <c r="B60" s="14">
        <v>2.3820000000000001</v>
      </c>
      <c r="C60" s="16">
        <f t="shared" si="0"/>
        <v>2.3820000000000001E-2</v>
      </c>
    </row>
    <row r="61" spans="1:3" x14ac:dyDescent="0.2">
      <c r="A61" s="15">
        <v>43539</v>
      </c>
      <c r="B61" s="14">
        <v>2.41</v>
      </c>
      <c r="C61" s="16">
        <f t="shared" si="0"/>
        <v>2.41E-2</v>
      </c>
    </row>
    <row r="62" spans="1:3" x14ac:dyDescent="0.2">
      <c r="A62" s="15">
        <v>43546</v>
      </c>
      <c r="B62" s="14">
        <v>2.4279999999999999</v>
      </c>
      <c r="C62" s="16">
        <f t="shared" si="0"/>
        <v>2.4279999999999999E-2</v>
      </c>
    </row>
    <row r="63" spans="1:3" x14ac:dyDescent="0.2">
      <c r="A63" s="15">
        <v>43553</v>
      </c>
      <c r="B63" s="14">
        <v>2.456</v>
      </c>
      <c r="C63" s="16">
        <f t="shared" si="0"/>
        <v>2.4559999999999998E-2</v>
      </c>
    </row>
    <row r="64" spans="1:3" x14ac:dyDescent="0.2">
      <c r="A64" s="15">
        <v>43560</v>
      </c>
      <c r="B64" s="14">
        <v>2.4620000000000002</v>
      </c>
      <c r="C64" s="16">
        <f t="shared" si="0"/>
        <v>2.4620000000000003E-2</v>
      </c>
    </row>
    <row r="65" spans="1:3" x14ac:dyDescent="0.2">
      <c r="A65" s="15">
        <v>43567</v>
      </c>
      <c r="B65" s="14">
        <v>2.448</v>
      </c>
      <c r="C65" s="16">
        <f t="shared" si="0"/>
        <v>2.4479999999999998E-2</v>
      </c>
    </row>
    <row r="66" spans="1:3" x14ac:dyDescent="0.2">
      <c r="A66" s="15">
        <v>43574</v>
      </c>
      <c r="B66" s="14">
        <v>2.4849999999999999</v>
      </c>
      <c r="C66" s="16">
        <f t="shared" si="0"/>
        <v>2.4849999999999997E-2</v>
      </c>
    </row>
    <row r="67" spans="1:3" x14ac:dyDescent="0.2">
      <c r="A67" s="15">
        <v>43581</v>
      </c>
      <c r="B67" s="14">
        <v>2.4540000000000002</v>
      </c>
      <c r="C67" s="16">
        <f t="shared" si="0"/>
        <v>2.4540000000000003E-2</v>
      </c>
    </row>
    <row r="68" spans="1:3" x14ac:dyDescent="0.2">
      <c r="A68" s="15">
        <v>43588</v>
      </c>
      <c r="B68" s="14">
        <v>2.5419999999999998</v>
      </c>
      <c r="C68" s="16">
        <f t="shared" si="0"/>
        <v>2.5419999999999998E-2</v>
      </c>
    </row>
    <row r="69" spans="1:3" x14ac:dyDescent="0.2">
      <c r="A69" s="15">
        <v>43595</v>
      </c>
      <c r="B69" s="14">
        <v>2.42</v>
      </c>
      <c r="C69" s="16">
        <f t="shared" si="0"/>
        <v>2.4199999999999999E-2</v>
      </c>
    </row>
    <row r="70" spans="1:3" x14ac:dyDescent="0.2">
      <c r="A70" s="15">
        <v>43602</v>
      </c>
      <c r="B70" s="14">
        <v>2.42</v>
      </c>
      <c r="C70" s="16">
        <f t="shared" si="0"/>
        <v>2.4199999999999999E-2</v>
      </c>
    </row>
    <row r="71" spans="1:3" x14ac:dyDescent="0.2">
      <c r="A71" s="15">
        <v>43609</v>
      </c>
      <c r="B71" s="14">
        <v>2.3759999999999999</v>
      </c>
      <c r="C71" s="16">
        <f t="shared" si="0"/>
        <v>2.376E-2</v>
      </c>
    </row>
    <row r="72" spans="1:3" x14ac:dyDescent="0.2">
      <c r="A72" s="15">
        <v>43616</v>
      </c>
      <c r="B72" s="14">
        <v>2.4249999999999998</v>
      </c>
      <c r="C72" s="16">
        <f t="shared" si="0"/>
        <v>2.4249999999999997E-2</v>
      </c>
    </row>
    <row r="73" spans="1:3" x14ac:dyDescent="0.2">
      <c r="A73" s="15">
        <v>43623</v>
      </c>
      <c r="B73" s="14">
        <v>2.3959999999999999</v>
      </c>
      <c r="C73" s="16">
        <f t="shared" si="0"/>
        <v>2.3959999999999999E-2</v>
      </c>
    </row>
    <row r="74" spans="1:3" x14ac:dyDescent="0.2">
      <c r="A74" s="15">
        <v>43630</v>
      </c>
      <c r="B74" s="14">
        <v>2.3679999999999999</v>
      </c>
      <c r="C74" s="16">
        <f t="shared" si="0"/>
        <v>2.368E-2</v>
      </c>
    </row>
    <row r="75" spans="1:3" x14ac:dyDescent="0.2">
      <c r="A75" s="15">
        <v>43637</v>
      </c>
      <c r="B75" s="14">
        <v>2.3780000000000001</v>
      </c>
      <c r="C75" s="16">
        <f t="shared" si="0"/>
        <v>2.3780000000000003E-2</v>
      </c>
    </row>
    <row r="76" spans="1:3" x14ac:dyDescent="0.2">
      <c r="A76" s="15">
        <v>43644</v>
      </c>
      <c r="B76" s="14">
        <v>2.4300000000000002</v>
      </c>
      <c r="C76" s="16">
        <f t="shared" si="0"/>
        <v>2.4300000000000002E-2</v>
      </c>
    </row>
    <row r="77" spans="1:3" x14ac:dyDescent="0.2">
      <c r="A77" s="15">
        <v>43651</v>
      </c>
      <c r="B77" s="14">
        <v>2.52</v>
      </c>
      <c r="C77" s="16">
        <f t="shared" ref="C77:C140" si="1">B77/100</f>
        <v>2.52E-2</v>
      </c>
    </row>
    <row r="78" spans="1:3" x14ac:dyDescent="0.2">
      <c r="A78" s="15">
        <v>43658</v>
      </c>
      <c r="B78" s="14">
        <v>2.4319999999999999</v>
      </c>
      <c r="C78" s="16">
        <f t="shared" si="1"/>
        <v>2.4319999999999998E-2</v>
      </c>
    </row>
    <row r="79" spans="1:3" x14ac:dyDescent="0.2">
      <c r="A79" s="15">
        <v>43665</v>
      </c>
      <c r="B79" s="14">
        <v>2.4540000000000002</v>
      </c>
      <c r="C79" s="16">
        <f t="shared" si="1"/>
        <v>2.4540000000000003E-2</v>
      </c>
    </row>
    <row r="80" spans="1:3" x14ac:dyDescent="0.2">
      <c r="A80" s="15">
        <v>43672</v>
      </c>
      <c r="B80" s="14">
        <v>2.4079999999999999</v>
      </c>
      <c r="C80" s="16">
        <f t="shared" si="1"/>
        <v>2.4080000000000001E-2</v>
      </c>
    </row>
    <row r="81" spans="1:3" x14ac:dyDescent="0.2">
      <c r="A81" s="15">
        <v>43679</v>
      </c>
      <c r="B81" s="14">
        <v>2.3439999999999999</v>
      </c>
      <c r="C81" s="16">
        <f t="shared" si="1"/>
        <v>2.3439999999999999E-2</v>
      </c>
    </row>
    <row r="82" spans="1:3" x14ac:dyDescent="0.2">
      <c r="A82" s="15">
        <v>43686</v>
      </c>
      <c r="B82" s="14">
        <v>2.1080000000000001</v>
      </c>
      <c r="C82" s="16">
        <f t="shared" si="1"/>
        <v>2.1080000000000002E-2</v>
      </c>
    </row>
    <row r="83" spans="1:3" x14ac:dyDescent="0.2">
      <c r="A83" s="15">
        <v>43693</v>
      </c>
      <c r="B83" s="14">
        <v>2.1440000000000001</v>
      </c>
      <c r="C83" s="16">
        <f t="shared" si="1"/>
        <v>2.1440000000000001E-2</v>
      </c>
    </row>
    <row r="84" spans="1:3" x14ac:dyDescent="0.2">
      <c r="A84" s="15">
        <v>43700</v>
      </c>
      <c r="B84" s="14">
        <v>2.1059999999999999</v>
      </c>
      <c r="C84" s="16">
        <f t="shared" si="1"/>
        <v>2.1059999999999999E-2</v>
      </c>
    </row>
    <row r="85" spans="1:3" x14ac:dyDescent="0.2">
      <c r="A85" s="15">
        <v>43707</v>
      </c>
      <c r="B85" s="14">
        <v>2.13</v>
      </c>
      <c r="C85" s="16">
        <f t="shared" si="1"/>
        <v>2.1299999999999999E-2</v>
      </c>
    </row>
    <row r="86" spans="1:3" x14ac:dyDescent="0.2">
      <c r="A86" s="15">
        <v>43714</v>
      </c>
      <c r="B86" s="14">
        <v>2.1850000000000001</v>
      </c>
      <c r="C86" s="16">
        <f t="shared" si="1"/>
        <v>2.1850000000000001E-2</v>
      </c>
    </row>
    <row r="87" spans="1:3" x14ac:dyDescent="0.2">
      <c r="A87" s="15">
        <v>43721</v>
      </c>
      <c r="B87" s="14">
        <v>2.1619999999999999</v>
      </c>
      <c r="C87" s="16">
        <f t="shared" si="1"/>
        <v>2.162E-2</v>
      </c>
    </row>
    <row r="88" spans="1:3" x14ac:dyDescent="0.2">
      <c r="A88" s="15">
        <v>43728</v>
      </c>
      <c r="B88" s="14">
        <v>2.8079999999999998</v>
      </c>
      <c r="C88" s="16">
        <f t="shared" si="1"/>
        <v>2.8079999999999997E-2</v>
      </c>
    </row>
    <row r="89" spans="1:3" x14ac:dyDescent="0.2">
      <c r="A89" s="15">
        <v>43735</v>
      </c>
      <c r="B89" s="14">
        <v>1.8979999999999999</v>
      </c>
      <c r="C89" s="16">
        <f t="shared" si="1"/>
        <v>1.898E-2</v>
      </c>
    </row>
    <row r="90" spans="1:3" x14ac:dyDescent="0.2">
      <c r="A90" s="15">
        <v>43742</v>
      </c>
      <c r="B90" s="14">
        <v>1.948</v>
      </c>
      <c r="C90" s="16">
        <f t="shared" si="1"/>
        <v>1.9480000000000001E-2</v>
      </c>
    </row>
    <row r="91" spans="1:3" x14ac:dyDescent="0.2">
      <c r="A91" s="15">
        <v>43749</v>
      </c>
      <c r="B91" s="14">
        <v>1.8460000000000001</v>
      </c>
      <c r="C91" s="16">
        <f t="shared" si="1"/>
        <v>1.8460000000000001E-2</v>
      </c>
    </row>
    <row r="92" spans="1:3" x14ac:dyDescent="0.2">
      <c r="A92" s="15">
        <v>43756</v>
      </c>
      <c r="B92" s="14">
        <v>1.97</v>
      </c>
      <c r="C92" s="16">
        <f t="shared" si="1"/>
        <v>1.9699999999999999E-2</v>
      </c>
    </row>
    <row r="93" spans="1:3" x14ac:dyDescent="0.2">
      <c r="A93" s="15">
        <v>43763</v>
      </c>
      <c r="B93" s="14">
        <v>1.86</v>
      </c>
      <c r="C93" s="16">
        <f t="shared" si="1"/>
        <v>1.8600000000000002E-2</v>
      </c>
    </row>
    <row r="94" spans="1:3" x14ac:dyDescent="0.2">
      <c r="A94" s="15">
        <v>43770</v>
      </c>
      <c r="B94" s="14">
        <v>1.758</v>
      </c>
      <c r="C94" s="16">
        <f t="shared" si="1"/>
        <v>1.7579999999999998E-2</v>
      </c>
    </row>
    <row r="95" spans="1:3" x14ac:dyDescent="0.2">
      <c r="A95" s="15">
        <v>43777</v>
      </c>
      <c r="B95" s="14">
        <v>1.5660000000000001</v>
      </c>
      <c r="C95" s="16">
        <f t="shared" si="1"/>
        <v>1.566E-2</v>
      </c>
    </row>
    <row r="96" spans="1:3" x14ac:dyDescent="0.2">
      <c r="A96" s="15">
        <v>43784</v>
      </c>
      <c r="B96" s="14">
        <v>1.5774999999999999</v>
      </c>
      <c r="C96" s="16">
        <f t="shared" si="1"/>
        <v>1.5774999999999997E-2</v>
      </c>
    </row>
    <row r="97" spans="1:3" x14ac:dyDescent="0.2">
      <c r="A97" s="15">
        <v>43791</v>
      </c>
      <c r="B97" s="14">
        <v>1.5720000000000001</v>
      </c>
      <c r="C97" s="16">
        <f t="shared" si="1"/>
        <v>1.5720000000000001E-2</v>
      </c>
    </row>
    <row r="98" spans="1:3" x14ac:dyDescent="0.2">
      <c r="A98" s="15">
        <v>43798</v>
      </c>
      <c r="B98" s="14">
        <v>1.575</v>
      </c>
      <c r="C98" s="16">
        <f t="shared" si="1"/>
        <v>1.575E-2</v>
      </c>
    </row>
    <row r="99" spans="1:3" x14ac:dyDescent="0.2">
      <c r="A99" s="15">
        <v>43805</v>
      </c>
      <c r="B99" s="14">
        <v>1.5640000000000001</v>
      </c>
      <c r="C99" s="16">
        <f t="shared" si="1"/>
        <v>1.5640000000000001E-2</v>
      </c>
    </row>
    <row r="100" spans="1:3" x14ac:dyDescent="0.2">
      <c r="A100" s="15">
        <v>43812</v>
      </c>
      <c r="B100" s="14">
        <v>1.544</v>
      </c>
      <c r="C100" s="16">
        <f t="shared" si="1"/>
        <v>1.5440000000000001E-2</v>
      </c>
    </row>
    <row r="101" spans="1:3" x14ac:dyDescent="0.2">
      <c r="A101" s="15">
        <v>43819</v>
      </c>
      <c r="B101" s="14">
        <v>1.55</v>
      </c>
      <c r="C101" s="16">
        <f t="shared" si="1"/>
        <v>1.55E-2</v>
      </c>
    </row>
    <row r="102" spans="1:3" x14ac:dyDescent="0.2">
      <c r="A102" s="15">
        <v>43826</v>
      </c>
      <c r="B102" s="14">
        <v>1.5225</v>
      </c>
      <c r="C102" s="16">
        <f t="shared" si="1"/>
        <v>1.5224999999999999E-2</v>
      </c>
    </row>
    <row r="103" spans="1:3" x14ac:dyDescent="0.2">
      <c r="A103" s="15">
        <v>43833</v>
      </c>
      <c r="B103" s="14">
        <v>1.5449999999999999</v>
      </c>
      <c r="C103" s="16">
        <f t="shared" si="1"/>
        <v>1.5449999999999998E-2</v>
      </c>
    </row>
    <row r="104" spans="1:3" x14ac:dyDescent="0.2">
      <c r="A104" s="15">
        <v>43840</v>
      </c>
      <c r="B104" s="14">
        <v>1.552</v>
      </c>
      <c r="C104" s="16">
        <f t="shared" si="1"/>
        <v>1.5520000000000001E-2</v>
      </c>
    </row>
    <row r="105" spans="1:3" x14ac:dyDescent="0.2">
      <c r="A105" s="15">
        <v>43847</v>
      </c>
      <c r="B105" s="14">
        <v>1.548</v>
      </c>
      <c r="C105" s="16">
        <f t="shared" si="1"/>
        <v>1.5480000000000001E-2</v>
      </c>
    </row>
    <row r="106" spans="1:3" x14ac:dyDescent="0.2">
      <c r="A106" s="15">
        <v>43854</v>
      </c>
      <c r="B106" s="14">
        <v>1.5375000000000001</v>
      </c>
      <c r="C106" s="16">
        <f t="shared" si="1"/>
        <v>1.5375000000000002E-2</v>
      </c>
    </row>
    <row r="107" spans="1:3" x14ac:dyDescent="0.2">
      <c r="A107" s="15">
        <v>43861</v>
      </c>
      <c r="B107" s="14">
        <v>1.554</v>
      </c>
      <c r="C107" s="16">
        <f t="shared" si="1"/>
        <v>1.554E-2</v>
      </c>
    </row>
    <row r="108" spans="1:3" x14ac:dyDescent="0.2">
      <c r="A108" s="15">
        <v>43868</v>
      </c>
      <c r="B108" s="14">
        <v>1.59</v>
      </c>
      <c r="C108" s="16">
        <f t="shared" si="1"/>
        <v>1.5900000000000001E-2</v>
      </c>
    </row>
    <row r="109" spans="1:3" x14ac:dyDescent="0.2">
      <c r="A109" s="15">
        <v>43875</v>
      </c>
      <c r="B109" s="14">
        <v>1.5760000000000001</v>
      </c>
      <c r="C109" s="16">
        <f t="shared" si="1"/>
        <v>1.576E-2</v>
      </c>
    </row>
    <row r="110" spans="1:3" x14ac:dyDescent="0.2">
      <c r="A110" s="15">
        <v>43882</v>
      </c>
      <c r="B110" s="14">
        <v>1.5925</v>
      </c>
      <c r="C110" s="16">
        <f t="shared" si="1"/>
        <v>1.5925000000000002E-2</v>
      </c>
    </row>
    <row r="111" spans="1:3" x14ac:dyDescent="0.2">
      <c r="A111" s="15">
        <v>43889</v>
      </c>
      <c r="B111" s="14">
        <v>1.5860000000000001</v>
      </c>
      <c r="C111" s="16">
        <f t="shared" si="1"/>
        <v>1.5859999999999999E-2</v>
      </c>
    </row>
    <row r="112" spans="1:3" x14ac:dyDescent="0.2">
      <c r="A112" s="15">
        <v>43896</v>
      </c>
      <c r="B112" s="14">
        <v>1.3360000000000001</v>
      </c>
      <c r="C112" s="16">
        <f t="shared" si="1"/>
        <v>1.336E-2</v>
      </c>
    </row>
    <row r="113" spans="1:3" x14ac:dyDescent="0.2">
      <c r="A113" s="15">
        <v>43903</v>
      </c>
      <c r="B113" s="14">
        <v>1.1299999999999999</v>
      </c>
      <c r="C113" s="16">
        <f t="shared" si="1"/>
        <v>1.1299999999999999E-2</v>
      </c>
    </row>
    <row r="114" spans="1:3" x14ac:dyDescent="0.2">
      <c r="A114" s="15">
        <v>43910</v>
      </c>
      <c r="B114" s="14">
        <v>0.2</v>
      </c>
      <c r="C114" s="16">
        <f t="shared" si="1"/>
        <v>2E-3</v>
      </c>
    </row>
    <row r="115" spans="1:3" x14ac:dyDescent="0.2">
      <c r="A115" s="15">
        <v>43917</v>
      </c>
      <c r="B115" s="14">
        <v>1.2E-2</v>
      </c>
      <c r="C115" s="16">
        <f t="shared" si="1"/>
        <v>1.2E-4</v>
      </c>
    </row>
    <row r="116" spans="1:3" x14ac:dyDescent="0.2">
      <c r="A116" s="15">
        <v>43924</v>
      </c>
      <c r="B116" s="14">
        <v>0.01</v>
      </c>
      <c r="C116" s="16">
        <f t="shared" si="1"/>
        <v>1E-4</v>
      </c>
    </row>
    <row r="117" spans="1:3" x14ac:dyDescent="0.2">
      <c r="A117" s="15">
        <v>43931</v>
      </c>
      <c r="B117" s="14">
        <v>0.01</v>
      </c>
      <c r="C117" s="16">
        <f t="shared" si="1"/>
        <v>1E-4</v>
      </c>
    </row>
    <row r="118" spans="1:3" x14ac:dyDescent="0.2">
      <c r="A118" s="15">
        <v>43938</v>
      </c>
      <c r="B118" s="14">
        <v>3.4000000000000002E-2</v>
      </c>
      <c r="C118" s="16">
        <f t="shared" si="1"/>
        <v>3.4000000000000002E-4</v>
      </c>
    </row>
    <row r="119" spans="1:3" x14ac:dyDescent="0.2">
      <c r="A119" s="15">
        <v>43945</v>
      </c>
      <c r="B119" s="14">
        <v>1.6E-2</v>
      </c>
      <c r="C119" s="16">
        <f t="shared" si="1"/>
        <v>1.6000000000000001E-4</v>
      </c>
    </row>
    <row r="120" spans="1:3" x14ac:dyDescent="0.2">
      <c r="A120" s="15">
        <v>43952</v>
      </c>
      <c r="B120" s="14">
        <v>2.4E-2</v>
      </c>
      <c r="C120" s="16">
        <f t="shared" si="1"/>
        <v>2.4000000000000001E-4</v>
      </c>
    </row>
    <row r="121" spans="1:3" x14ac:dyDescent="0.2">
      <c r="A121" s="15">
        <v>43959</v>
      </c>
      <c r="B121" s="14">
        <v>5.1999999999999998E-2</v>
      </c>
      <c r="C121" s="16">
        <f t="shared" si="1"/>
        <v>5.1999999999999995E-4</v>
      </c>
    </row>
    <row r="122" spans="1:3" x14ac:dyDescent="0.2">
      <c r="A122" s="15">
        <v>43966</v>
      </c>
      <c r="B122" s="14">
        <v>4.5999999999999999E-2</v>
      </c>
      <c r="C122" s="16">
        <f t="shared" si="1"/>
        <v>4.6000000000000001E-4</v>
      </c>
    </row>
    <row r="123" spans="1:3" x14ac:dyDescent="0.2">
      <c r="A123" s="15">
        <v>43973</v>
      </c>
      <c r="B123" s="14">
        <v>0.03</v>
      </c>
      <c r="C123" s="16">
        <f t="shared" si="1"/>
        <v>2.9999999999999997E-4</v>
      </c>
    </row>
    <row r="124" spans="1:3" x14ac:dyDescent="0.2">
      <c r="A124" s="15">
        <v>43980</v>
      </c>
      <c r="B124" s="14">
        <v>0.06</v>
      </c>
      <c r="C124" s="16">
        <f t="shared" si="1"/>
        <v>5.9999999999999995E-4</v>
      </c>
    </row>
    <row r="125" spans="1:3" x14ac:dyDescent="0.2">
      <c r="A125" s="15">
        <v>43987</v>
      </c>
      <c r="B125" s="14">
        <v>6.6000000000000003E-2</v>
      </c>
      <c r="C125" s="16">
        <f t="shared" si="1"/>
        <v>6.6E-4</v>
      </c>
    </row>
    <row r="126" spans="1:3" x14ac:dyDescent="0.2">
      <c r="A126" s="15">
        <v>43994</v>
      </c>
      <c r="B126" s="14">
        <v>7.5999999999999998E-2</v>
      </c>
      <c r="C126" s="16">
        <f t="shared" si="1"/>
        <v>7.5999999999999993E-4</v>
      </c>
    </row>
    <row r="127" spans="1:3" x14ac:dyDescent="0.2">
      <c r="A127" s="15">
        <v>44001</v>
      </c>
      <c r="B127" s="14">
        <v>0.09</v>
      </c>
      <c r="C127" s="16">
        <f t="shared" si="1"/>
        <v>8.9999999999999998E-4</v>
      </c>
    </row>
    <row r="128" spans="1:3" x14ac:dyDescent="0.2">
      <c r="A128" s="15">
        <v>44008</v>
      </c>
      <c r="B128" s="14">
        <v>0.08</v>
      </c>
      <c r="C128" s="16">
        <f t="shared" si="1"/>
        <v>8.0000000000000004E-4</v>
      </c>
    </row>
    <row r="129" spans="1:3" x14ac:dyDescent="0.2">
      <c r="A129" s="15">
        <v>44015</v>
      </c>
      <c r="B129" s="14">
        <v>0.1</v>
      </c>
      <c r="C129" s="16">
        <f t="shared" si="1"/>
        <v>1E-3</v>
      </c>
    </row>
    <row r="130" spans="1:3" x14ac:dyDescent="0.2">
      <c r="A130" s="15">
        <v>44022</v>
      </c>
      <c r="B130" s="14">
        <v>0.1</v>
      </c>
      <c r="C130" s="16">
        <f t="shared" si="1"/>
        <v>1E-3</v>
      </c>
    </row>
    <row r="131" spans="1:3" x14ac:dyDescent="0.2">
      <c r="A131" s="15">
        <v>44029</v>
      </c>
      <c r="B131" s="14">
        <v>0.11600000000000001</v>
      </c>
      <c r="C131" s="16">
        <f t="shared" si="1"/>
        <v>1.16E-3</v>
      </c>
    </row>
    <row r="132" spans="1:3" x14ac:dyDescent="0.2">
      <c r="A132" s="15">
        <v>44036</v>
      </c>
      <c r="B132" s="14">
        <v>0.106</v>
      </c>
      <c r="C132" s="16">
        <f t="shared" si="1"/>
        <v>1.06E-3</v>
      </c>
    </row>
    <row r="133" spans="1:3" x14ac:dyDescent="0.2">
      <c r="A133" s="15">
        <v>44043</v>
      </c>
      <c r="B133" s="14">
        <v>9.8000000000000004E-2</v>
      </c>
      <c r="C133" s="16">
        <f t="shared" si="1"/>
        <v>9.7999999999999997E-4</v>
      </c>
    </row>
    <row r="134" spans="1:3" x14ac:dyDescent="0.2">
      <c r="A134" s="15">
        <v>44050</v>
      </c>
      <c r="B134" s="14">
        <v>9.1999999999999998E-2</v>
      </c>
      <c r="C134" s="16">
        <f t="shared" si="1"/>
        <v>9.2000000000000003E-4</v>
      </c>
    </row>
    <row r="135" spans="1:3" x14ac:dyDescent="0.2">
      <c r="A135" s="15">
        <v>44057</v>
      </c>
      <c r="B135" s="14">
        <v>9.1999999999999998E-2</v>
      </c>
      <c r="C135" s="16">
        <f t="shared" si="1"/>
        <v>9.2000000000000003E-4</v>
      </c>
    </row>
    <row r="136" spans="1:3" x14ac:dyDescent="0.2">
      <c r="A136" s="15">
        <v>44064</v>
      </c>
      <c r="B136" s="14">
        <v>8.4000000000000005E-2</v>
      </c>
      <c r="C136" s="16">
        <f t="shared" si="1"/>
        <v>8.4000000000000003E-4</v>
      </c>
    </row>
    <row r="137" spans="1:3" x14ac:dyDescent="0.2">
      <c r="A137" s="15">
        <v>44071</v>
      </c>
      <c r="B137" s="14">
        <v>7.3999999999999996E-2</v>
      </c>
      <c r="C137" s="16">
        <f t="shared" si="1"/>
        <v>7.3999999999999999E-4</v>
      </c>
    </row>
    <row r="138" spans="1:3" x14ac:dyDescent="0.2">
      <c r="A138" s="15">
        <v>44078</v>
      </c>
      <c r="B138" s="14">
        <v>9.1999999999999998E-2</v>
      </c>
      <c r="C138" s="16">
        <f t="shared" si="1"/>
        <v>9.2000000000000003E-4</v>
      </c>
    </row>
    <row r="139" spans="1:3" x14ac:dyDescent="0.2">
      <c r="A139" s="15">
        <v>44085</v>
      </c>
      <c r="B139" s="14">
        <v>0.09</v>
      </c>
      <c r="C139" s="16">
        <f t="shared" si="1"/>
        <v>8.9999999999999998E-4</v>
      </c>
    </row>
    <row r="140" spans="1:3" x14ac:dyDescent="0.2">
      <c r="A140" s="15">
        <v>44092</v>
      </c>
      <c r="B140" s="14">
        <v>9.6000000000000002E-2</v>
      </c>
      <c r="C140" s="16">
        <f t="shared" si="1"/>
        <v>9.6000000000000002E-4</v>
      </c>
    </row>
    <row r="141" spans="1:3" x14ac:dyDescent="0.2">
      <c r="A141" s="15">
        <v>44099</v>
      </c>
      <c r="B141" s="14">
        <v>7.1999999999999995E-2</v>
      </c>
      <c r="C141" s="16">
        <f t="shared" ref="C141:C204" si="2">B141/100</f>
        <v>7.1999999999999994E-4</v>
      </c>
    </row>
    <row r="142" spans="1:3" x14ac:dyDescent="0.2">
      <c r="A142" s="15">
        <v>44106</v>
      </c>
      <c r="B142" s="14">
        <v>8.2000000000000003E-2</v>
      </c>
      <c r="C142" s="16">
        <f t="shared" si="2"/>
        <v>8.1999999999999998E-4</v>
      </c>
    </row>
    <row r="143" spans="1:3" x14ac:dyDescent="0.2">
      <c r="A143" s="15">
        <v>44113</v>
      </c>
      <c r="B143" s="14">
        <v>0.09</v>
      </c>
      <c r="C143" s="16">
        <f t="shared" si="2"/>
        <v>8.9999999999999998E-4</v>
      </c>
    </row>
    <row r="144" spans="1:3" x14ac:dyDescent="0.2">
      <c r="A144" s="15">
        <v>44120</v>
      </c>
      <c r="B144" s="14">
        <v>9.2499999999999999E-2</v>
      </c>
      <c r="C144" s="16">
        <f t="shared" si="2"/>
        <v>9.2500000000000004E-4</v>
      </c>
    </row>
    <row r="145" spans="1:3" x14ac:dyDescent="0.2">
      <c r="A145" s="15">
        <v>44127</v>
      </c>
      <c r="B145" s="14">
        <v>7.8E-2</v>
      </c>
      <c r="C145" s="16">
        <f t="shared" si="2"/>
        <v>7.7999999999999999E-4</v>
      </c>
    </row>
    <row r="146" spans="1:3" x14ac:dyDescent="0.2">
      <c r="A146" s="15">
        <v>44134</v>
      </c>
      <c r="B146" s="14">
        <v>8.7999999999999995E-2</v>
      </c>
      <c r="C146" s="16">
        <f t="shared" si="2"/>
        <v>8.7999999999999992E-4</v>
      </c>
    </row>
    <row r="147" spans="1:3" x14ac:dyDescent="0.2">
      <c r="A147" s="15">
        <v>44141</v>
      </c>
      <c r="B147" s="14">
        <v>0.104</v>
      </c>
      <c r="C147" s="16">
        <f t="shared" si="2"/>
        <v>1.0399999999999999E-3</v>
      </c>
    </row>
    <row r="148" spans="1:3" x14ac:dyDescent="0.2">
      <c r="A148" s="15">
        <v>44148</v>
      </c>
      <c r="B148" s="14">
        <v>9.5000000000000001E-2</v>
      </c>
      <c r="C148" s="16">
        <f t="shared" si="2"/>
        <v>9.5E-4</v>
      </c>
    </row>
    <row r="149" spans="1:3" x14ac:dyDescent="0.2">
      <c r="A149" s="15">
        <v>44155</v>
      </c>
      <c r="B149" s="14">
        <v>7.3999999999999996E-2</v>
      </c>
      <c r="C149" s="16">
        <f t="shared" si="2"/>
        <v>7.3999999999999999E-4</v>
      </c>
    </row>
    <row r="150" spans="1:3" x14ac:dyDescent="0.2">
      <c r="A150" s="15">
        <v>44162</v>
      </c>
      <c r="B150" s="14">
        <v>7.0000000000000007E-2</v>
      </c>
      <c r="C150" s="16">
        <f t="shared" si="2"/>
        <v>7.000000000000001E-4</v>
      </c>
    </row>
    <row r="151" spans="1:3" x14ac:dyDescent="0.2">
      <c r="A151" s="15">
        <v>44169</v>
      </c>
      <c r="B151" s="14">
        <v>8.4000000000000005E-2</v>
      </c>
      <c r="C151" s="16">
        <f t="shared" si="2"/>
        <v>8.4000000000000003E-4</v>
      </c>
    </row>
    <row r="152" spans="1:3" x14ac:dyDescent="0.2">
      <c r="A152" s="15">
        <v>44176</v>
      </c>
      <c r="B152" s="14">
        <v>7.8E-2</v>
      </c>
      <c r="C152" s="16">
        <f t="shared" si="2"/>
        <v>7.7999999999999999E-4</v>
      </c>
    </row>
    <row r="153" spans="1:3" x14ac:dyDescent="0.2">
      <c r="A153" s="15">
        <v>44183</v>
      </c>
      <c r="B153" s="14">
        <v>8.7999999999999995E-2</v>
      </c>
      <c r="C153" s="16">
        <f t="shared" si="2"/>
        <v>8.7999999999999992E-4</v>
      </c>
    </row>
    <row r="154" spans="1:3" x14ac:dyDescent="0.2">
      <c r="A154" s="15">
        <v>44190</v>
      </c>
      <c r="B154" s="14">
        <v>7.4999999999999997E-2</v>
      </c>
      <c r="C154" s="16">
        <f t="shared" si="2"/>
        <v>7.5000000000000002E-4</v>
      </c>
    </row>
    <row r="155" spans="1:3" x14ac:dyDescent="0.2">
      <c r="A155" s="15">
        <v>44197</v>
      </c>
      <c r="B155" s="14">
        <v>8.7499999999999994E-2</v>
      </c>
      <c r="C155" s="16">
        <f t="shared" si="2"/>
        <v>8.7499999999999991E-4</v>
      </c>
    </row>
    <row r="156" spans="1:3" x14ac:dyDescent="0.2">
      <c r="A156" s="15">
        <v>44204</v>
      </c>
      <c r="B156" s="14">
        <v>0.1</v>
      </c>
      <c r="C156" s="16">
        <f t="shared" si="2"/>
        <v>1E-3</v>
      </c>
    </row>
    <row r="157" spans="1:3" x14ac:dyDescent="0.2">
      <c r="A157" s="15">
        <v>44211</v>
      </c>
      <c r="B157" s="14">
        <v>8.2000000000000003E-2</v>
      </c>
      <c r="C157" s="16">
        <f t="shared" si="2"/>
        <v>8.1999999999999998E-4</v>
      </c>
    </row>
    <row r="158" spans="1:3" x14ac:dyDescent="0.2">
      <c r="A158" s="15">
        <v>44218</v>
      </c>
      <c r="B158" s="14">
        <v>5.5E-2</v>
      </c>
      <c r="C158" s="16">
        <f t="shared" si="2"/>
        <v>5.5000000000000003E-4</v>
      </c>
    </row>
    <row r="159" spans="1:3" x14ac:dyDescent="0.2">
      <c r="A159" s="15">
        <v>44225</v>
      </c>
      <c r="B159" s="14">
        <v>4.3999999999999997E-2</v>
      </c>
      <c r="C159" s="16">
        <f t="shared" si="2"/>
        <v>4.3999999999999996E-4</v>
      </c>
    </row>
    <row r="160" spans="1:3" x14ac:dyDescent="0.2">
      <c r="A160" s="15">
        <v>44232</v>
      </c>
      <c r="B160" s="14">
        <v>5.6000000000000001E-2</v>
      </c>
      <c r="C160" s="16">
        <f t="shared" si="2"/>
        <v>5.6000000000000006E-4</v>
      </c>
    </row>
    <row r="161" spans="1:3" x14ac:dyDescent="0.2">
      <c r="A161" s="15">
        <v>44239</v>
      </c>
      <c r="B161" s="14">
        <v>4.8000000000000001E-2</v>
      </c>
      <c r="C161" s="16">
        <f t="shared" si="2"/>
        <v>4.8000000000000001E-4</v>
      </c>
    </row>
    <row r="162" spans="1:3" x14ac:dyDescent="0.2">
      <c r="A162" s="15">
        <v>44246</v>
      </c>
      <c r="B162" s="14">
        <v>4.2500000000000003E-2</v>
      </c>
      <c r="C162" s="16">
        <f t="shared" si="2"/>
        <v>4.2500000000000003E-4</v>
      </c>
    </row>
    <row r="163" spans="1:3" x14ac:dyDescent="0.2">
      <c r="A163" s="15">
        <v>44253</v>
      </c>
      <c r="B163" s="14">
        <v>0.02</v>
      </c>
      <c r="C163" s="16">
        <f t="shared" si="2"/>
        <v>2.0000000000000001E-4</v>
      </c>
    </row>
    <row r="164" spans="1:3" x14ac:dyDescent="0.2">
      <c r="A164" s="15">
        <v>44260</v>
      </c>
      <c r="B164" s="14">
        <v>2.8000000000000001E-2</v>
      </c>
      <c r="C164" s="16">
        <f t="shared" si="2"/>
        <v>2.8000000000000003E-4</v>
      </c>
    </row>
    <row r="165" spans="1:3" x14ac:dyDescent="0.2">
      <c r="A165" s="15">
        <v>44267</v>
      </c>
      <c r="B165" s="14">
        <v>1.6E-2</v>
      </c>
      <c r="C165" s="16">
        <f t="shared" si="2"/>
        <v>1.6000000000000001E-4</v>
      </c>
    </row>
    <row r="166" spans="1:3" x14ac:dyDescent="0.2">
      <c r="A166" s="15">
        <v>44274</v>
      </c>
      <c r="B166" s="14">
        <v>0.01</v>
      </c>
      <c r="C166" s="16">
        <f t="shared" si="2"/>
        <v>1E-4</v>
      </c>
    </row>
    <row r="167" spans="1:3" x14ac:dyDescent="0.2">
      <c r="A167" s="15">
        <v>44281</v>
      </c>
      <c r="B167" s="14">
        <v>0.01</v>
      </c>
      <c r="C167" s="16">
        <f t="shared" si="2"/>
        <v>1E-4</v>
      </c>
    </row>
    <row r="168" spans="1:3" x14ac:dyDescent="0.2">
      <c r="A168" s="15">
        <v>44288</v>
      </c>
      <c r="B168" s="14">
        <v>0.01</v>
      </c>
      <c r="C168" s="16">
        <f t="shared" si="2"/>
        <v>1E-4</v>
      </c>
    </row>
    <row r="169" spans="1:3" x14ac:dyDescent="0.2">
      <c r="A169" s="15">
        <v>44295</v>
      </c>
      <c r="B169" s="14">
        <v>0.01</v>
      </c>
      <c r="C169" s="16">
        <f t="shared" si="2"/>
        <v>1E-4</v>
      </c>
    </row>
    <row r="170" spans="1:3" x14ac:dyDescent="0.2">
      <c r="A170" s="15">
        <v>44302</v>
      </c>
      <c r="B170" s="14">
        <v>0.01</v>
      </c>
      <c r="C170" s="16">
        <f t="shared" si="2"/>
        <v>1E-4</v>
      </c>
    </row>
    <row r="171" spans="1:3" x14ac:dyDescent="0.2">
      <c r="A171" s="15">
        <v>44309</v>
      </c>
      <c r="B171" s="14">
        <v>0.01</v>
      </c>
      <c r="C171" s="16">
        <f t="shared" si="2"/>
        <v>1E-4</v>
      </c>
    </row>
    <row r="172" spans="1:3" x14ac:dyDescent="0.2">
      <c r="A172" s="15">
        <v>44316</v>
      </c>
      <c r="B172" s="14">
        <v>0.01</v>
      </c>
      <c r="C172" s="16">
        <f t="shared" si="2"/>
        <v>1E-4</v>
      </c>
    </row>
    <row r="173" spans="1:3" x14ac:dyDescent="0.2">
      <c r="A173" s="15">
        <v>44323</v>
      </c>
      <c r="B173" s="14">
        <v>0.01</v>
      </c>
      <c r="C173" s="16">
        <f t="shared" si="2"/>
        <v>1E-4</v>
      </c>
    </row>
    <row r="174" spans="1:3" x14ac:dyDescent="0.2">
      <c r="A174" s="15">
        <v>44330</v>
      </c>
      <c r="B174" s="14">
        <v>0.01</v>
      </c>
      <c r="C174" s="16">
        <f t="shared" si="2"/>
        <v>1E-4</v>
      </c>
    </row>
    <row r="175" spans="1:3" x14ac:dyDescent="0.2">
      <c r="A175" s="15">
        <v>44337</v>
      </c>
      <c r="B175" s="14">
        <v>0.01</v>
      </c>
      <c r="C175" s="16">
        <f t="shared" si="2"/>
        <v>1E-4</v>
      </c>
    </row>
    <row r="176" spans="1:3" x14ac:dyDescent="0.2">
      <c r="A176" s="15">
        <v>44344</v>
      </c>
      <c r="B176" s="14">
        <v>0.01</v>
      </c>
      <c r="C176" s="16">
        <f t="shared" si="2"/>
        <v>1E-4</v>
      </c>
    </row>
    <row r="177" spans="1:3" x14ac:dyDescent="0.2">
      <c r="A177" s="15">
        <v>44351</v>
      </c>
      <c r="B177" s="14">
        <v>0.01</v>
      </c>
      <c r="C177" s="16">
        <f t="shared" si="2"/>
        <v>1E-4</v>
      </c>
    </row>
    <row r="178" spans="1:3" x14ac:dyDescent="0.2">
      <c r="A178" s="15">
        <v>44358</v>
      </c>
      <c r="B178" s="14">
        <v>0.01</v>
      </c>
      <c r="C178" s="16">
        <f t="shared" si="2"/>
        <v>1E-4</v>
      </c>
    </row>
    <row r="179" spans="1:3" x14ac:dyDescent="0.2">
      <c r="A179" s="15">
        <v>44365</v>
      </c>
      <c r="B179" s="14">
        <v>2.5999999999999999E-2</v>
      </c>
      <c r="C179" s="16">
        <f t="shared" si="2"/>
        <v>2.5999999999999998E-4</v>
      </c>
    </row>
    <row r="180" spans="1:3" x14ac:dyDescent="0.2">
      <c r="A180" s="15">
        <v>44372</v>
      </c>
      <c r="B180" s="14">
        <v>0.05</v>
      </c>
      <c r="C180" s="16">
        <f t="shared" si="2"/>
        <v>5.0000000000000001E-4</v>
      </c>
    </row>
    <row r="181" spans="1:3" x14ac:dyDescent="0.2">
      <c r="A181" s="15">
        <v>44379</v>
      </c>
      <c r="B181" s="14">
        <v>0.05</v>
      </c>
      <c r="C181" s="16">
        <f t="shared" si="2"/>
        <v>5.0000000000000001E-4</v>
      </c>
    </row>
    <row r="182" spans="1:3" x14ac:dyDescent="0.2">
      <c r="A182" s="15">
        <v>44386</v>
      </c>
      <c r="B182" s="14">
        <v>0.05</v>
      </c>
      <c r="C182" s="16">
        <f t="shared" si="2"/>
        <v>5.0000000000000001E-4</v>
      </c>
    </row>
    <row r="183" spans="1:3" x14ac:dyDescent="0.2">
      <c r="A183" s="15">
        <v>44393</v>
      </c>
      <c r="B183" s="14">
        <v>0.05</v>
      </c>
      <c r="C183" s="16">
        <f t="shared" si="2"/>
        <v>5.0000000000000001E-4</v>
      </c>
    </row>
    <row r="184" spans="1:3" x14ac:dyDescent="0.2">
      <c r="A184" s="15">
        <v>44400</v>
      </c>
      <c r="B184" s="14">
        <v>0.05</v>
      </c>
      <c r="C184" s="16">
        <f t="shared" si="2"/>
        <v>5.0000000000000001E-4</v>
      </c>
    </row>
    <row r="185" spans="1:3" x14ac:dyDescent="0.2">
      <c r="A185" s="15">
        <v>44407</v>
      </c>
      <c r="B185" s="14">
        <v>0.05</v>
      </c>
      <c r="C185" s="16">
        <f t="shared" si="2"/>
        <v>5.0000000000000001E-4</v>
      </c>
    </row>
    <row r="186" spans="1:3" x14ac:dyDescent="0.2">
      <c r="A186" s="15">
        <v>44414</v>
      </c>
      <c r="B186" s="14">
        <v>0.05</v>
      </c>
      <c r="C186" s="16">
        <f t="shared" si="2"/>
        <v>5.0000000000000001E-4</v>
      </c>
    </row>
    <row r="187" spans="1:3" x14ac:dyDescent="0.2">
      <c r="A187" s="15">
        <v>44421</v>
      </c>
      <c r="B187" s="14">
        <v>0.05</v>
      </c>
      <c r="C187" s="16">
        <f t="shared" si="2"/>
        <v>5.0000000000000001E-4</v>
      </c>
    </row>
    <row r="188" spans="1:3" x14ac:dyDescent="0.2">
      <c r="A188" s="15">
        <v>44428</v>
      </c>
      <c r="B188" s="14">
        <v>0.05</v>
      </c>
      <c r="C188" s="16">
        <f t="shared" si="2"/>
        <v>5.0000000000000001E-4</v>
      </c>
    </row>
    <row r="189" spans="1:3" x14ac:dyDescent="0.2">
      <c r="A189" s="15">
        <v>44435</v>
      </c>
      <c r="B189" s="14">
        <v>0.05</v>
      </c>
      <c r="C189" s="16">
        <f t="shared" si="2"/>
        <v>5.0000000000000001E-4</v>
      </c>
    </row>
    <row r="190" spans="1:3" x14ac:dyDescent="0.2">
      <c r="A190" s="15">
        <v>44442</v>
      </c>
      <c r="B190" s="14">
        <v>0.05</v>
      </c>
      <c r="C190" s="16">
        <f t="shared" si="2"/>
        <v>5.0000000000000001E-4</v>
      </c>
    </row>
    <row r="191" spans="1:3" x14ac:dyDescent="0.2">
      <c r="A191" s="15">
        <v>44449</v>
      </c>
      <c r="B191" s="14">
        <v>0.05</v>
      </c>
      <c r="C191" s="16">
        <f t="shared" si="2"/>
        <v>5.0000000000000001E-4</v>
      </c>
    </row>
    <row r="192" spans="1:3" x14ac:dyDescent="0.2">
      <c r="A192" s="15">
        <v>44456</v>
      </c>
      <c r="B192" s="14">
        <v>0.05</v>
      </c>
      <c r="C192" s="16">
        <f t="shared" si="2"/>
        <v>5.0000000000000001E-4</v>
      </c>
    </row>
    <row r="193" spans="1:3" x14ac:dyDescent="0.2">
      <c r="A193" s="15">
        <v>44463</v>
      </c>
      <c r="B193" s="14">
        <v>0.05</v>
      </c>
      <c r="C193" s="16">
        <f t="shared" si="2"/>
        <v>5.0000000000000001E-4</v>
      </c>
    </row>
    <row r="194" spans="1:3" x14ac:dyDescent="0.2">
      <c r="A194" s="15">
        <v>44470</v>
      </c>
      <c r="B194" s="14">
        <v>0.05</v>
      </c>
      <c r="C194" s="16">
        <f t="shared" si="2"/>
        <v>5.0000000000000001E-4</v>
      </c>
    </row>
    <row r="195" spans="1:3" x14ac:dyDescent="0.2">
      <c r="A195" s="15">
        <v>44477</v>
      </c>
      <c r="B195" s="14">
        <v>0.05</v>
      </c>
      <c r="C195" s="16">
        <f t="shared" si="2"/>
        <v>5.0000000000000001E-4</v>
      </c>
    </row>
    <row r="196" spans="1:3" x14ac:dyDescent="0.2">
      <c r="A196" s="15">
        <v>44484</v>
      </c>
      <c r="B196" s="14">
        <v>0.05</v>
      </c>
      <c r="C196" s="16">
        <f t="shared" si="2"/>
        <v>5.0000000000000001E-4</v>
      </c>
    </row>
    <row r="197" spans="1:3" x14ac:dyDescent="0.2">
      <c r="A197" s="15">
        <v>44491</v>
      </c>
      <c r="B197" s="14">
        <v>3.7999999999999999E-2</v>
      </c>
      <c r="C197" s="16">
        <f t="shared" si="2"/>
        <v>3.7999999999999997E-4</v>
      </c>
    </row>
    <row r="198" spans="1:3" x14ac:dyDescent="0.2">
      <c r="A198" s="15">
        <v>44498</v>
      </c>
      <c r="B198" s="14">
        <v>4.8000000000000001E-2</v>
      </c>
      <c r="C198" s="16">
        <f t="shared" si="2"/>
        <v>4.8000000000000001E-4</v>
      </c>
    </row>
    <row r="199" spans="1:3" x14ac:dyDescent="0.2">
      <c r="A199" s="15">
        <v>44505</v>
      </c>
      <c r="B199" s="14">
        <v>0.05</v>
      </c>
      <c r="C199" s="16">
        <f t="shared" si="2"/>
        <v>5.0000000000000001E-4</v>
      </c>
    </row>
    <row r="200" spans="1:3" x14ac:dyDescent="0.2">
      <c r="A200" s="15">
        <v>44512</v>
      </c>
      <c r="B200" s="14">
        <v>0.05</v>
      </c>
      <c r="C200" s="16">
        <f t="shared" si="2"/>
        <v>5.0000000000000001E-4</v>
      </c>
    </row>
    <row r="201" spans="1:3" x14ac:dyDescent="0.2">
      <c r="A201" s="15">
        <v>44519</v>
      </c>
      <c r="B201" s="14">
        <v>0.05</v>
      </c>
      <c r="C201" s="16">
        <f t="shared" si="2"/>
        <v>5.0000000000000001E-4</v>
      </c>
    </row>
    <row r="202" spans="1:3" x14ac:dyDescent="0.2">
      <c r="A202" s="15">
        <v>44526</v>
      </c>
      <c r="B202" s="14">
        <v>0.05</v>
      </c>
      <c r="C202" s="16">
        <f t="shared" si="2"/>
        <v>5.0000000000000001E-4</v>
      </c>
    </row>
    <row r="203" spans="1:3" x14ac:dyDescent="0.2">
      <c r="A203" s="15">
        <v>44533</v>
      </c>
      <c r="B203" s="14">
        <v>0.05</v>
      </c>
      <c r="C203" s="16">
        <f t="shared" si="2"/>
        <v>5.0000000000000001E-4</v>
      </c>
    </row>
    <row r="204" spans="1:3" x14ac:dyDescent="0.2">
      <c r="A204" s="15">
        <v>44540</v>
      </c>
      <c r="B204" s="14">
        <v>0.05</v>
      </c>
      <c r="C204" s="16">
        <f t="shared" si="2"/>
        <v>5.0000000000000001E-4</v>
      </c>
    </row>
    <row r="205" spans="1:3" x14ac:dyDescent="0.2">
      <c r="A205" s="15">
        <v>44547</v>
      </c>
      <c r="B205" s="14">
        <v>0.05</v>
      </c>
      <c r="C205" s="16">
        <f t="shared" ref="C205:C268" si="3">B205/100</f>
        <v>5.0000000000000001E-4</v>
      </c>
    </row>
    <row r="206" spans="1:3" x14ac:dyDescent="0.2">
      <c r="A206" s="15">
        <v>44554</v>
      </c>
      <c r="B206" s="14">
        <v>4.7500000000000001E-2</v>
      </c>
      <c r="C206" s="16">
        <f t="shared" si="3"/>
        <v>4.75E-4</v>
      </c>
    </row>
    <row r="207" spans="1:3" x14ac:dyDescent="0.2">
      <c r="A207" s="15">
        <v>44561</v>
      </c>
      <c r="B207" s="14">
        <v>0.05</v>
      </c>
      <c r="C207" s="16">
        <f t="shared" si="3"/>
        <v>5.0000000000000001E-4</v>
      </c>
    </row>
    <row r="208" spans="1:3" x14ac:dyDescent="0.2">
      <c r="A208" s="15">
        <v>44568</v>
      </c>
      <c r="B208" s="14">
        <v>0.05</v>
      </c>
      <c r="C208" s="16">
        <f t="shared" si="3"/>
        <v>5.0000000000000001E-4</v>
      </c>
    </row>
    <row r="209" spans="1:3" x14ac:dyDescent="0.2">
      <c r="A209" s="15">
        <v>44575</v>
      </c>
      <c r="B209" s="14">
        <v>0.05</v>
      </c>
      <c r="C209" s="16">
        <f t="shared" si="3"/>
        <v>5.0000000000000001E-4</v>
      </c>
    </row>
    <row r="210" spans="1:3" x14ac:dyDescent="0.2">
      <c r="A210" s="15">
        <v>44582</v>
      </c>
      <c r="B210" s="14">
        <v>4.7500000000000001E-2</v>
      </c>
      <c r="C210" s="16">
        <f t="shared" si="3"/>
        <v>4.75E-4</v>
      </c>
    </row>
    <row r="211" spans="1:3" x14ac:dyDescent="0.2">
      <c r="A211" s="15">
        <v>44589</v>
      </c>
      <c r="B211" s="14">
        <v>4.3999999999999997E-2</v>
      </c>
      <c r="C211" s="16">
        <f t="shared" si="3"/>
        <v>4.3999999999999996E-4</v>
      </c>
    </row>
    <row r="212" spans="1:3" x14ac:dyDescent="0.2">
      <c r="A212" s="15">
        <v>44596</v>
      </c>
      <c r="B212" s="14">
        <v>0.05</v>
      </c>
      <c r="C212" s="16">
        <f t="shared" si="3"/>
        <v>5.0000000000000001E-4</v>
      </c>
    </row>
    <row r="213" spans="1:3" x14ac:dyDescent="0.2">
      <c r="A213" s="15">
        <v>44603</v>
      </c>
      <c r="B213" s="14">
        <v>4.8000000000000001E-2</v>
      </c>
      <c r="C213" s="16">
        <f t="shared" si="3"/>
        <v>4.8000000000000001E-4</v>
      </c>
    </row>
    <row r="214" spans="1:3" x14ac:dyDescent="0.2">
      <c r="A214" s="15">
        <v>44610</v>
      </c>
      <c r="B214" s="14">
        <v>0.05</v>
      </c>
      <c r="C214" s="16">
        <f t="shared" si="3"/>
        <v>5.0000000000000001E-4</v>
      </c>
    </row>
    <row r="215" spans="1:3" x14ac:dyDescent="0.2">
      <c r="A215" s="15">
        <v>44617</v>
      </c>
      <c r="B215" s="14">
        <v>0.05</v>
      </c>
      <c r="C215" s="16">
        <f t="shared" si="3"/>
        <v>5.0000000000000001E-4</v>
      </c>
    </row>
    <row r="216" spans="1:3" x14ac:dyDescent="0.2">
      <c r="A216" s="15">
        <v>44624</v>
      </c>
      <c r="B216" s="14">
        <v>0.05</v>
      </c>
      <c r="C216" s="16">
        <f t="shared" si="3"/>
        <v>5.0000000000000001E-4</v>
      </c>
    </row>
    <row r="217" spans="1:3" x14ac:dyDescent="0.2">
      <c r="A217" s="15">
        <v>44631</v>
      </c>
      <c r="B217" s="14">
        <v>0.05</v>
      </c>
      <c r="C217" s="16">
        <f t="shared" si="3"/>
        <v>5.0000000000000001E-4</v>
      </c>
    </row>
    <row r="218" spans="1:3" x14ac:dyDescent="0.2">
      <c r="A218" s="15">
        <v>44638</v>
      </c>
      <c r="B218" s="14">
        <v>0.15</v>
      </c>
      <c r="C218" s="16">
        <f t="shared" si="3"/>
        <v>1.5E-3</v>
      </c>
    </row>
    <row r="219" spans="1:3" x14ac:dyDescent="0.2">
      <c r="A219" s="15">
        <v>44645</v>
      </c>
      <c r="B219" s="14">
        <v>0.27800000000000002</v>
      </c>
      <c r="C219" s="16">
        <f t="shared" si="3"/>
        <v>2.7800000000000004E-3</v>
      </c>
    </row>
    <row r="220" spans="1:3" x14ac:dyDescent="0.2">
      <c r="A220" s="15">
        <v>44652</v>
      </c>
      <c r="B220" s="14">
        <v>0.28399999999999997</v>
      </c>
      <c r="C220" s="16">
        <f t="shared" si="3"/>
        <v>2.8399999999999996E-3</v>
      </c>
    </row>
    <row r="221" spans="1:3" x14ac:dyDescent="0.2">
      <c r="A221" s="15">
        <v>44659</v>
      </c>
      <c r="B221" s="14">
        <v>0.3</v>
      </c>
      <c r="C221" s="16">
        <f t="shared" si="3"/>
        <v>3.0000000000000001E-3</v>
      </c>
    </row>
    <row r="222" spans="1:3" x14ac:dyDescent="0.2">
      <c r="A222" s="15">
        <v>44666</v>
      </c>
      <c r="B222" s="14">
        <v>0.29249999999999998</v>
      </c>
      <c r="C222" s="16">
        <f t="shared" si="3"/>
        <v>2.9249999999999996E-3</v>
      </c>
    </row>
    <row r="223" spans="1:3" x14ac:dyDescent="0.2">
      <c r="A223" s="15">
        <v>44673</v>
      </c>
      <c r="B223" s="14">
        <v>0.27400000000000002</v>
      </c>
      <c r="C223" s="16">
        <f t="shared" si="3"/>
        <v>2.7400000000000002E-3</v>
      </c>
    </row>
    <row r="224" spans="1:3" x14ac:dyDescent="0.2">
      <c r="A224" s="15">
        <v>44680</v>
      </c>
      <c r="B224" s="14">
        <v>0.27600000000000002</v>
      </c>
      <c r="C224" s="16">
        <f t="shared" si="3"/>
        <v>2.7600000000000003E-3</v>
      </c>
    </row>
    <row r="225" spans="1:3" x14ac:dyDescent="0.2">
      <c r="A225" s="15">
        <v>44687</v>
      </c>
      <c r="B225" s="14">
        <v>0.49399999999999999</v>
      </c>
      <c r="C225" s="16">
        <f t="shared" si="3"/>
        <v>4.9399999999999999E-3</v>
      </c>
    </row>
    <row r="226" spans="1:3" x14ac:dyDescent="0.2">
      <c r="A226" s="15">
        <v>44694</v>
      </c>
      <c r="B226" s="14">
        <v>0.78400000000000003</v>
      </c>
      <c r="C226" s="16">
        <f t="shared" si="3"/>
        <v>7.8399999999999997E-3</v>
      </c>
    </row>
    <row r="227" spans="1:3" x14ac:dyDescent="0.2">
      <c r="A227" s="15">
        <v>44701</v>
      </c>
      <c r="B227" s="14">
        <v>0.79200000000000004</v>
      </c>
      <c r="C227" s="16">
        <f t="shared" si="3"/>
        <v>7.92E-3</v>
      </c>
    </row>
    <row r="228" spans="1:3" x14ac:dyDescent="0.2">
      <c r="A228" s="15">
        <v>44708</v>
      </c>
      <c r="B228" s="14">
        <v>0.78</v>
      </c>
      <c r="C228" s="16">
        <f t="shared" si="3"/>
        <v>7.8000000000000005E-3</v>
      </c>
    </row>
    <row r="229" spans="1:3" x14ac:dyDescent="0.2">
      <c r="A229" s="15">
        <v>44715</v>
      </c>
      <c r="B229" s="14">
        <v>0.79</v>
      </c>
      <c r="C229" s="16">
        <f t="shared" si="3"/>
        <v>7.9000000000000008E-3</v>
      </c>
    </row>
    <row r="230" spans="1:3" x14ac:dyDescent="0.2">
      <c r="A230" s="15">
        <v>44722</v>
      </c>
      <c r="B230" s="14">
        <v>0.76200000000000001</v>
      </c>
      <c r="C230" s="16">
        <f t="shared" si="3"/>
        <v>7.62E-3</v>
      </c>
    </row>
    <row r="231" spans="1:3" x14ac:dyDescent="0.2">
      <c r="A231" s="15">
        <v>44729</v>
      </c>
      <c r="B231" s="14">
        <v>1.004</v>
      </c>
      <c r="C231" s="16">
        <f t="shared" si="3"/>
        <v>1.004E-2</v>
      </c>
    </row>
    <row r="232" spans="1:3" x14ac:dyDescent="0.2">
      <c r="A232" s="15">
        <v>44736</v>
      </c>
      <c r="B232" s="14">
        <v>1.45</v>
      </c>
      <c r="C232" s="16">
        <f t="shared" si="3"/>
        <v>1.4499999999999999E-2</v>
      </c>
    </row>
    <row r="233" spans="1:3" x14ac:dyDescent="0.2">
      <c r="A233" s="15">
        <v>44743</v>
      </c>
      <c r="B233" s="14">
        <v>1.51</v>
      </c>
      <c r="C233" s="16">
        <f t="shared" si="3"/>
        <v>1.5100000000000001E-2</v>
      </c>
    </row>
    <row r="234" spans="1:3" x14ac:dyDescent="0.2">
      <c r="A234" s="15">
        <v>44750</v>
      </c>
      <c r="B234" s="14">
        <v>1.5375000000000001</v>
      </c>
      <c r="C234" s="16">
        <f t="shared" si="3"/>
        <v>1.5375000000000002E-2</v>
      </c>
    </row>
    <row r="235" spans="1:3" x14ac:dyDescent="0.2">
      <c r="A235" s="15">
        <v>44757</v>
      </c>
      <c r="B235" s="14">
        <v>1.534</v>
      </c>
      <c r="C235" s="16">
        <f t="shared" si="3"/>
        <v>1.5339999999999999E-2</v>
      </c>
    </row>
    <row r="236" spans="1:3" x14ac:dyDescent="0.2">
      <c r="A236" s="15">
        <v>44764</v>
      </c>
      <c r="B236" s="14">
        <v>1.532</v>
      </c>
      <c r="C236" s="16">
        <f t="shared" si="3"/>
        <v>1.532E-2</v>
      </c>
    </row>
    <row r="237" spans="1:3" x14ac:dyDescent="0.2">
      <c r="A237" s="15">
        <v>44771</v>
      </c>
      <c r="B237" s="14">
        <v>1.8280000000000001</v>
      </c>
      <c r="C237" s="16">
        <f t="shared" si="3"/>
        <v>1.8280000000000001E-2</v>
      </c>
    </row>
    <row r="238" spans="1:3" x14ac:dyDescent="0.2">
      <c r="A238" s="15">
        <v>44778</v>
      </c>
      <c r="B238" s="14">
        <v>2.2879999999999998</v>
      </c>
      <c r="C238" s="16">
        <f t="shared" si="3"/>
        <v>2.2879999999999998E-2</v>
      </c>
    </row>
    <row r="239" spans="1:3" x14ac:dyDescent="0.2">
      <c r="A239" s="15">
        <v>44785</v>
      </c>
      <c r="B239" s="14">
        <v>2.282</v>
      </c>
      <c r="C239" s="16">
        <f t="shared" si="3"/>
        <v>2.282E-2</v>
      </c>
    </row>
    <row r="240" spans="1:3" x14ac:dyDescent="0.2">
      <c r="A240" s="15">
        <v>44792</v>
      </c>
      <c r="B240" s="14">
        <v>2.286</v>
      </c>
      <c r="C240" s="16">
        <f t="shared" si="3"/>
        <v>2.2860000000000002E-2</v>
      </c>
    </row>
    <row r="241" spans="1:3" x14ac:dyDescent="0.2">
      <c r="A241" s="15">
        <v>44799</v>
      </c>
      <c r="B241" s="14">
        <v>2.2759999999999998</v>
      </c>
      <c r="C241" s="16">
        <f t="shared" si="3"/>
        <v>2.2759999999999999E-2</v>
      </c>
    </row>
    <row r="242" spans="1:3" x14ac:dyDescent="0.2">
      <c r="A242" s="15">
        <v>44806</v>
      </c>
      <c r="B242" s="14">
        <v>2.2879999999999998</v>
      </c>
      <c r="C242" s="16">
        <f t="shared" si="3"/>
        <v>2.2879999999999998E-2</v>
      </c>
    </row>
    <row r="243" spans="1:3" x14ac:dyDescent="0.2">
      <c r="A243" s="15">
        <v>44813</v>
      </c>
      <c r="B243" s="14">
        <v>2.2825000000000002</v>
      </c>
      <c r="C243" s="16">
        <f t="shared" si="3"/>
        <v>2.2825000000000002E-2</v>
      </c>
    </row>
    <row r="244" spans="1:3" x14ac:dyDescent="0.2">
      <c r="A244" s="15">
        <v>44820</v>
      </c>
      <c r="B244" s="14">
        <v>2.2759999999999998</v>
      </c>
      <c r="C244" s="16">
        <f t="shared" si="3"/>
        <v>2.2759999999999999E-2</v>
      </c>
    </row>
    <row r="245" spans="1:3" x14ac:dyDescent="0.2">
      <c r="A245" s="15">
        <v>44827</v>
      </c>
      <c r="B245" s="14">
        <v>2.552</v>
      </c>
      <c r="C245" s="16">
        <f t="shared" si="3"/>
        <v>2.5520000000000001E-2</v>
      </c>
    </row>
    <row r="246" spans="1:3" x14ac:dyDescent="0.2">
      <c r="A246" s="15">
        <v>44834</v>
      </c>
      <c r="B246" s="14">
        <v>2.9780000000000002</v>
      </c>
      <c r="C246" s="16">
        <f t="shared" si="3"/>
        <v>2.9780000000000001E-2</v>
      </c>
    </row>
    <row r="247" spans="1:3" x14ac:dyDescent="0.2">
      <c r="A247" s="15">
        <v>44841</v>
      </c>
      <c r="B247" s="14">
        <v>3.036</v>
      </c>
      <c r="C247" s="16">
        <f t="shared" si="3"/>
        <v>3.0360000000000002E-2</v>
      </c>
    </row>
    <row r="248" spans="1:3" x14ac:dyDescent="0.2">
      <c r="A248" s="15">
        <v>44848</v>
      </c>
      <c r="B248" s="14">
        <v>3.0425</v>
      </c>
      <c r="C248" s="16">
        <f t="shared" si="3"/>
        <v>3.0425000000000001E-2</v>
      </c>
    </row>
    <row r="249" spans="1:3" x14ac:dyDescent="0.2">
      <c r="A249" s="15">
        <v>44855</v>
      </c>
      <c r="B249" s="14">
        <v>3.036</v>
      </c>
      <c r="C249" s="16">
        <f t="shared" si="3"/>
        <v>3.0360000000000002E-2</v>
      </c>
    </row>
    <row r="250" spans="1:3" x14ac:dyDescent="0.2">
      <c r="A250" s="15">
        <v>44862</v>
      </c>
      <c r="B250" s="14">
        <v>3.03</v>
      </c>
      <c r="C250" s="16">
        <f t="shared" si="3"/>
        <v>3.0299999999999997E-2</v>
      </c>
    </row>
    <row r="251" spans="1:3" x14ac:dyDescent="0.2">
      <c r="A251" s="15">
        <v>44869</v>
      </c>
      <c r="B251" s="14">
        <v>3.35</v>
      </c>
      <c r="C251" s="16">
        <f t="shared" si="3"/>
        <v>3.3500000000000002E-2</v>
      </c>
    </row>
    <row r="252" spans="1:3" x14ac:dyDescent="0.2">
      <c r="A252" s="15">
        <v>44876</v>
      </c>
      <c r="B252" s="14">
        <v>3.78</v>
      </c>
      <c r="C252" s="16">
        <f t="shared" si="3"/>
        <v>3.78E-2</v>
      </c>
    </row>
    <row r="253" spans="1:3" x14ac:dyDescent="0.2">
      <c r="A253" s="15">
        <v>44883</v>
      </c>
      <c r="B253" s="14">
        <v>3.8</v>
      </c>
      <c r="C253" s="16">
        <f t="shared" si="3"/>
        <v>3.7999999999999999E-2</v>
      </c>
    </row>
    <row r="254" spans="1:3" x14ac:dyDescent="0.2">
      <c r="A254" s="15">
        <v>44890</v>
      </c>
      <c r="B254" s="14">
        <v>3.7974999999999999</v>
      </c>
      <c r="C254" s="16">
        <f t="shared" si="3"/>
        <v>3.7975000000000002E-2</v>
      </c>
    </row>
    <row r="255" spans="1:3" x14ac:dyDescent="0.2">
      <c r="A255" s="15">
        <v>44897</v>
      </c>
      <c r="B255" s="14">
        <v>3.8119999999999998</v>
      </c>
      <c r="C255" s="16">
        <f t="shared" si="3"/>
        <v>3.8120000000000001E-2</v>
      </c>
    </row>
    <row r="256" spans="1:3" x14ac:dyDescent="0.2">
      <c r="A256" s="15">
        <v>44904</v>
      </c>
      <c r="B256" s="14">
        <v>3.802</v>
      </c>
      <c r="C256" s="16">
        <f t="shared" si="3"/>
        <v>3.8019999999999998E-2</v>
      </c>
    </row>
    <row r="257" spans="1:3" x14ac:dyDescent="0.2">
      <c r="A257" s="15">
        <v>44911</v>
      </c>
      <c r="B257" s="14">
        <v>4.008</v>
      </c>
      <c r="C257" s="16">
        <f t="shared" si="3"/>
        <v>4.0079999999999998E-2</v>
      </c>
    </row>
    <row r="258" spans="1:3" x14ac:dyDescent="0.2">
      <c r="A258" s="15">
        <v>44918</v>
      </c>
      <c r="B258" s="14">
        <v>4.3</v>
      </c>
      <c r="C258" s="16">
        <f t="shared" si="3"/>
        <v>4.2999999999999997E-2</v>
      </c>
    </row>
    <row r="259" spans="1:3" x14ac:dyDescent="0.2">
      <c r="A259" s="15">
        <v>44925</v>
      </c>
      <c r="B259" s="14">
        <v>4.3</v>
      </c>
      <c r="C259" s="16">
        <f t="shared" si="3"/>
        <v>4.2999999999999997E-2</v>
      </c>
    </row>
    <row r="260" spans="1:3" x14ac:dyDescent="0.2">
      <c r="A260" s="15">
        <v>44932</v>
      </c>
      <c r="B260" s="14">
        <v>4.3075000000000001</v>
      </c>
      <c r="C260" s="16">
        <f t="shared" si="3"/>
        <v>4.3075000000000002E-2</v>
      </c>
    </row>
    <row r="261" spans="1:3" x14ac:dyDescent="0.2">
      <c r="A261" s="15">
        <v>44939</v>
      </c>
      <c r="B261" s="14">
        <v>4.3040000000000003</v>
      </c>
      <c r="C261" s="16">
        <f t="shared" si="3"/>
        <v>4.3040000000000002E-2</v>
      </c>
    </row>
    <row r="262" spans="1:3" x14ac:dyDescent="0.2">
      <c r="A262" s="15">
        <v>44946</v>
      </c>
      <c r="B262" s="14">
        <v>4.3049999999999997</v>
      </c>
      <c r="C262" s="16">
        <f t="shared" si="3"/>
        <v>4.3049999999999998E-2</v>
      </c>
    </row>
    <row r="263" spans="1:3" x14ac:dyDescent="0.2">
      <c r="A263" s="15">
        <v>44953</v>
      </c>
      <c r="B263" s="14">
        <v>4.3019999999999996</v>
      </c>
      <c r="C263" s="16">
        <f t="shared" si="3"/>
        <v>4.3019999999999996E-2</v>
      </c>
    </row>
    <row r="264" spans="1:3" x14ac:dyDescent="0.2">
      <c r="A264" s="15">
        <v>44960</v>
      </c>
      <c r="B264" s="14">
        <v>4.4059999999999997</v>
      </c>
      <c r="C264" s="16">
        <f t="shared" si="3"/>
        <v>4.4059999999999995E-2</v>
      </c>
    </row>
    <row r="265" spans="1:3" x14ac:dyDescent="0.2">
      <c r="A265" s="15">
        <v>44967</v>
      </c>
      <c r="B265" s="14">
        <v>4.55</v>
      </c>
      <c r="C265" s="16">
        <f t="shared" si="3"/>
        <v>4.5499999999999999E-2</v>
      </c>
    </row>
    <row r="266" spans="1:3" x14ac:dyDescent="0.2">
      <c r="A266" s="15">
        <v>44974</v>
      </c>
      <c r="B266" s="14">
        <v>4.55</v>
      </c>
      <c r="C266" s="16">
        <f t="shared" si="3"/>
        <v>4.5499999999999999E-2</v>
      </c>
    </row>
    <row r="267" spans="1:3" x14ac:dyDescent="0.2">
      <c r="A267" s="15">
        <v>44981</v>
      </c>
      <c r="B267" s="14">
        <v>4.55</v>
      </c>
      <c r="C267" s="16">
        <f t="shared" si="3"/>
        <v>4.5499999999999999E-2</v>
      </c>
    </row>
    <row r="268" spans="1:3" x14ac:dyDescent="0.2">
      <c r="A268" s="15">
        <v>44988</v>
      </c>
      <c r="B268" s="14">
        <v>4.55</v>
      </c>
      <c r="C268" s="16">
        <f t="shared" si="3"/>
        <v>4.5499999999999999E-2</v>
      </c>
    </row>
    <row r="269" spans="1:3" x14ac:dyDescent="0.2">
      <c r="A269" s="15">
        <v>44995</v>
      </c>
      <c r="B269" s="14">
        <v>4.55</v>
      </c>
      <c r="C269" s="16">
        <f t="shared" ref="C269:C313" si="4">B269/100</f>
        <v>4.5499999999999999E-2</v>
      </c>
    </row>
    <row r="270" spans="1:3" x14ac:dyDescent="0.2">
      <c r="A270" s="15">
        <v>45002</v>
      </c>
      <c r="B270" s="14">
        <v>4.5599999999999996</v>
      </c>
      <c r="C270" s="16">
        <f t="shared" si="4"/>
        <v>4.5599999999999995E-2</v>
      </c>
    </row>
    <row r="271" spans="1:3" x14ac:dyDescent="0.2">
      <c r="A271" s="15">
        <v>45009</v>
      </c>
      <c r="B271" s="14">
        <v>4.6500000000000004</v>
      </c>
      <c r="C271" s="16">
        <f t="shared" si="4"/>
        <v>4.6500000000000007E-2</v>
      </c>
    </row>
    <row r="272" spans="1:3" x14ac:dyDescent="0.2">
      <c r="A272" s="15">
        <v>45016</v>
      </c>
      <c r="B272" s="14">
        <v>4.8339999999999996</v>
      </c>
      <c r="C272" s="16">
        <f t="shared" si="4"/>
        <v>4.8339999999999994E-2</v>
      </c>
    </row>
    <row r="273" spans="1:3" x14ac:dyDescent="0.2">
      <c r="A273" s="15">
        <v>45023</v>
      </c>
      <c r="B273" s="14">
        <v>4.8224999999999998</v>
      </c>
      <c r="C273" s="16">
        <f t="shared" si="4"/>
        <v>4.8224999999999997E-2</v>
      </c>
    </row>
    <row r="274" spans="1:3" x14ac:dyDescent="0.2">
      <c r="A274" s="15">
        <v>45030</v>
      </c>
      <c r="B274" s="14">
        <v>4.8019999999999996</v>
      </c>
      <c r="C274" s="16">
        <f t="shared" si="4"/>
        <v>4.8019999999999993E-2</v>
      </c>
    </row>
    <row r="275" spans="1:3" x14ac:dyDescent="0.2">
      <c r="A275" s="15">
        <v>45037</v>
      </c>
      <c r="B275" s="14">
        <v>4.8</v>
      </c>
      <c r="C275" s="16">
        <f t="shared" si="4"/>
        <v>4.8000000000000001E-2</v>
      </c>
    </row>
    <row r="276" spans="1:3" x14ac:dyDescent="0.2">
      <c r="A276" s="15">
        <v>45044</v>
      </c>
      <c r="B276" s="14">
        <v>4.8040000000000003</v>
      </c>
      <c r="C276" s="16">
        <f t="shared" si="4"/>
        <v>4.8039999999999999E-2</v>
      </c>
    </row>
    <row r="277" spans="1:3" x14ac:dyDescent="0.2">
      <c r="A277" s="15">
        <v>45051</v>
      </c>
      <c r="B277" s="14">
        <v>4.91</v>
      </c>
      <c r="C277" s="16">
        <f t="shared" si="4"/>
        <v>4.9100000000000005E-2</v>
      </c>
    </row>
    <row r="278" spans="1:3" x14ac:dyDescent="0.2">
      <c r="A278" s="15">
        <v>45058</v>
      </c>
      <c r="B278" s="14">
        <v>5.056</v>
      </c>
      <c r="C278" s="16">
        <f t="shared" si="4"/>
        <v>5.0560000000000001E-2</v>
      </c>
    </row>
    <row r="279" spans="1:3" x14ac:dyDescent="0.2">
      <c r="A279" s="15">
        <v>45065</v>
      </c>
      <c r="B279" s="14">
        <v>5.0519999999999996</v>
      </c>
      <c r="C279" s="16">
        <f t="shared" si="4"/>
        <v>5.0519999999999995E-2</v>
      </c>
    </row>
    <row r="280" spans="1:3" x14ac:dyDescent="0.2">
      <c r="A280" s="15">
        <v>45072</v>
      </c>
      <c r="B280" s="14">
        <v>5.0540000000000003</v>
      </c>
      <c r="C280" s="16">
        <f t="shared" si="4"/>
        <v>5.0540000000000002E-2</v>
      </c>
    </row>
    <row r="281" spans="1:3" x14ac:dyDescent="0.2">
      <c r="A281" s="15">
        <v>45079</v>
      </c>
      <c r="B281" s="14">
        <v>5.0724999999999998</v>
      </c>
      <c r="C281" s="16">
        <f t="shared" si="4"/>
        <v>5.0724999999999999E-2</v>
      </c>
    </row>
    <row r="282" spans="1:3" x14ac:dyDescent="0.2">
      <c r="A282" s="15">
        <v>45086</v>
      </c>
      <c r="B282" s="14">
        <v>5.0519999999999996</v>
      </c>
      <c r="C282" s="16">
        <f t="shared" si="4"/>
        <v>5.0519999999999995E-2</v>
      </c>
    </row>
    <row r="283" spans="1:3" x14ac:dyDescent="0.2">
      <c r="A283" s="15">
        <v>45093</v>
      </c>
      <c r="B283" s="14">
        <v>5.0519999999999996</v>
      </c>
      <c r="C283" s="16">
        <f t="shared" si="4"/>
        <v>5.0519999999999995E-2</v>
      </c>
    </row>
    <row r="284" spans="1:3" x14ac:dyDescent="0.2">
      <c r="A284" s="15">
        <v>45100</v>
      </c>
      <c r="B284" s="14">
        <v>5.05</v>
      </c>
      <c r="C284" s="16">
        <f t="shared" si="4"/>
        <v>5.0499999999999996E-2</v>
      </c>
    </row>
    <row r="285" spans="1:3" x14ac:dyDescent="0.2">
      <c r="A285" s="15">
        <v>45107</v>
      </c>
      <c r="B285" s="14">
        <v>5.0620000000000003</v>
      </c>
      <c r="C285" s="16">
        <f t="shared" si="4"/>
        <v>5.0620000000000005E-2</v>
      </c>
    </row>
    <row r="286" spans="1:3" x14ac:dyDescent="0.2">
      <c r="A286" s="15">
        <v>45114</v>
      </c>
      <c r="B286" s="14">
        <v>5.0599999999999996</v>
      </c>
      <c r="C286" s="16">
        <f t="shared" si="4"/>
        <v>5.0599999999999999E-2</v>
      </c>
    </row>
    <row r="287" spans="1:3" x14ac:dyDescent="0.2">
      <c r="A287" s="15">
        <v>45121</v>
      </c>
      <c r="B287" s="14">
        <v>5.056</v>
      </c>
      <c r="C287" s="16">
        <f t="shared" si="4"/>
        <v>5.0560000000000001E-2</v>
      </c>
    </row>
    <row r="288" spans="1:3" x14ac:dyDescent="0.2">
      <c r="A288" s="15">
        <v>45128</v>
      </c>
      <c r="B288" s="14">
        <v>5.056</v>
      </c>
      <c r="C288" s="16">
        <f t="shared" si="4"/>
        <v>5.0560000000000001E-2</v>
      </c>
    </row>
    <row r="289" spans="1:3" x14ac:dyDescent="0.2">
      <c r="A289" s="15">
        <v>45135</v>
      </c>
      <c r="B289" s="14">
        <v>5.1559999999999997</v>
      </c>
      <c r="C289" s="16">
        <f t="shared" si="4"/>
        <v>5.1559999999999995E-2</v>
      </c>
    </row>
    <row r="290" spans="1:3" x14ac:dyDescent="0.2">
      <c r="A290" s="15">
        <v>45142</v>
      </c>
      <c r="B290" s="14">
        <v>5.3040000000000003</v>
      </c>
      <c r="C290" s="16">
        <f t="shared" si="4"/>
        <v>5.3040000000000004E-2</v>
      </c>
    </row>
    <row r="291" spans="1:3" x14ac:dyDescent="0.2">
      <c r="A291" s="15">
        <v>45149</v>
      </c>
      <c r="B291" s="14">
        <v>5.3</v>
      </c>
      <c r="C291" s="16">
        <f t="shared" si="4"/>
        <v>5.2999999999999999E-2</v>
      </c>
    </row>
    <row r="292" spans="1:3" x14ac:dyDescent="0.2">
      <c r="A292" s="15">
        <v>45156</v>
      </c>
      <c r="B292" s="14">
        <v>5.3</v>
      </c>
      <c r="C292" s="16">
        <f t="shared" si="4"/>
        <v>5.2999999999999999E-2</v>
      </c>
    </row>
    <row r="293" spans="1:3" x14ac:dyDescent="0.2">
      <c r="A293" s="15">
        <v>45163</v>
      </c>
      <c r="B293" s="14">
        <v>5.3</v>
      </c>
      <c r="C293" s="16">
        <f t="shared" si="4"/>
        <v>5.2999999999999999E-2</v>
      </c>
    </row>
    <row r="294" spans="1:3" x14ac:dyDescent="0.2">
      <c r="A294" s="15">
        <v>45170</v>
      </c>
      <c r="B294" s="14">
        <v>5.3040000000000003</v>
      </c>
      <c r="C294" s="16">
        <f t="shared" si="4"/>
        <v>5.3040000000000004E-2</v>
      </c>
    </row>
    <row r="295" spans="1:3" x14ac:dyDescent="0.2">
      <c r="A295" s="15">
        <v>45177</v>
      </c>
      <c r="B295" s="14">
        <v>5.3049999999999997</v>
      </c>
      <c r="C295" s="16">
        <f t="shared" si="4"/>
        <v>5.305E-2</v>
      </c>
    </row>
    <row r="296" spans="1:3" x14ac:dyDescent="0.2">
      <c r="A296" s="15">
        <v>45184</v>
      </c>
      <c r="B296" s="14">
        <v>5.3019999999999996</v>
      </c>
      <c r="C296" s="16">
        <f t="shared" si="4"/>
        <v>5.3019999999999998E-2</v>
      </c>
    </row>
    <row r="297" spans="1:3" x14ac:dyDescent="0.2">
      <c r="A297" s="15">
        <v>45191</v>
      </c>
      <c r="B297" s="14">
        <v>5.3040000000000003</v>
      </c>
      <c r="C297" s="16">
        <f t="shared" si="4"/>
        <v>5.3040000000000004E-2</v>
      </c>
    </row>
    <row r="298" spans="1:3" x14ac:dyDescent="0.2">
      <c r="A298" s="15">
        <v>45198</v>
      </c>
      <c r="B298" s="14">
        <v>5.3120000000000003</v>
      </c>
      <c r="C298" s="16">
        <f t="shared" si="4"/>
        <v>5.3120000000000001E-2</v>
      </c>
    </row>
    <row r="299" spans="1:3" x14ac:dyDescent="0.2">
      <c r="A299" s="15">
        <v>45205</v>
      </c>
      <c r="B299" s="14">
        <v>5.32</v>
      </c>
      <c r="C299" s="16">
        <f t="shared" si="4"/>
        <v>5.3200000000000004E-2</v>
      </c>
    </row>
    <row r="300" spans="1:3" x14ac:dyDescent="0.2">
      <c r="A300" s="15">
        <v>45212</v>
      </c>
      <c r="B300" s="14">
        <v>5.31</v>
      </c>
      <c r="C300" s="16">
        <f t="shared" si="4"/>
        <v>5.3099999999999994E-2</v>
      </c>
    </row>
    <row r="301" spans="1:3" x14ac:dyDescent="0.2">
      <c r="A301" s="15">
        <v>45219</v>
      </c>
      <c r="B301" s="14">
        <v>5.3040000000000003</v>
      </c>
      <c r="C301" s="16">
        <f t="shared" si="4"/>
        <v>5.3040000000000004E-2</v>
      </c>
    </row>
    <row r="302" spans="1:3" x14ac:dyDescent="0.2">
      <c r="A302" s="15">
        <v>45226</v>
      </c>
      <c r="B302" s="14">
        <v>5.3040000000000003</v>
      </c>
      <c r="C302" s="16">
        <f t="shared" si="4"/>
        <v>5.3040000000000004E-2</v>
      </c>
    </row>
    <row r="303" spans="1:3" x14ac:dyDescent="0.2">
      <c r="A303" s="15">
        <v>45233</v>
      </c>
      <c r="B303" s="14">
        <v>5.3259999999999996</v>
      </c>
      <c r="C303" s="16">
        <f t="shared" si="4"/>
        <v>5.3259999999999995E-2</v>
      </c>
    </row>
    <row r="304" spans="1:3" x14ac:dyDescent="0.2">
      <c r="A304" s="15">
        <v>45240</v>
      </c>
      <c r="B304" s="14">
        <v>5.32</v>
      </c>
      <c r="C304" s="16">
        <f t="shared" si="4"/>
        <v>5.3200000000000004E-2</v>
      </c>
    </row>
    <row r="305" spans="1:3" x14ac:dyDescent="0.2">
      <c r="A305" s="15">
        <v>45247</v>
      </c>
      <c r="B305" s="14">
        <v>5.32</v>
      </c>
      <c r="C305" s="16">
        <f t="shared" si="4"/>
        <v>5.3200000000000004E-2</v>
      </c>
    </row>
    <row r="306" spans="1:3" x14ac:dyDescent="0.2">
      <c r="A306" s="15">
        <v>45254</v>
      </c>
      <c r="B306" s="14">
        <v>5.3125</v>
      </c>
      <c r="C306" s="16">
        <f t="shared" si="4"/>
        <v>5.3124999999999999E-2</v>
      </c>
    </row>
    <row r="307" spans="1:3" x14ac:dyDescent="0.2">
      <c r="A307" s="15">
        <v>45261</v>
      </c>
      <c r="B307" s="14">
        <v>5.3339999999999996</v>
      </c>
      <c r="C307" s="16">
        <f t="shared" si="4"/>
        <v>5.3339999999999999E-2</v>
      </c>
    </row>
    <row r="308" spans="1:3" x14ac:dyDescent="0.2">
      <c r="A308" s="15">
        <v>45268</v>
      </c>
      <c r="B308" s="14">
        <v>5.3319999999999999</v>
      </c>
      <c r="C308" s="16">
        <f t="shared" si="4"/>
        <v>5.3319999999999999E-2</v>
      </c>
    </row>
    <row r="309" spans="1:3" x14ac:dyDescent="0.2">
      <c r="A309" s="15">
        <v>45275</v>
      </c>
      <c r="B309" s="14">
        <v>5.3140000000000001</v>
      </c>
      <c r="C309" s="16">
        <f t="shared" si="4"/>
        <v>5.314E-2</v>
      </c>
    </row>
    <row r="310" spans="1:3" x14ac:dyDescent="0.2">
      <c r="A310" s="15">
        <v>45282</v>
      </c>
      <c r="B310" s="14">
        <v>5.3140000000000001</v>
      </c>
      <c r="C310" s="16">
        <f t="shared" si="4"/>
        <v>5.314E-2</v>
      </c>
    </row>
    <row r="311" spans="1:3" x14ac:dyDescent="0.2">
      <c r="A311" s="15">
        <v>45289</v>
      </c>
      <c r="B311" s="14">
        <v>5.38</v>
      </c>
      <c r="C311" s="16">
        <f t="shared" si="4"/>
        <v>5.3800000000000001E-2</v>
      </c>
    </row>
    <row r="312" spans="1:3" x14ac:dyDescent="0.2">
      <c r="A312" s="15">
        <v>45296</v>
      </c>
      <c r="B312" s="14">
        <v>5.3550000000000004</v>
      </c>
      <c r="C312" s="16">
        <f t="shared" si="4"/>
        <v>5.3550000000000007E-2</v>
      </c>
    </row>
    <row r="313" spans="1:3" x14ac:dyDescent="0.2">
      <c r="A313" s="15">
        <v>45303</v>
      </c>
      <c r="B313" s="14">
        <v>5.31</v>
      </c>
      <c r="C313" s="16">
        <f t="shared" si="4"/>
        <v>5.3099999999999994E-2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Equity </vt:lpstr>
      <vt:lpstr>US ETF</vt:lpstr>
      <vt:lpstr>US Futures</vt:lpstr>
      <vt:lpstr>Setting</vt:lpstr>
      <vt:lpstr>Crypto</vt:lpstr>
      <vt:lpstr>Risk Free Rate SOFR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2023-12-11T02:18:52Z</dcterms:created>
  <dcterms:modified xsi:type="dcterms:W3CDTF">2024-04-14T05:38:11Z</dcterms:modified>
</cp:coreProperties>
</file>