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dev\Rapinoe_project_release\api\doc\"/>
    </mc:Choice>
  </mc:AlternateContent>
  <xr:revisionPtr revIDLastSave="0" documentId="8_{B4242327-A041-4E5D-B542-7F235935C2E5}" xr6:coauthVersionLast="47" xr6:coauthVersionMax="47" xr10:uidLastSave="{00000000-0000-0000-0000-000000000000}"/>
  <bookViews>
    <workbookView xWindow="-120" yWindow="-120" windowWidth="38640" windowHeight="21120" tabRatio="774" xr2:uid="{00000000-000D-0000-FFFF-FFFF00000000}"/>
  </bookViews>
  <sheets>
    <sheet name="Setup" sheetId="1" r:id="rId1"/>
    <sheet name="SYSTEM" sheetId="2" r:id="rId2"/>
    <sheet name="RCU" sheetId="3" r:id="rId3"/>
    <sheet name="I2C" sheetId="4" r:id="rId4"/>
    <sheet name="EFC" sheetId="5" r:id="rId5"/>
    <sheet name="ADC" sheetId="6" r:id="rId6"/>
    <sheet name="SCHED" sheetId="7" r:id="rId7"/>
    <sheet name="FIR" sheetId="8" r:id="rId8"/>
    <sheet name="SYNTH" sheetId="9" r:id="rId9"/>
    <sheet name="TRX" sheetId="10" r:id="rId10"/>
    <sheet name="TDD" sheetId="11" r:id="rId11"/>
    <sheet name="BIST" sheetId="12" r:id="rId12"/>
    <sheet name="RX" sheetId="13" r:id="rId13"/>
    <sheet name="RX_RAM" sheetId="14" r:id="rId14"/>
    <sheet name="TX_RAM" sheetId="15" r:id="rId15"/>
    <sheet name="BF_RAM" sheetId="16" r:id="rId16"/>
  </sheets>
  <definedNames>
    <definedName name="_xlnm.Print_Area" localSheetId="5">ADC!$A$1:$J$46</definedName>
    <definedName name="_xlnm.Print_Area" localSheetId="15">BF_RAM!$A$1:$J$132</definedName>
    <definedName name="_xlnm.Print_Area" localSheetId="11">BIST!$A$1:$J$49</definedName>
    <definedName name="_xlnm.Print_Area" localSheetId="4">EFC!$A$1:$J$23</definedName>
    <definedName name="_xlnm.Print_Area" localSheetId="7">FIR!$A$1:$J$27</definedName>
    <definedName name="_xlnm.Print_Area" localSheetId="3">I2C!$A$1:$J$71</definedName>
    <definedName name="_xlnm.Print_Area" localSheetId="2">RCU!$A$1:$J$24</definedName>
    <definedName name="_xlnm.Print_Area" localSheetId="12">RX!$A$1:$J$55</definedName>
    <definedName name="_xlnm.Print_Area" localSheetId="13">RX_RAM!$A$1:$J$34</definedName>
    <definedName name="_xlnm.Print_Area" localSheetId="6">SCHED!$A$1:$J$93</definedName>
    <definedName name="_xlnm.Print_Area" localSheetId="0">Setup!$A$1:$I$19</definedName>
    <definedName name="_xlnm.Print_Area" localSheetId="8">SYNTH!$A$1:$J$83</definedName>
    <definedName name="_xlnm.Print_Area" localSheetId="1">SYSTEM!$A$1:$J$133</definedName>
    <definedName name="_xlnm.Print_Area" localSheetId="10">TDD!$A$1:$J$722</definedName>
    <definedName name="_xlnm.Print_Area" localSheetId="9">TRX!$A$1:$J$174</definedName>
    <definedName name="_xlnm.Print_Area" localSheetId="14">TX_RAM!$A$1:$J$12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D2" i="2" l="1"/>
  <c r="I5" i="1"/>
  <c r="I6" i="1"/>
  <c r="I7" i="1"/>
  <c r="I8" i="1"/>
  <c r="I9" i="1"/>
  <c r="I10" i="1"/>
  <c r="I11" i="1"/>
  <c r="C2" i="3"/>
  <c r="L33" i="13"/>
  <c r="H33" i="13"/>
  <c r="B33" i="13"/>
  <c r="L32" i="13"/>
  <c r="H32" i="13"/>
  <c r="B32" i="13"/>
  <c r="H25" i="13"/>
  <c r="B25" i="13"/>
  <c r="H24" i="13"/>
  <c r="B24" i="13"/>
  <c r="H23" i="13"/>
  <c r="B23" i="13"/>
  <c r="H22" i="13"/>
  <c r="B22" i="13"/>
  <c r="H21" i="13"/>
  <c r="B21" i="13"/>
  <c r="H20" i="13"/>
  <c r="B20" i="13"/>
  <c r="H19" i="13"/>
  <c r="H18" i="13"/>
  <c r="L16" i="13"/>
  <c r="H16" i="13"/>
  <c r="H15" i="13"/>
  <c r="H14" i="13"/>
  <c r="H17" i="13"/>
  <c r="L17" i="13"/>
  <c r="C7" i="1"/>
  <c r="C8" i="1"/>
  <c r="C9" i="1"/>
  <c r="C10" i="1"/>
  <c r="C11" i="1"/>
  <c r="C12" i="1"/>
  <c r="C13" i="1"/>
  <c r="C14" i="1"/>
  <c r="C15" i="1"/>
  <c r="C16" i="1"/>
  <c r="C17" i="1"/>
  <c r="C18" i="1"/>
  <c r="C19" i="1"/>
  <c r="L9" i="8"/>
  <c r="H9" i="8"/>
  <c r="C9" i="8"/>
  <c r="B9" i="8"/>
  <c r="L45" i="9"/>
  <c r="H45" i="9"/>
  <c r="L46" i="6"/>
  <c r="H46" i="6"/>
  <c r="L45" i="6"/>
  <c r="H45" i="6"/>
  <c r="L39" i="6"/>
  <c r="H39" i="6"/>
  <c r="L38" i="6"/>
  <c r="H38" i="6"/>
  <c r="L37" i="6"/>
  <c r="H37" i="6"/>
  <c r="L36" i="6"/>
  <c r="H36" i="6"/>
  <c r="L35" i="6"/>
  <c r="H35" i="6"/>
  <c r="L34" i="6"/>
  <c r="H34" i="6"/>
  <c r="L33" i="6"/>
  <c r="H33" i="6"/>
  <c r="L47" i="9"/>
  <c r="H47" i="9"/>
  <c r="L46" i="9"/>
  <c r="H46" i="9"/>
  <c r="L44" i="9"/>
  <c r="H44" i="9"/>
  <c r="A21" i="11"/>
  <c r="A20" i="11"/>
  <c r="A19" i="11"/>
  <c r="A17" i="11"/>
  <c r="A15" i="11"/>
  <c r="A93" i="7"/>
  <c r="A85" i="7"/>
  <c r="L92" i="7"/>
  <c r="H92" i="7"/>
  <c r="L91" i="7"/>
  <c r="H91" i="7"/>
  <c r="L90" i="7"/>
  <c r="H90" i="7"/>
  <c r="L89" i="7"/>
  <c r="H89" i="7"/>
  <c r="L88" i="7"/>
  <c r="H88" i="7"/>
  <c r="L87" i="7"/>
  <c r="H87" i="7"/>
  <c r="L86" i="7"/>
  <c r="H86" i="7"/>
  <c r="L85" i="7"/>
  <c r="H85" i="7"/>
  <c r="L42" i="7"/>
  <c r="H42" i="7"/>
  <c r="H47" i="13"/>
  <c r="H51" i="13"/>
  <c r="H44" i="13"/>
  <c r="H42" i="13"/>
  <c r="H55" i="13"/>
  <c r="H54" i="13"/>
  <c r="H53" i="13"/>
  <c r="H52" i="13"/>
  <c r="H50" i="13"/>
  <c r="H49" i="13"/>
  <c r="H48" i="13"/>
  <c r="H46" i="13"/>
  <c r="H45" i="13"/>
  <c r="H43" i="13"/>
  <c r="H41" i="13"/>
  <c r="H40" i="13"/>
  <c r="A5" i="11"/>
  <c r="A6" i="11" s="1"/>
  <c r="L20" i="7"/>
  <c r="H20" i="7"/>
  <c r="H40" i="6"/>
  <c r="L32" i="6"/>
  <c r="H32" i="6"/>
  <c r="L40" i="6"/>
  <c r="L43" i="6"/>
  <c r="H43" i="6"/>
  <c r="L31" i="6"/>
  <c r="H31" i="6"/>
  <c r="L30" i="6"/>
  <c r="H30" i="6"/>
  <c r="L29" i="6"/>
  <c r="H29" i="6"/>
  <c r="L28" i="6"/>
  <c r="H28" i="6"/>
  <c r="L27" i="6"/>
  <c r="H27" i="6"/>
  <c r="L13" i="6"/>
  <c r="H13" i="6"/>
  <c r="L44" i="6"/>
  <c r="H44" i="6"/>
  <c r="L26" i="6"/>
  <c r="H26" i="6"/>
  <c r="L25" i="6"/>
  <c r="H25" i="6"/>
  <c r="L24" i="6"/>
  <c r="H24" i="6"/>
  <c r="L23" i="6"/>
  <c r="H23" i="6"/>
  <c r="L22" i="6"/>
  <c r="H22" i="6"/>
  <c r="L21" i="6"/>
  <c r="H21" i="6"/>
  <c r="L20" i="6"/>
  <c r="H20" i="6"/>
  <c r="L19" i="6"/>
  <c r="H19" i="6"/>
  <c r="L18" i="6"/>
  <c r="H18" i="6"/>
  <c r="L17" i="6"/>
  <c r="H17" i="6"/>
  <c r="L16" i="6"/>
  <c r="H16" i="6"/>
  <c r="L15" i="6"/>
  <c r="H15" i="6"/>
  <c r="L42" i="6"/>
  <c r="H42" i="6"/>
  <c r="L41" i="6"/>
  <c r="H41" i="6"/>
  <c r="L14" i="6"/>
  <c r="H14" i="6"/>
  <c r="L7" i="7"/>
  <c r="L9" i="7"/>
  <c r="L10" i="7"/>
  <c r="L12" i="6"/>
  <c r="H12" i="6"/>
  <c r="L11" i="6"/>
  <c r="H11" i="6"/>
  <c r="L9" i="6"/>
  <c r="H9" i="6"/>
  <c r="L10" i="6"/>
  <c r="H10" i="6"/>
  <c r="L8" i="6"/>
  <c r="H8" i="6"/>
  <c r="L7" i="6"/>
  <c r="H7" i="6"/>
  <c r="A6" i="6"/>
  <c r="A7" i="6" s="1"/>
  <c r="A8" i="6" s="1"/>
  <c r="L6" i="6"/>
  <c r="H6" i="6"/>
  <c r="L5" i="6"/>
  <c r="H5" i="6"/>
  <c r="B5" i="6"/>
  <c r="L93" i="7"/>
  <c r="H93" i="7"/>
  <c r="L84" i="7"/>
  <c r="H84" i="7"/>
  <c r="L83" i="7"/>
  <c r="H83" i="7"/>
  <c r="L82" i="7"/>
  <c r="H82" i="7"/>
  <c r="L81" i="7"/>
  <c r="H81" i="7"/>
  <c r="L80" i="7"/>
  <c r="H80" i="7"/>
  <c r="L79" i="7"/>
  <c r="H79" i="7"/>
  <c r="L78" i="7"/>
  <c r="H78" i="7"/>
  <c r="L77" i="7"/>
  <c r="H77" i="7"/>
  <c r="L76" i="7"/>
  <c r="H76" i="7"/>
  <c r="L75" i="7"/>
  <c r="H75" i="7"/>
  <c r="L74" i="7"/>
  <c r="H74" i="7"/>
  <c r="L73" i="7"/>
  <c r="H73" i="7"/>
  <c r="L72" i="7"/>
  <c r="H72" i="7"/>
  <c r="L71" i="7"/>
  <c r="H71" i="7"/>
  <c r="L70" i="7"/>
  <c r="H70" i="7"/>
  <c r="L69" i="7"/>
  <c r="H69" i="7"/>
  <c r="L68" i="7"/>
  <c r="H68" i="7"/>
  <c r="L67" i="7"/>
  <c r="H67" i="7"/>
  <c r="L66" i="7"/>
  <c r="H66" i="7"/>
  <c r="L65" i="7"/>
  <c r="H65" i="7"/>
  <c r="L64" i="7"/>
  <c r="H64" i="7"/>
  <c r="L63" i="7"/>
  <c r="H63" i="7"/>
  <c r="L62" i="7"/>
  <c r="H62" i="7"/>
  <c r="L61" i="7"/>
  <c r="H61" i="7"/>
  <c r="L60" i="7"/>
  <c r="H60" i="7"/>
  <c r="L59" i="7"/>
  <c r="H59" i="7"/>
  <c r="L58" i="7"/>
  <c r="H58" i="7"/>
  <c r="L57" i="7"/>
  <c r="H57" i="7"/>
  <c r="L56" i="7"/>
  <c r="H56" i="7"/>
  <c r="L55" i="7"/>
  <c r="H55" i="7"/>
  <c r="L54" i="7"/>
  <c r="H54" i="7"/>
  <c r="L53" i="7"/>
  <c r="H53" i="7"/>
  <c r="L52" i="7"/>
  <c r="H52" i="7"/>
  <c r="L51" i="7"/>
  <c r="H51" i="7"/>
  <c r="L50" i="7"/>
  <c r="H50" i="7"/>
  <c r="L49" i="7"/>
  <c r="H49" i="7"/>
  <c r="L48" i="7"/>
  <c r="H48" i="7"/>
  <c r="L47" i="7"/>
  <c r="H47" i="7"/>
  <c r="L46" i="7"/>
  <c r="H46" i="7"/>
  <c r="L45" i="7"/>
  <c r="H45" i="7"/>
  <c r="L44" i="7"/>
  <c r="H44" i="7"/>
  <c r="L43" i="7"/>
  <c r="H43" i="7"/>
  <c r="L41" i="7"/>
  <c r="H41" i="7"/>
  <c r="L40" i="7"/>
  <c r="H40" i="7"/>
  <c r="L39" i="7"/>
  <c r="H39" i="7"/>
  <c r="L38" i="7"/>
  <c r="H38" i="7"/>
  <c r="L37" i="7"/>
  <c r="H37" i="7"/>
  <c r="L36" i="7"/>
  <c r="H36" i="7"/>
  <c r="L35" i="7"/>
  <c r="H35" i="7"/>
  <c r="L34" i="7"/>
  <c r="H34" i="7"/>
  <c r="L33" i="7"/>
  <c r="H33" i="7"/>
  <c r="L32" i="7"/>
  <c r="H32" i="7"/>
  <c r="L31" i="7"/>
  <c r="H31" i="7"/>
  <c r="L30" i="7"/>
  <c r="H30" i="7"/>
  <c r="L29" i="7"/>
  <c r="H29" i="7"/>
  <c r="L28" i="7"/>
  <c r="H28" i="7"/>
  <c r="L27" i="7"/>
  <c r="H27" i="7"/>
  <c r="L26" i="7"/>
  <c r="H26" i="7"/>
  <c r="L25" i="7"/>
  <c r="H25" i="7"/>
  <c r="L24" i="7"/>
  <c r="H24" i="7"/>
  <c r="L23" i="7"/>
  <c r="H23" i="7"/>
  <c r="L22" i="7"/>
  <c r="H22" i="7"/>
  <c r="L21" i="7"/>
  <c r="H21" i="7"/>
  <c r="L17" i="7"/>
  <c r="H17" i="7"/>
  <c r="L19" i="7"/>
  <c r="H19" i="7"/>
  <c r="L18" i="7"/>
  <c r="H18" i="7"/>
  <c r="L16" i="7"/>
  <c r="H16" i="7"/>
  <c r="L15" i="7"/>
  <c r="H15" i="7"/>
  <c r="L14" i="7"/>
  <c r="H14" i="7"/>
  <c r="L13" i="7"/>
  <c r="H13" i="7"/>
  <c r="L12" i="7"/>
  <c r="H12" i="7"/>
  <c r="L11" i="7"/>
  <c r="H11" i="7"/>
  <c r="A6" i="7"/>
  <c r="B6" i="7" s="1"/>
  <c r="H10" i="7"/>
  <c r="H9" i="7"/>
  <c r="L8" i="7"/>
  <c r="H8" i="7"/>
  <c r="H7" i="7"/>
  <c r="L6" i="7"/>
  <c r="H6" i="7"/>
  <c r="L5" i="7"/>
  <c r="H5" i="7"/>
  <c r="B5" i="7"/>
  <c r="L128" i="2"/>
  <c r="H128" i="2"/>
  <c r="L130" i="2"/>
  <c r="H130" i="2"/>
  <c r="B130" i="2"/>
  <c r="L132" i="2"/>
  <c r="H132" i="2"/>
  <c r="B132" i="2"/>
  <c r="L722" i="11"/>
  <c r="H722" i="11"/>
  <c r="H721" i="11"/>
  <c r="C118" i="2"/>
  <c r="L120" i="2"/>
  <c r="H120" i="2"/>
  <c r="L126" i="2"/>
  <c r="H126" i="2"/>
  <c r="H24" i="10"/>
  <c r="H23" i="10"/>
  <c r="H21" i="10"/>
  <c r="H22" i="10"/>
  <c r="A10" i="15"/>
  <c r="A9" i="15"/>
  <c r="A21" i="14"/>
  <c r="A20" i="14"/>
  <c r="H77" i="9"/>
  <c r="H80" i="9"/>
  <c r="H79" i="9"/>
  <c r="L76" i="9"/>
  <c r="H76" i="9"/>
  <c r="H75" i="9"/>
  <c r="K73" i="9"/>
  <c r="L73" i="9" s="1"/>
  <c r="H73" i="9"/>
  <c r="K72" i="9"/>
  <c r="L72" i="9" s="1"/>
  <c r="H72" i="9"/>
  <c r="K71" i="9"/>
  <c r="L71" i="9" s="1"/>
  <c r="H71" i="9"/>
  <c r="K70" i="9"/>
  <c r="L70" i="9" s="1"/>
  <c r="H70" i="9"/>
  <c r="L69" i="9"/>
  <c r="H69" i="9"/>
  <c r="K68" i="9"/>
  <c r="L68" i="9" s="1"/>
  <c r="H68" i="9"/>
  <c r="K67" i="9"/>
  <c r="L67" i="9" s="1"/>
  <c r="H67" i="9"/>
  <c r="K66" i="9"/>
  <c r="L66" i="9" s="1"/>
  <c r="H66" i="9"/>
  <c r="K83" i="9"/>
  <c r="L83" i="9" s="1"/>
  <c r="H83" i="9"/>
  <c r="K82" i="9"/>
  <c r="L82" i="9" s="1"/>
  <c r="H82" i="9"/>
  <c r="K132" i="16"/>
  <c r="L132" i="16" s="1"/>
  <c r="K131" i="16"/>
  <c r="L131" i="16" s="1"/>
  <c r="K130" i="16"/>
  <c r="L130" i="16" s="1"/>
  <c r="L129" i="16"/>
  <c r="K128" i="16"/>
  <c r="L128" i="16" s="1"/>
  <c r="K127" i="16"/>
  <c r="L127" i="16" s="1"/>
  <c r="L126" i="16"/>
  <c r="K126" i="16"/>
  <c r="L125" i="16"/>
  <c r="K124" i="16"/>
  <c r="L124" i="16" s="1"/>
  <c r="L123" i="16"/>
  <c r="K123" i="16"/>
  <c r="K122" i="16"/>
  <c r="L122" i="16" s="1"/>
  <c r="L121" i="16"/>
  <c r="L120" i="16"/>
  <c r="K120" i="16"/>
  <c r="L119" i="16"/>
  <c r="K119" i="16"/>
  <c r="K118" i="16"/>
  <c r="L118" i="16" s="1"/>
  <c r="L117" i="16"/>
  <c r="K116" i="16"/>
  <c r="L116" i="16" s="1"/>
  <c r="L115" i="16"/>
  <c r="K115" i="16"/>
  <c r="K114" i="16"/>
  <c r="L114" i="16" s="1"/>
  <c r="L113" i="16"/>
  <c r="K112" i="16"/>
  <c r="L112" i="16" s="1"/>
  <c r="L111" i="16"/>
  <c r="K111" i="16"/>
  <c r="K110" i="16"/>
  <c r="L110" i="16" s="1"/>
  <c r="L109" i="16"/>
  <c r="K108" i="16"/>
  <c r="L108" i="16" s="1"/>
  <c r="L107" i="16"/>
  <c r="K107" i="16"/>
  <c r="L106" i="16"/>
  <c r="K106" i="16"/>
  <c r="L105" i="16"/>
  <c r="K104" i="16"/>
  <c r="L104" i="16" s="1"/>
  <c r="K103" i="16"/>
  <c r="L103" i="16" s="1"/>
  <c r="L102" i="16"/>
  <c r="K102" i="16"/>
  <c r="L101" i="16"/>
  <c r="L100" i="16"/>
  <c r="K100" i="16"/>
  <c r="L99" i="16"/>
  <c r="K99" i="16"/>
  <c r="K98" i="16"/>
  <c r="L98" i="16" s="1"/>
  <c r="L97" i="16"/>
  <c r="L96" i="16"/>
  <c r="K96" i="16"/>
  <c r="L95" i="16"/>
  <c r="K95" i="16"/>
  <c r="K94" i="16"/>
  <c r="L94" i="16" s="1"/>
  <c r="L93" i="16"/>
  <c r="K92" i="16"/>
  <c r="L92" i="16" s="1"/>
  <c r="K91" i="16"/>
  <c r="L91" i="16" s="1"/>
  <c r="K90" i="16"/>
  <c r="L90" i="16" s="1"/>
  <c r="L89" i="16"/>
  <c r="K88" i="16"/>
  <c r="L88" i="16" s="1"/>
  <c r="L87" i="16"/>
  <c r="K87" i="16"/>
  <c r="L86" i="16"/>
  <c r="K86" i="16"/>
  <c r="L85" i="16"/>
  <c r="K84" i="16"/>
  <c r="L84" i="16" s="1"/>
  <c r="A84" i="16"/>
  <c r="L83" i="16"/>
  <c r="K83" i="16"/>
  <c r="F83" i="16"/>
  <c r="F87" i="16" s="1"/>
  <c r="F91" i="16" s="1"/>
  <c r="F95" i="16" s="1"/>
  <c r="F99" i="16" s="1"/>
  <c r="F103" i="16" s="1"/>
  <c r="F107" i="16" s="1"/>
  <c r="F111" i="16" s="1"/>
  <c r="F115" i="16" s="1"/>
  <c r="F119" i="16" s="1"/>
  <c r="F123" i="16" s="1"/>
  <c r="F127" i="16" s="1"/>
  <c r="F131" i="16" s="1"/>
  <c r="L82" i="16"/>
  <c r="K82" i="16"/>
  <c r="B82" i="16"/>
  <c r="A82" i="16"/>
  <c r="A83" i="16" s="1"/>
  <c r="B83" i="16" s="1"/>
  <c r="L81" i="16"/>
  <c r="B81" i="16"/>
  <c r="K80" i="16"/>
  <c r="L80" i="16" s="1"/>
  <c r="F80" i="16"/>
  <c r="F84" i="16" s="1"/>
  <c r="F88" i="16" s="1"/>
  <c r="F92" i="16" s="1"/>
  <c r="F96" i="16" s="1"/>
  <c r="F100" i="16" s="1"/>
  <c r="F104" i="16" s="1"/>
  <c r="F108" i="16" s="1"/>
  <c r="F112" i="16" s="1"/>
  <c r="F116" i="16" s="1"/>
  <c r="F120" i="16" s="1"/>
  <c r="F124" i="16" s="1"/>
  <c r="F128" i="16" s="1"/>
  <c r="F132" i="16" s="1"/>
  <c r="L79" i="16"/>
  <c r="K79" i="16"/>
  <c r="K78" i="16"/>
  <c r="L78" i="16" s="1"/>
  <c r="G78" i="16"/>
  <c r="F78" i="16"/>
  <c r="F82" i="16" s="1"/>
  <c r="F86" i="16" s="1"/>
  <c r="F90" i="16" s="1"/>
  <c r="F94" i="16" s="1"/>
  <c r="F98" i="16" s="1"/>
  <c r="F102" i="16" s="1"/>
  <c r="F106" i="16" s="1"/>
  <c r="F110" i="16" s="1"/>
  <c r="F114" i="16" s="1"/>
  <c r="F118" i="16" s="1"/>
  <c r="F122" i="16" s="1"/>
  <c r="F126" i="16" s="1"/>
  <c r="F130" i="16" s="1"/>
  <c r="A78" i="16"/>
  <c r="L77" i="16"/>
  <c r="G77" i="16"/>
  <c r="B77" i="16"/>
  <c r="L76" i="16"/>
  <c r="K76" i="16"/>
  <c r="H76" i="16"/>
  <c r="G76" i="16"/>
  <c r="G80" i="16" s="1"/>
  <c r="F76" i="16"/>
  <c r="L75" i="16"/>
  <c r="K75" i="16"/>
  <c r="G75" i="16"/>
  <c r="F75" i="16"/>
  <c r="F79" i="16" s="1"/>
  <c r="A75" i="16"/>
  <c r="K74" i="16"/>
  <c r="L74" i="16" s="1"/>
  <c r="G74" i="16"/>
  <c r="F74" i="16"/>
  <c r="H74" i="16" s="1"/>
  <c r="B74" i="16"/>
  <c r="A74" i="16"/>
  <c r="L73" i="16"/>
  <c r="G73" i="16"/>
  <c r="F73" i="16"/>
  <c r="F77" i="16" s="1"/>
  <c r="F81" i="16" s="1"/>
  <c r="F85" i="16" s="1"/>
  <c r="F89" i="16" s="1"/>
  <c r="F93" i="16" s="1"/>
  <c r="F97" i="16" s="1"/>
  <c r="F101" i="16" s="1"/>
  <c r="F105" i="16" s="1"/>
  <c r="F109" i="16" s="1"/>
  <c r="F113" i="16" s="1"/>
  <c r="F117" i="16" s="1"/>
  <c r="F121" i="16" s="1"/>
  <c r="F125" i="16" s="1"/>
  <c r="F129" i="16" s="1"/>
  <c r="B73" i="16"/>
  <c r="K72" i="16"/>
  <c r="L72" i="16" s="1"/>
  <c r="H72" i="16"/>
  <c r="K71" i="16"/>
  <c r="L71" i="16" s="1"/>
  <c r="H71" i="16"/>
  <c r="A71" i="16"/>
  <c r="A72" i="16" s="1"/>
  <c r="B72" i="16" s="1"/>
  <c r="K70" i="16"/>
  <c r="L70" i="16" s="1"/>
  <c r="H70" i="16"/>
  <c r="B70" i="16"/>
  <c r="A70" i="16"/>
  <c r="L69" i="16"/>
  <c r="H69" i="16"/>
  <c r="B69" i="16"/>
  <c r="K68" i="16"/>
  <c r="L68" i="16" s="1"/>
  <c r="B68" i="16"/>
  <c r="L67" i="16"/>
  <c r="K67" i="16"/>
  <c r="B67" i="16"/>
  <c r="A67" i="16"/>
  <c r="A68" i="16" s="1"/>
  <c r="L66" i="16"/>
  <c r="K66" i="16"/>
  <c r="B66" i="16"/>
  <c r="A66" i="16"/>
  <c r="L65" i="16"/>
  <c r="B65" i="16"/>
  <c r="K64" i="16"/>
  <c r="L64" i="16" s="1"/>
  <c r="B64" i="16"/>
  <c r="L63" i="16"/>
  <c r="K63" i="16"/>
  <c r="B63" i="16"/>
  <c r="A63" i="16"/>
  <c r="A64" i="16" s="1"/>
  <c r="K62" i="16"/>
  <c r="L62" i="16" s="1"/>
  <c r="B62" i="16"/>
  <c r="A62" i="16"/>
  <c r="L61" i="16"/>
  <c r="B61" i="16"/>
  <c r="K60" i="16"/>
  <c r="L60" i="16" s="1"/>
  <c r="L59" i="16"/>
  <c r="K59" i="16"/>
  <c r="A59" i="16"/>
  <c r="K58" i="16"/>
  <c r="L58" i="16" s="1"/>
  <c r="F58" i="16"/>
  <c r="F62" i="16" s="1"/>
  <c r="F66" i="16" s="1"/>
  <c r="B58" i="16"/>
  <c r="A58" i="16"/>
  <c r="L57" i="16"/>
  <c r="B57" i="16"/>
  <c r="K56" i="16"/>
  <c r="L56" i="16" s="1"/>
  <c r="L55" i="16"/>
  <c r="K55" i="16"/>
  <c r="A55" i="16"/>
  <c r="K54" i="16"/>
  <c r="L54" i="16" s="1"/>
  <c r="B54" i="16"/>
  <c r="A54" i="16"/>
  <c r="L53" i="16"/>
  <c r="B53" i="16"/>
  <c r="K52" i="16"/>
  <c r="L52" i="16" s="1"/>
  <c r="L51" i="16"/>
  <c r="K51" i="16"/>
  <c r="K50" i="16"/>
  <c r="L50" i="16" s="1"/>
  <c r="L49" i="16"/>
  <c r="K48" i="16"/>
  <c r="L48" i="16" s="1"/>
  <c r="K47" i="16"/>
  <c r="L47" i="16" s="1"/>
  <c r="L46" i="16"/>
  <c r="K46" i="16"/>
  <c r="L45" i="16"/>
  <c r="K44" i="16"/>
  <c r="L44" i="16" s="1"/>
  <c r="L43" i="16"/>
  <c r="K43" i="16"/>
  <c r="K42" i="16"/>
  <c r="L42" i="16" s="1"/>
  <c r="L41" i="16"/>
  <c r="K40" i="16"/>
  <c r="L40" i="16" s="1"/>
  <c r="K39" i="16"/>
  <c r="L39" i="16" s="1"/>
  <c r="F39" i="16"/>
  <c r="F43" i="16" s="1"/>
  <c r="F47" i="16" s="1"/>
  <c r="F51" i="16" s="1"/>
  <c r="F55" i="16" s="1"/>
  <c r="F59" i="16" s="1"/>
  <c r="F63" i="16" s="1"/>
  <c r="F67" i="16" s="1"/>
  <c r="L38" i="16"/>
  <c r="K38" i="16"/>
  <c r="L37" i="16"/>
  <c r="K36" i="16"/>
  <c r="L36" i="16" s="1"/>
  <c r="L35" i="16"/>
  <c r="K35" i="16"/>
  <c r="L34" i="16"/>
  <c r="K34" i="16"/>
  <c r="L33" i="16"/>
  <c r="L32" i="16"/>
  <c r="K32" i="16"/>
  <c r="K31" i="16"/>
  <c r="L31" i="16" s="1"/>
  <c r="K30" i="16"/>
  <c r="L30" i="16" s="1"/>
  <c r="L29" i="16"/>
  <c r="K28" i="16"/>
  <c r="L28" i="16" s="1"/>
  <c r="L27" i="16"/>
  <c r="K27" i="16"/>
  <c r="K26" i="16"/>
  <c r="L26" i="16" s="1"/>
  <c r="F26" i="16"/>
  <c r="F30" i="16" s="1"/>
  <c r="F34" i="16" s="1"/>
  <c r="F38" i="16" s="1"/>
  <c r="F42" i="16" s="1"/>
  <c r="F46" i="16" s="1"/>
  <c r="F50" i="16" s="1"/>
  <c r="F54" i="16" s="1"/>
  <c r="L25" i="16"/>
  <c r="L24" i="16"/>
  <c r="K24" i="16"/>
  <c r="L23" i="16"/>
  <c r="K23" i="16"/>
  <c r="K22" i="16"/>
  <c r="L22" i="16" s="1"/>
  <c r="L21" i="16"/>
  <c r="K20" i="16"/>
  <c r="L20" i="16" s="1"/>
  <c r="L19" i="16"/>
  <c r="K19" i="16"/>
  <c r="B19" i="16"/>
  <c r="K18" i="16"/>
  <c r="L18" i="16" s="1"/>
  <c r="F18" i="16"/>
  <c r="F22" i="16" s="1"/>
  <c r="B18" i="16"/>
  <c r="A18" i="16"/>
  <c r="A19" i="16" s="1"/>
  <c r="A20" i="16" s="1"/>
  <c r="L17" i="16"/>
  <c r="B17" i="16"/>
  <c r="K16" i="16"/>
  <c r="L16" i="16" s="1"/>
  <c r="G16" i="16"/>
  <c r="F16" i="16"/>
  <c r="F20" i="16" s="1"/>
  <c r="F24" i="16" s="1"/>
  <c r="F28" i="16" s="1"/>
  <c r="F32" i="16" s="1"/>
  <c r="F36" i="16" s="1"/>
  <c r="F40" i="16" s="1"/>
  <c r="F44" i="16" s="1"/>
  <c r="F48" i="16" s="1"/>
  <c r="F52" i="16" s="1"/>
  <c r="F56" i="16" s="1"/>
  <c r="F60" i="16" s="1"/>
  <c r="F64" i="16" s="1"/>
  <c r="F68" i="16" s="1"/>
  <c r="K15" i="16"/>
  <c r="L15" i="16" s="1"/>
  <c r="K14" i="16"/>
  <c r="L14" i="16" s="1"/>
  <c r="G14" i="16"/>
  <c r="A14" i="16"/>
  <c r="B14" i="16" s="1"/>
  <c r="L13" i="16"/>
  <c r="G13" i="16"/>
  <c r="B13" i="16"/>
  <c r="L12" i="16"/>
  <c r="K12" i="16"/>
  <c r="H12" i="16"/>
  <c r="G12" i="16"/>
  <c r="F12" i="16"/>
  <c r="K11" i="16"/>
  <c r="L11" i="16" s="1"/>
  <c r="G11" i="16"/>
  <c r="F11" i="16"/>
  <c r="F15" i="16" s="1"/>
  <c r="F19" i="16" s="1"/>
  <c r="F23" i="16" s="1"/>
  <c r="F27" i="16" s="1"/>
  <c r="F31" i="16" s="1"/>
  <c r="F35" i="16" s="1"/>
  <c r="A11" i="16"/>
  <c r="L10" i="16"/>
  <c r="K10" i="16"/>
  <c r="G10" i="16"/>
  <c r="H10" i="16" s="1"/>
  <c r="F10" i="16"/>
  <c r="F14" i="16" s="1"/>
  <c r="B10" i="16"/>
  <c r="A10" i="16"/>
  <c r="L9" i="16"/>
  <c r="H9" i="16"/>
  <c r="G9" i="16"/>
  <c r="F9" i="16"/>
  <c r="F13" i="16" s="1"/>
  <c r="F17" i="16" s="1"/>
  <c r="F21" i="16" s="1"/>
  <c r="F25" i="16" s="1"/>
  <c r="F29" i="16" s="1"/>
  <c r="F33" i="16" s="1"/>
  <c r="F37" i="16" s="1"/>
  <c r="F41" i="16" s="1"/>
  <c r="F45" i="16" s="1"/>
  <c r="F49" i="16" s="1"/>
  <c r="F53" i="16" s="1"/>
  <c r="F57" i="16" s="1"/>
  <c r="F61" i="16" s="1"/>
  <c r="F65" i="16" s="1"/>
  <c r="B9" i="16"/>
  <c r="K8" i="16"/>
  <c r="L8" i="16" s="1"/>
  <c r="H8" i="16"/>
  <c r="B8" i="16"/>
  <c r="A8" i="16"/>
  <c r="K7" i="16"/>
  <c r="L7" i="16" s="1"/>
  <c r="H7" i="16"/>
  <c r="A7" i="16"/>
  <c r="B7" i="16" s="1"/>
  <c r="K6" i="16"/>
  <c r="L6" i="16" s="1"/>
  <c r="H6" i="16"/>
  <c r="B6" i="16"/>
  <c r="A6" i="16"/>
  <c r="L5" i="16"/>
  <c r="H5" i="16"/>
  <c r="B5" i="16"/>
  <c r="K12" i="15"/>
  <c r="L12" i="15" s="1"/>
  <c r="H12" i="15"/>
  <c r="K11" i="15"/>
  <c r="L11" i="15" s="1"/>
  <c r="H11" i="15"/>
  <c r="L10" i="15"/>
  <c r="H10" i="15"/>
  <c r="L9" i="15"/>
  <c r="H9" i="15"/>
  <c r="B9" i="15"/>
  <c r="K8" i="15"/>
  <c r="L8" i="15" s="1"/>
  <c r="H8" i="15"/>
  <c r="A8" i="15"/>
  <c r="L7" i="15"/>
  <c r="K7" i="15"/>
  <c r="H7" i="15"/>
  <c r="A7" i="15"/>
  <c r="B7" i="15" s="1"/>
  <c r="L6" i="15"/>
  <c r="H6" i="15"/>
  <c r="B6" i="15"/>
  <c r="L5" i="15"/>
  <c r="H5" i="15"/>
  <c r="B5" i="15"/>
  <c r="L34" i="14"/>
  <c r="K34" i="14"/>
  <c r="H34" i="14"/>
  <c r="L33" i="14"/>
  <c r="K33" i="14"/>
  <c r="H33" i="14"/>
  <c r="L32" i="14"/>
  <c r="K32" i="14"/>
  <c r="H32" i="14"/>
  <c r="K31" i="14"/>
  <c r="L31" i="14" s="1"/>
  <c r="H31" i="14"/>
  <c r="L30" i="14"/>
  <c r="K30" i="14"/>
  <c r="H30" i="14"/>
  <c r="K29" i="14"/>
  <c r="L29" i="14" s="1"/>
  <c r="H29" i="14"/>
  <c r="K28" i="14"/>
  <c r="L28" i="14" s="1"/>
  <c r="H28" i="14"/>
  <c r="K27" i="14"/>
  <c r="L27" i="14" s="1"/>
  <c r="H27" i="14"/>
  <c r="L26" i="14"/>
  <c r="K26" i="14"/>
  <c r="H26" i="14"/>
  <c r="L25" i="14"/>
  <c r="K25" i="14"/>
  <c r="H25" i="14"/>
  <c r="K24" i="14"/>
  <c r="L24" i="14" s="1"/>
  <c r="H24" i="14"/>
  <c r="K23" i="14"/>
  <c r="L23" i="14" s="1"/>
  <c r="H23" i="14"/>
  <c r="K22" i="14"/>
  <c r="L22" i="14" s="1"/>
  <c r="H22" i="14"/>
  <c r="L21" i="14"/>
  <c r="H21" i="14"/>
  <c r="L20" i="14"/>
  <c r="H20" i="14"/>
  <c r="K19" i="14"/>
  <c r="L19" i="14" s="1"/>
  <c r="H19" i="14"/>
  <c r="K18" i="14"/>
  <c r="L18" i="14" s="1"/>
  <c r="H18" i="14"/>
  <c r="K17" i="14"/>
  <c r="L17" i="14" s="1"/>
  <c r="H17" i="14"/>
  <c r="L16" i="14"/>
  <c r="K16" i="14"/>
  <c r="H16" i="14"/>
  <c r="L15" i="14"/>
  <c r="K15" i="14"/>
  <c r="H15" i="14"/>
  <c r="L14" i="14"/>
  <c r="K14" i="14"/>
  <c r="H14" i="14"/>
  <c r="K13" i="14"/>
  <c r="L13" i="14" s="1"/>
  <c r="H13" i="14"/>
  <c r="L12" i="14"/>
  <c r="K12" i="14"/>
  <c r="H12" i="14"/>
  <c r="K11" i="14"/>
  <c r="L11" i="14" s="1"/>
  <c r="H11" i="14"/>
  <c r="K10" i="14"/>
  <c r="L10" i="14" s="1"/>
  <c r="H10" i="14"/>
  <c r="L9" i="14"/>
  <c r="K9" i="14"/>
  <c r="H9" i="14"/>
  <c r="L8" i="14"/>
  <c r="K8" i="14"/>
  <c r="H8" i="14"/>
  <c r="A8" i="14"/>
  <c r="L7" i="14"/>
  <c r="K7" i="14"/>
  <c r="H7" i="14"/>
  <c r="B7" i="14"/>
  <c r="A7" i="14"/>
  <c r="L6" i="14"/>
  <c r="H6" i="14"/>
  <c r="B6" i="14"/>
  <c r="L5" i="14"/>
  <c r="H5" i="14"/>
  <c r="B5" i="14"/>
  <c r="H39" i="13"/>
  <c r="H38" i="13"/>
  <c r="A38" i="13"/>
  <c r="B38" i="13" s="1"/>
  <c r="L37" i="13"/>
  <c r="H37" i="13"/>
  <c r="C37" i="13"/>
  <c r="B37" i="13"/>
  <c r="L36" i="13"/>
  <c r="H36" i="13"/>
  <c r="C36" i="13"/>
  <c r="B36" i="13"/>
  <c r="L35" i="13"/>
  <c r="H35" i="13"/>
  <c r="C35" i="13"/>
  <c r="B35" i="13"/>
  <c r="L34" i="13"/>
  <c r="H34" i="13"/>
  <c r="C34" i="13"/>
  <c r="B34" i="13"/>
  <c r="L31" i="13"/>
  <c r="H31" i="13"/>
  <c r="B31" i="13"/>
  <c r="L30" i="13"/>
  <c r="H30" i="13"/>
  <c r="B30" i="13"/>
  <c r="L29" i="13"/>
  <c r="H29" i="13"/>
  <c r="B29" i="13"/>
  <c r="L28" i="13"/>
  <c r="H28" i="13"/>
  <c r="B28" i="13"/>
  <c r="L27" i="13"/>
  <c r="H27" i="13"/>
  <c r="B27" i="13"/>
  <c r="L26" i="13"/>
  <c r="H26" i="13"/>
  <c r="B26" i="13"/>
  <c r="L13" i="13"/>
  <c r="H13" i="13"/>
  <c r="L12" i="13"/>
  <c r="H12" i="13"/>
  <c r="L11" i="13"/>
  <c r="H11" i="13"/>
  <c r="C11" i="13"/>
  <c r="L10" i="13"/>
  <c r="H10" i="13"/>
  <c r="C10" i="13"/>
  <c r="L9" i="13"/>
  <c r="H9" i="13"/>
  <c r="C9" i="13"/>
  <c r="L8" i="13"/>
  <c r="H8" i="13"/>
  <c r="L7" i="13"/>
  <c r="H7" i="13"/>
  <c r="L6" i="13"/>
  <c r="H6" i="13"/>
  <c r="A6" i="13"/>
  <c r="A7" i="13" s="1"/>
  <c r="B7" i="13" s="1"/>
  <c r="L5" i="13"/>
  <c r="H5" i="13"/>
  <c r="C5" i="13"/>
  <c r="B5" i="13"/>
  <c r="L49" i="12"/>
  <c r="H49" i="12"/>
  <c r="L48" i="12"/>
  <c r="H48" i="12"/>
  <c r="L47" i="12"/>
  <c r="H47" i="12"/>
  <c r="L46" i="12"/>
  <c r="F46" i="12"/>
  <c r="H46" i="12" s="1"/>
  <c r="L45" i="12"/>
  <c r="G45" i="12"/>
  <c r="L44" i="12"/>
  <c r="G44" i="12"/>
  <c r="L43" i="12"/>
  <c r="L42" i="12"/>
  <c r="L41" i="12"/>
  <c r="H41" i="12"/>
  <c r="L40" i="12"/>
  <c r="H40" i="12"/>
  <c r="L39" i="12"/>
  <c r="H39" i="12"/>
  <c r="L38" i="12"/>
  <c r="H38" i="12"/>
  <c r="L37" i="12"/>
  <c r="H37" i="12"/>
  <c r="L36" i="12"/>
  <c r="H36" i="12"/>
  <c r="L35" i="12"/>
  <c r="H35" i="12"/>
  <c r="L34" i="12"/>
  <c r="H34" i="12"/>
  <c r="L33" i="12"/>
  <c r="H33" i="12"/>
  <c r="L32" i="12"/>
  <c r="H32" i="12"/>
  <c r="L31" i="12"/>
  <c r="H31" i="12"/>
  <c r="L30" i="12"/>
  <c r="H30" i="12"/>
  <c r="L29" i="12"/>
  <c r="H29" i="12"/>
  <c r="L28" i="12"/>
  <c r="H28" i="12"/>
  <c r="L27" i="12"/>
  <c r="H27" i="12"/>
  <c r="L26" i="12"/>
  <c r="H26" i="12"/>
  <c r="L25" i="12"/>
  <c r="H25" i="12"/>
  <c r="L24" i="12"/>
  <c r="H24" i="12"/>
  <c r="L23" i="12"/>
  <c r="H23" i="12"/>
  <c r="L22" i="12"/>
  <c r="H22" i="12"/>
  <c r="L21" i="12"/>
  <c r="H21" i="12"/>
  <c r="L20" i="12"/>
  <c r="H20" i="12"/>
  <c r="L19" i="12"/>
  <c r="H19" i="12"/>
  <c r="L18" i="12"/>
  <c r="H18" i="12"/>
  <c r="L17" i="12"/>
  <c r="H17" i="12"/>
  <c r="L16" i="12"/>
  <c r="H16" i="12"/>
  <c r="L15" i="12"/>
  <c r="H15" i="12"/>
  <c r="L14" i="12"/>
  <c r="H14" i="12"/>
  <c r="L13" i="12"/>
  <c r="H13" i="12"/>
  <c r="L12" i="12"/>
  <c r="H12" i="12"/>
  <c r="L11" i="12"/>
  <c r="H11" i="12"/>
  <c r="B11" i="12"/>
  <c r="L10" i="12"/>
  <c r="H10" i="12"/>
  <c r="B10" i="12"/>
  <c r="A10" i="12"/>
  <c r="A11" i="12" s="1"/>
  <c r="A12" i="12" s="1"/>
  <c r="L9" i="12"/>
  <c r="H9" i="12"/>
  <c r="L8" i="12"/>
  <c r="H8" i="12"/>
  <c r="A8" i="12"/>
  <c r="A9" i="12" s="1"/>
  <c r="B9" i="12" s="1"/>
  <c r="L7" i="12"/>
  <c r="H7" i="12"/>
  <c r="B7" i="12"/>
  <c r="L6" i="12"/>
  <c r="H6" i="12"/>
  <c r="B6" i="12"/>
  <c r="A6" i="12"/>
  <c r="A7" i="12" s="1"/>
  <c r="L5" i="12"/>
  <c r="H5" i="12"/>
  <c r="B5" i="12"/>
  <c r="L720" i="11"/>
  <c r="H720" i="11"/>
  <c r="L719" i="11"/>
  <c r="H719" i="11"/>
  <c r="L718" i="11"/>
  <c r="H718" i="11"/>
  <c r="L717" i="11"/>
  <c r="H717" i="11"/>
  <c r="L716" i="11"/>
  <c r="H716" i="11"/>
  <c r="L715" i="11"/>
  <c r="H715" i="11"/>
  <c r="L714" i="11"/>
  <c r="H714" i="11"/>
  <c r="L713" i="11"/>
  <c r="H713" i="11"/>
  <c r="L712" i="11"/>
  <c r="H712" i="11"/>
  <c r="L711" i="11"/>
  <c r="H711" i="11"/>
  <c r="L710" i="11"/>
  <c r="H710" i="11"/>
  <c r="L709" i="11"/>
  <c r="H709" i="11"/>
  <c r="L708" i="11"/>
  <c r="H708" i="11"/>
  <c r="L707" i="11"/>
  <c r="H707" i="11"/>
  <c r="L706" i="11"/>
  <c r="H706" i="11"/>
  <c r="L705" i="11"/>
  <c r="H705" i="11"/>
  <c r="K704" i="11"/>
  <c r="L704" i="11" s="1"/>
  <c r="H704" i="11"/>
  <c r="K703" i="11"/>
  <c r="L703" i="11" s="1"/>
  <c r="H703" i="11"/>
  <c r="K702" i="11"/>
  <c r="L702" i="11" s="1"/>
  <c r="H702" i="11"/>
  <c r="K701" i="11"/>
  <c r="L701" i="11" s="1"/>
  <c r="H701" i="11"/>
  <c r="K700" i="11"/>
  <c r="L700" i="11" s="1"/>
  <c r="H700" i="11"/>
  <c r="L699" i="11"/>
  <c r="K699" i="11"/>
  <c r="H699" i="11"/>
  <c r="K698" i="11"/>
  <c r="L698" i="11" s="1"/>
  <c r="H698" i="11"/>
  <c r="K697" i="11"/>
  <c r="L697" i="11" s="1"/>
  <c r="H697" i="11"/>
  <c r="K696" i="11"/>
  <c r="L696" i="11" s="1"/>
  <c r="H696" i="11"/>
  <c r="K695" i="11"/>
  <c r="L695" i="11" s="1"/>
  <c r="H695" i="11"/>
  <c r="K694" i="11"/>
  <c r="L694" i="11" s="1"/>
  <c r="H694" i="11"/>
  <c r="K693" i="11"/>
  <c r="L693" i="11" s="1"/>
  <c r="H693" i="11"/>
  <c r="K692" i="11"/>
  <c r="L692" i="11" s="1"/>
  <c r="H692" i="11"/>
  <c r="K691" i="11"/>
  <c r="L691" i="11" s="1"/>
  <c r="H691" i="11"/>
  <c r="K690" i="11"/>
  <c r="L690" i="11" s="1"/>
  <c r="H690" i="11"/>
  <c r="K689" i="11"/>
  <c r="L689" i="11" s="1"/>
  <c r="H689" i="11"/>
  <c r="L688" i="11"/>
  <c r="H688" i="11"/>
  <c r="L687" i="11"/>
  <c r="H687" i="11"/>
  <c r="L686" i="11"/>
  <c r="H686" i="11"/>
  <c r="L685" i="11"/>
  <c r="H685" i="11"/>
  <c r="L684" i="11"/>
  <c r="H684" i="11"/>
  <c r="L683" i="11"/>
  <c r="H683" i="11"/>
  <c r="L682" i="11"/>
  <c r="H682" i="11"/>
  <c r="L681" i="11"/>
  <c r="H681" i="11"/>
  <c r="L680" i="11"/>
  <c r="H680" i="11"/>
  <c r="L679" i="11"/>
  <c r="H679" i="11"/>
  <c r="L678" i="11"/>
  <c r="H678" i="11"/>
  <c r="L677" i="11"/>
  <c r="H677" i="11"/>
  <c r="L676" i="11"/>
  <c r="H676" i="11"/>
  <c r="L675" i="11"/>
  <c r="H675" i="11"/>
  <c r="L674" i="11"/>
  <c r="H674" i="11"/>
  <c r="L673" i="11"/>
  <c r="H673" i="11"/>
  <c r="K672" i="11"/>
  <c r="L672" i="11" s="1"/>
  <c r="H672" i="11"/>
  <c r="K671" i="11"/>
  <c r="L671" i="11" s="1"/>
  <c r="H671" i="11"/>
  <c r="K670" i="11"/>
  <c r="L670" i="11" s="1"/>
  <c r="H670" i="11"/>
  <c r="K669" i="11"/>
  <c r="L669" i="11" s="1"/>
  <c r="H669" i="11"/>
  <c r="K668" i="11"/>
  <c r="L668" i="11" s="1"/>
  <c r="H668" i="11"/>
  <c r="K667" i="11"/>
  <c r="L667" i="11" s="1"/>
  <c r="H667" i="11"/>
  <c r="K666" i="11"/>
  <c r="L666" i="11" s="1"/>
  <c r="H666" i="11"/>
  <c r="K665" i="11"/>
  <c r="L665" i="11" s="1"/>
  <c r="H665" i="11"/>
  <c r="K664" i="11"/>
  <c r="L664" i="11" s="1"/>
  <c r="H664" i="11"/>
  <c r="K663" i="11"/>
  <c r="L663" i="11" s="1"/>
  <c r="H663" i="11"/>
  <c r="K662" i="11"/>
  <c r="L662" i="11" s="1"/>
  <c r="H662" i="11"/>
  <c r="K661" i="11"/>
  <c r="L661" i="11" s="1"/>
  <c r="H661" i="11"/>
  <c r="K660" i="11"/>
  <c r="L660" i="11" s="1"/>
  <c r="H660" i="11"/>
  <c r="K659" i="11"/>
  <c r="L659" i="11" s="1"/>
  <c r="H659" i="11"/>
  <c r="K658" i="11"/>
  <c r="L658" i="11" s="1"/>
  <c r="H658" i="11"/>
  <c r="K657" i="11"/>
  <c r="L657" i="11" s="1"/>
  <c r="H657" i="11"/>
  <c r="L656" i="11"/>
  <c r="H656" i="11"/>
  <c r="L655" i="11"/>
  <c r="H655" i="11"/>
  <c r="L654" i="11"/>
  <c r="H654" i="11"/>
  <c r="L653" i="11"/>
  <c r="H653" i="11"/>
  <c r="K652" i="11"/>
  <c r="L652" i="11" s="1"/>
  <c r="H652" i="11"/>
  <c r="K651" i="11"/>
  <c r="L651" i="11" s="1"/>
  <c r="H651" i="11"/>
  <c r="K650" i="11"/>
  <c r="L650" i="11" s="1"/>
  <c r="H650" i="11"/>
  <c r="K649" i="11"/>
  <c r="L649" i="11" s="1"/>
  <c r="H649" i="11"/>
  <c r="L648" i="11"/>
  <c r="H648" i="11"/>
  <c r="L647" i="11"/>
  <c r="H647" i="11"/>
  <c r="L646" i="11"/>
  <c r="H646" i="11"/>
  <c r="L645" i="11"/>
  <c r="H645" i="11"/>
  <c r="L644" i="11"/>
  <c r="H644" i="11"/>
  <c r="L643" i="11"/>
  <c r="H643" i="11"/>
  <c r="K642" i="11"/>
  <c r="L642" i="11" s="1"/>
  <c r="H642" i="11"/>
  <c r="C642" i="11"/>
  <c r="K641" i="11"/>
  <c r="L641" i="11" s="1"/>
  <c r="H641" i="11"/>
  <c r="C641" i="11"/>
  <c r="K640" i="11"/>
  <c r="L640" i="11" s="1"/>
  <c r="H640" i="11"/>
  <c r="C640" i="11"/>
  <c r="K639" i="11"/>
  <c r="L639" i="11" s="1"/>
  <c r="H639" i="11"/>
  <c r="C639" i="11"/>
  <c r="K638" i="11"/>
  <c r="L638" i="11" s="1"/>
  <c r="H638" i="11"/>
  <c r="C638" i="11"/>
  <c r="K637" i="11"/>
  <c r="L637" i="11" s="1"/>
  <c r="H637" i="11"/>
  <c r="L636" i="11"/>
  <c r="H636" i="11"/>
  <c r="L635" i="11"/>
  <c r="H635" i="11"/>
  <c r="L634" i="11"/>
  <c r="H634" i="11"/>
  <c r="L633" i="11"/>
  <c r="H633" i="11"/>
  <c r="L632" i="11"/>
  <c r="H632" i="11"/>
  <c r="L631" i="11"/>
  <c r="H631" i="11"/>
  <c r="L630" i="11"/>
  <c r="H630" i="11"/>
  <c r="L629" i="11"/>
  <c r="H629" i="11"/>
  <c r="L628" i="11"/>
  <c r="H628" i="11"/>
  <c r="L627" i="11"/>
  <c r="H627" i="11"/>
  <c r="L626" i="11"/>
  <c r="H626" i="11"/>
  <c r="L625" i="11"/>
  <c r="H625" i="11"/>
  <c r="L624" i="11"/>
  <c r="H624" i="11"/>
  <c r="L623" i="11"/>
  <c r="H623" i="11"/>
  <c r="L622" i="11"/>
  <c r="H622" i="11"/>
  <c r="L621" i="11"/>
  <c r="H621" i="11"/>
  <c r="K620" i="11"/>
  <c r="L620" i="11" s="1"/>
  <c r="H620" i="11"/>
  <c r="K619" i="11"/>
  <c r="L619" i="11" s="1"/>
  <c r="H619" i="11"/>
  <c r="K618" i="11"/>
  <c r="L618" i="11" s="1"/>
  <c r="H618" i="11"/>
  <c r="K617" i="11"/>
  <c r="L617" i="11" s="1"/>
  <c r="H617" i="11"/>
  <c r="K616" i="11"/>
  <c r="L616" i="11" s="1"/>
  <c r="H616" i="11"/>
  <c r="K615" i="11"/>
  <c r="L615" i="11" s="1"/>
  <c r="H615" i="11"/>
  <c r="K614" i="11"/>
  <c r="L614" i="11" s="1"/>
  <c r="H614" i="11"/>
  <c r="K613" i="11"/>
  <c r="L613" i="11" s="1"/>
  <c r="H613" i="11"/>
  <c r="K612" i="11"/>
  <c r="L612" i="11" s="1"/>
  <c r="H612" i="11"/>
  <c r="K611" i="11"/>
  <c r="L611" i="11" s="1"/>
  <c r="H611" i="11"/>
  <c r="K610" i="11"/>
  <c r="L610" i="11" s="1"/>
  <c r="H610" i="11"/>
  <c r="K609" i="11"/>
  <c r="L609" i="11" s="1"/>
  <c r="H609" i="11"/>
  <c r="K608" i="11"/>
  <c r="L608" i="11" s="1"/>
  <c r="H608" i="11"/>
  <c r="K607" i="11"/>
  <c r="L607" i="11" s="1"/>
  <c r="H607" i="11"/>
  <c r="K606" i="11"/>
  <c r="L606" i="11" s="1"/>
  <c r="H606" i="11"/>
  <c r="K605" i="11"/>
  <c r="L605" i="11" s="1"/>
  <c r="H605" i="11"/>
  <c r="L604" i="11"/>
  <c r="H604" i="11"/>
  <c r="L603" i="11"/>
  <c r="H603" i="11"/>
  <c r="L602" i="11"/>
  <c r="H602" i="11"/>
  <c r="L601" i="11"/>
  <c r="H601" i="11"/>
  <c r="L600" i="11"/>
  <c r="H600" i="11"/>
  <c r="L599" i="11"/>
  <c r="H599" i="11"/>
  <c r="L598" i="11"/>
  <c r="H598" i="11"/>
  <c r="L597" i="11"/>
  <c r="H597" i="11"/>
  <c r="L596" i="11"/>
  <c r="H596" i="11"/>
  <c r="L595" i="11"/>
  <c r="H595" i="11"/>
  <c r="L594" i="11"/>
  <c r="H594" i="11"/>
  <c r="L593" i="11"/>
  <c r="H593" i="11"/>
  <c r="L592" i="11"/>
  <c r="H592" i="11"/>
  <c r="L591" i="11"/>
  <c r="H591" i="11"/>
  <c r="L590" i="11"/>
  <c r="H590" i="11"/>
  <c r="L589" i="11"/>
  <c r="H589" i="11"/>
  <c r="K588" i="11"/>
  <c r="L588" i="11" s="1"/>
  <c r="H588" i="11"/>
  <c r="K587" i="11"/>
  <c r="L587" i="11" s="1"/>
  <c r="H587" i="11"/>
  <c r="K586" i="11"/>
  <c r="L586" i="11" s="1"/>
  <c r="H586" i="11"/>
  <c r="K585" i="11"/>
  <c r="L585" i="11" s="1"/>
  <c r="H585" i="11"/>
  <c r="K584" i="11"/>
  <c r="L584" i="11" s="1"/>
  <c r="H584" i="11"/>
  <c r="K583" i="11"/>
  <c r="L583" i="11" s="1"/>
  <c r="H583" i="11"/>
  <c r="K582" i="11"/>
  <c r="L582" i="11" s="1"/>
  <c r="H582" i="11"/>
  <c r="K581" i="11"/>
  <c r="L581" i="11" s="1"/>
  <c r="H581" i="11"/>
  <c r="K580" i="11"/>
  <c r="L580" i="11" s="1"/>
  <c r="H580" i="11"/>
  <c r="K579" i="11"/>
  <c r="L579" i="11" s="1"/>
  <c r="H579" i="11"/>
  <c r="K578" i="11"/>
  <c r="L578" i="11" s="1"/>
  <c r="H578" i="11"/>
  <c r="K577" i="11"/>
  <c r="L577" i="11" s="1"/>
  <c r="H577" i="11"/>
  <c r="K576" i="11"/>
  <c r="L576" i="11" s="1"/>
  <c r="H576" i="11"/>
  <c r="K575" i="11"/>
  <c r="L575" i="11" s="1"/>
  <c r="H575" i="11"/>
  <c r="K574" i="11"/>
  <c r="L574" i="11" s="1"/>
  <c r="H574" i="11"/>
  <c r="K573" i="11"/>
  <c r="L573" i="11" s="1"/>
  <c r="H573" i="11"/>
  <c r="L572" i="11"/>
  <c r="H572" i="11"/>
  <c r="L571" i="11"/>
  <c r="H571" i="11"/>
  <c r="L570" i="11"/>
  <c r="H570" i="11"/>
  <c r="L569" i="11"/>
  <c r="H569" i="11"/>
  <c r="L568" i="11"/>
  <c r="H568" i="11"/>
  <c r="L567" i="11"/>
  <c r="H567" i="11"/>
  <c r="L566" i="11"/>
  <c r="H566" i="11"/>
  <c r="L565" i="11"/>
  <c r="H565" i="11"/>
  <c r="L564" i="11"/>
  <c r="H564" i="11"/>
  <c r="L563" i="11"/>
  <c r="H563" i="11"/>
  <c r="K562" i="11"/>
  <c r="L562" i="11" s="1"/>
  <c r="H562" i="11"/>
  <c r="K561" i="11"/>
  <c r="L561" i="11" s="1"/>
  <c r="H561" i="11"/>
  <c r="K560" i="11"/>
  <c r="L560" i="11" s="1"/>
  <c r="H560" i="11"/>
  <c r="K559" i="11"/>
  <c r="L559" i="11" s="1"/>
  <c r="H559" i="11"/>
  <c r="K558" i="11"/>
  <c r="L558" i="11" s="1"/>
  <c r="H558" i="11"/>
  <c r="K557" i="11"/>
  <c r="L557" i="11" s="1"/>
  <c r="H557" i="11"/>
  <c r="K556" i="11"/>
  <c r="L556" i="11" s="1"/>
  <c r="H556" i="11"/>
  <c r="K555" i="11"/>
  <c r="L555" i="11" s="1"/>
  <c r="H555" i="11"/>
  <c r="K554" i="11"/>
  <c r="L554" i="11" s="1"/>
  <c r="H554" i="11"/>
  <c r="K553" i="11"/>
  <c r="L553" i="11" s="1"/>
  <c r="H553" i="11"/>
  <c r="L552" i="11"/>
  <c r="H552" i="11"/>
  <c r="L551" i="11"/>
  <c r="H551" i="11"/>
  <c r="L550" i="11"/>
  <c r="H550" i="11"/>
  <c r="L549" i="11"/>
  <c r="H549" i="11"/>
  <c r="L548" i="11"/>
  <c r="H548" i="11"/>
  <c r="L547" i="11"/>
  <c r="H547" i="11"/>
  <c r="L546" i="11"/>
  <c r="H546" i="11"/>
  <c r="L545" i="11"/>
  <c r="H545" i="11"/>
  <c r="L544" i="11"/>
  <c r="H544" i="11"/>
  <c r="L543" i="11"/>
  <c r="H543" i="11"/>
  <c r="K542" i="11"/>
  <c r="L542" i="11" s="1"/>
  <c r="H542" i="11"/>
  <c r="K541" i="11"/>
  <c r="L541" i="11" s="1"/>
  <c r="H541" i="11"/>
  <c r="K540" i="11"/>
  <c r="L540" i="11" s="1"/>
  <c r="H540" i="11"/>
  <c r="K539" i="11"/>
  <c r="L539" i="11" s="1"/>
  <c r="H539" i="11"/>
  <c r="K538" i="11"/>
  <c r="L538" i="11" s="1"/>
  <c r="H538" i="11"/>
  <c r="K537" i="11"/>
  <c r="L537" i="11" s="1"/>
  <c r="H537" i="11"/>
  <c r="K536" i="11"/>
  <c r="L536" i="11" s="1"/>
  <c r="H536" i="11"/>
  <c r="K535" i="11"/>
  <c r="L535" i="11" s="1"/>
  <c r="H535" i="11"/>
  <c r="K534" i="11"/>
  <c r="L534" i="11" s="1"/>
  <c r="H534" i="11"/>
  <c r="K533" i="11"/>
  <c r="L533" i="11" s="1"/>
  <c r="H533" i="11"/>
  <c r="L532" i="11"/>
  <c r="H532" i="11"/>
  <c r="L531" i="11"/>
  <c r="H531" i="11"/>
  <c r="L530" i="11"/>
  <c r="H530" i="11"/>
  <c r="L529" i="11"/>
  <c r="H529" i="11"/>
  <c r="L528" i="11"/>
  <c r="H528" i="11"/>
  <c r="L527" i="11"/>
  <c r="H527" i="11"/>
  <c r="K526" i="11"/>
  <c r="L526" i="11" s="1"/>
  <c r="H526" i="11"/>
  <c r="L525" i="11"/>
  <c r="K525" i="11"/>
  <c r="H525" i="11"/>
  <c r="K524" i="11"/>
  <c r="L524" i="11" s="1"/>
  <c r="H524" i="11"/>
  <c r="K523" i="11"/>
  <c r="L523" i="11" s="1"/>
  <c r="H523" i="11"/>
  <c r="K522" i="11"/>
  <c r="L522" i="11" s="1"/>
  <c r="H522" i="11"/>
  <c r="K521" i="11"/>
  <c r="L521" i="11" s="1"/>
  <c r="H521" i="11"/>
  <c r="H520" i="11"/>
  <c r="H519" i="11"/>
  <c r="H518" i="11"/>
  <c r="H517" i="11"/>
  <c r="H516" i="11"/>
  <c r="H515" i="11"/>
  <c r="H514" i="11"/>
  <c r="H513" i="11"/>
  <c r="H512" i="11"/>
  <c r="H511" i="11"/>
  <c r="H510" i="11"/>
  <c r="H509" i="11"/>
  <c r="H508" i="11"/>
  <c r="H507" i="11"/>
  <c r="H506" i="11"/>
  <c r="H505" i="11"/>
  <c r="H504" i="11"/>
  <c r="H503" i="11"/>
  <c r="H502" i="11"/>
  <c r="H501" i="11"/>
  <c r="H500" i="11"/>
  <c r="H499" i="11"/>
  <c r="H498" i="11"/>
  <c r="H497" i="11"/>
  <c r="H496" i="11"/>
  <c r="H495" i="11"/>
  <c r="H494" i="11"/>
  <c r="H493" i="11"/>
  <c r="H492" i="11"/>
  <c r="H491" i="11"/>
  <c r="H490" i="11"/>
  <c r="H489" i="11"/>
  <c r="H488" i="11"/>
  <c r="H487" i="11"/>
  <c r="H486" i="11"/>
  <c r="H485" i="11"/>
  <c r="H484" i="11"/>
  <c r="H483" i="11"/>
  <c r="H482" i="11"/>
  <c r="H481" i="11"/>
  <c r="H480" i="11"/>
  <c r="H479" i="11"/>
  <c r="H478" i="11"/>
  <c r="H477" i="11"/>
  <c r="H476" i="11"/>
  <c r="H475" i="11"/>
  <c r="H474" i="11"/>
  <c r="H473" i="11"/>
  <c r="H472" i="11"/>
  <c r="H471" i="11"/>
  <c r="H470" i="11"/>
  <c r="H469" i="11"/>
  <c r="H468" i="11"/>
  <c r="H467" i="11"/>
  <c r="H466" i="11"/>
  <c r="H465" i="11"/>
  <c r="H464" i="11"/>
  <c r="H463" i="11"/>
  <c r="H462" i="11"/>
  <c r="H461" i="11"/>
  <c r="H460" i="11"/>
  <c r="H459" i="11"/>
  <c r="H458" i="11"/>
  <c r="H457" i="11"/>
  <c r="H456" i="11"/>
  <c r="H455" i="11"/>
  <c r="H454" i="11"/>
  <c r="H453" i="11"/>
  <c r="H452" i="11"/>
  <c r="H451" i="11"/>
  <c r="H450" i="11"/>
  <c r="H449" i="11"/>
  <c r="H448" i="11"/>
  <c r="H447" i="11"/>
  <c r="H446" i="11"/>
  <c r="H445" i="11"/>
  <c r="H444" i="11"/>
  <c r="H443" i="11"/>
  <c r="H442" i="11"/>
  <c r="H441" i="11"/>
  <c r="H440" i="11"/>
  <c r="H439" i="11"/>
  <c r="H438" i="11"/>
  <c r="H437" i="11"/>
  <c r="H436" i="11"/>
  <c r="H435" i="11"/>
  <c r="H434" i="11"/>
  <c r="H433" i="11"/>
  <c r="H432" i="11"/>
  <c r="H431" i="11"/>
  <c r="H430" i="11"/>
  <c r="H429" i="11"/>
  <c r="H428" i="11"/>
  <c r="H427" i="11"/>
  <c r="H426" i="11"/>
  <c r="H425" i="11"/>
  <c r="H424" i="11"/>
  <c r="H423" i="11"/>
  <c r="H422" i="11"/>
  <c r="H421" i="11"/>
  <c r="H420" i="11"/>
  <c r="H419" i="11"/>
  <c r="H418" i="11"/>
  <c r="H417" i="11"/>
  <c r="H416" i="11"/>
  <c r="H415" i="11"/>
  <c r="H414" i="11"/>
  <c r="H413" i="11"/>
  <c r="H412" i="11"/>
  <c r="H411" i="11"/>
  <c r="H410" i="11"/>
  <c r="H409" i="11"/>
  <c r="H408" i="11"/>
  <c r="H407" i="11"/>
  <c r="H406" i="11"/>
  <c r="H405" i="11"/>
  <c r="H404" i="11"/>
  <c r="H403" i="11"/>
  <c r="H402" i="11"/>
  <c r="H401" i="11"/>
  <c r="H400" i="11"/>
  <c r="H399" i="11"/>
  <c r="H398" i="11"/>
  <c r="H397" i="11"/>
  <c r="H396" i="11"/>
  <c r="H395" i="11"/>
  <c r="H394" i="11"/>
  <c r="H393" i="11"/>
  <c r="H392" i="11"/>
  <c r="H391" i="11"/>
  <c r="H390" i="11"/>
  <c r="H389" i="11"/>
  <c r="H388" i="11"/>
  <c r="H387" i="11"/>
  <c r="H386" i="11"/>
  <c r="H385" i="11"/>
  <c r="H384" i="11"/>
  <c r="H383" i="11"/>
  <c r="H382" i="11"/>
  <c r="H381" i="11"/>
  <c r="H380" i="11"/>
  <c r="H379" i="11"/>
  <c r="H378" i="11"/>
  <c r="H377" i="11"/>
  <c r="H376" i="11"/>
  <c r="H375" i="11"/>
  <c r="H374" i="11"/>
  <c r="H373" i="11"/>
  <c r="H372" i="11"/>
  <c r="H371" i="11"/>
  <c r="H370" i="11"/>
  <c r="H369" i="11"/>
  <c r="H368" i="11"/>
  <c r="H367" i="11"/>
  <c r="H366" i="11"/>
  <c r="H365" i="11"/>
  <c r="H364" i="11"/>
  <c r="H363" i="11"/>
  <c r="H362" i="11"/>
  <c r="H361" i="11"/>
  <c r="H360" i="11"/>
  <c r="H359" i="11"/>
  <c r="H358" i="11"/>
  <c r="H357" i="11"/>
  <c r="H356" i="11"/>
  <c r="H355" i="11"/>
  <c r="H354" i="11"/>
  <c r="H353" i="11"/>
  <c r="H352" i="11"/>
  <c r="H351" i="11"/>
  <c r="H350" i="11"/>
  <c r="H349" i="11"/>
  <c r="H348" i="11"/>
  <c r="H347" i="11"/>
  <c r="H346" i="11"/>
  <c r="H345" i="11"/>
  <c r="H344" i="11"/>
  <c r="H343" i="11"/>
  <c r="H342" i="11"/>
  <c r="H341" i="11"/>
  <c r="H340" i="11"/>
  <c r="H339" i="11"/>
  <c r="H338" i="11"/>
  <c r="H337" i="11"/>
  <c r="H336" i="11"/>
  <c r="H335" i="11"/>
  <c r="H334" i="11"/>
  <c r="H333" i="11"/>
  <c r="H332" i="11"/>
  <c r="H331" i="11"/>
  <c r="H330" i="11"/>
  <c r="H329" i="11"/>
  <c r="H328" i="11"/>
  <c r="H327" i="11"/>
  <c r="H326" i="11"/>
  <c r="H325" i="11"/>
  <c r="H324" i="11"/>
  <c r="H323" i="11"/>
  <c r="H322" i="11"/>
  <c r="H321" i="11"/>
  <c r="H320" i="11"/>
  <c r="H319" i="11"/>
  <c r="H318" i="11"/>
  <c r="H317" i="11"/>
  <c r="H316" i="11"/>
  <c r="H315" i="11"/>
  <c r="H314" i="11"/>
  <c r="H313" i="11"/>
  <c r="H312" i="11"/>
  <c r="H311" i="11"/>
  <c r="H310" i="11"/>
  <c r="H309" i="11"/>
  <c r="H308" i="11"/>
  <c r="H307" i="11"/>
  <c r="H306" i="11"/>
  <c r="H305" i="11"/>
  <c r="H304" i="11"/>
  <c r="H303" i="11"/>
  <c r="H302" i="11"/>
  <c r="H301" i="11"/>
  <c r="H300" i="11"/>
  <c r="H299" i="11"/>
  <c r="H298" i="11"/>
  <c r="H297" i="11"/>
  <c r="H296" i="11"/>
  <c r="H295" i="11"/>
  <c r="H294" i="11"/>
  <c r="H293" i="11"/>
  <c r="H292" i="11"/>
  <c r="H291" i="11"/>
  <c r="H290" i="11"/>
  <c r="H289" i="11"/>
  <c r="H288" i="11"/>
  <c r="H287" i="11"/>
  <c r="H286" i="11"/>
  <c r="H285" i="11"/>
  <c r="H284" i="11"/>
  <c r="H283" i="11"/>
  <c r="H282" i="11"/>
  <c r="H281" i="11"/>
  <c r="H280" i="11"/>
  <c r="H279" i="11"/>
  <c r="H278" i="11"/>
  <c r="H277" i="11"/>
  <c r="H276" i="11"/>
  <c r="H275" i="11"/>
  <c r="H274" i="11"/>
  <c r="H273" i="11"/>
  <c r="H272" i="11"/>
  <c r="H271" i="11"/>
  <c r="H270" i="11"/>
  <c r="H269" i="11"/>
  <c r="H268" i="11"/>
  <c r="H267" i="11"/>
  <c r="H266" i="11"/>
  <c r="H265" i="11"/>
  <c r="H264" i="11"/>
  <c r="H263" i="11"/>
  <c r="H262" i="11"/>
  <c r="H261" i="11"/>
  <c r="H260" i="11"/>
  <c r="H259" i="11"/>
  <c r="H258" i="11"/>
  <c r="H257" i="11"/>
  <c r="H256" i="11"/>
  <c r="H255" i="11"/>
  <c r="H254" i="11"/>
  <c r="H253" i="11"/>
  <c r="H252" i="11"/>
  <c r="H251" i="11"/>
  <c r="H250" i="11"/>
  <c r="H249" i="11"/>
  <c r="H248" i="11"/>
  <c r="H247" i="11"/>
  <c r="H246" i="11"/>
  <c r="H245" i="11"/>
  <c r="H244" i="11"/>
  <c r="H243" i="11"/>
  <c r="H242" i="11"/>
  <c r="H241" i="11"/>
  <c r="H240" i="11"/>
  <c r="H239" i="11"/>
  <c r="H238" i="11"/>
  <c r="H237" i="11"/>
  <c r="H236" i="11"/>
  <c r="H235" i="11"/>
  <c r="H234" i="11"/>
  <c r="H233" i="11"/>
  <c r="H232" i="11"/>
  <c r="H231" i="11"/>
  <c r="H230" i="11"/>
  <c r="H229" i="11"/>
  <c r="H228" i="11"/>
  <c r="H227" i="11"/>
  <c r="H226" i="11"/>
  <c r="H225" i="11"/>
  <c r="H224" i="11"/>
  <c r="H223" i="11"/>
  <c r="H222" i="11"/>
  <c r="H221" i="11"/>
  <c r="H220" i="11"/>
  <c r="H219" i="11"/>
  <c r="H218" i="11"/>
  <c r="H217" i="11"/>
  <c r="H216" i="11"/>
  <c r="H215" i="11"/>
  <c r="H214" i="11"/>
  <c r="H213" i="11"/>
  <c r="H212" i="11"/>
  <c r="H211" i="11"/>
  <c r="H210" i="11"/>
  <c r="H209" i="11"/>
  <c r="H208" i="11"/>
  <c r="H207" i="11"/>
  <c r="H206" i="11"/>
  <c r="H205" i="11"/>
  <c r="H204" i="11"/>
  <c r="H203" i="11"/>
  <c r="H202" i="11"/>
  <c r="H201" i="11"/>
  <c r="H200" i="11"/>
  <c r="H199" i="11"/>
  <c r="H198" i="11"/>
  <c r="H197" i="11"/>
  <c r="H196" i="11"/>
  <c r="H195" i="11"/>
  <c r="H194" i="11"/>
  <c r="H193" i="11"/>
  <c r="H192" i="11"/>
  <c r="H191" i="11"/>
  <c r="H190" i="11"/>
  <c r="H189" i="11"/>
  <c r="H188" i="11"/>
  <c r="H187" i="11"/>
  <c r="H186" i="11"/>
  <c r="H185" i="11"/>
  <c r="H184" i="11"/>
  <c r="H183" i="11"/>
  <c r="H182" i="11"/>
  <c r="H181" i="11"/>
  <c r="H180" i="11"/>
  <c r="H179" i="11"/>
  <c r="H178" i="11"/>
  <c r="H177" i="11"/>
  <c r="H176" i="11"/>
  <c r="H175" i="11"/>
  <c r="H174" i="11"/>
  <c r="H173" i="11"/>
  <c r="H172" i="11"/>
  <c r="H171" i="11"/>
  <c r="H170" i="11"/>
  <c r="H169" i="11"/>
  <c r="H168" i="11"/>
  <c r="H167" i="11"/>
  <c r="H166" i="11"/>
  <c r="H165" i="11"/>
  <c r="H164" i="11"/>
  <c r="H163" i="11"/>
  <c r="H162" i="11"/>
  <c r="H161" i="11"/>
  <c r="H160" i="11"/>
  <c r="H159" i="11"/>
  <c r="H158" i="11"/>
  <c r="H157" i="11"/>
  <c r="H156" i="11"/>
  <c r="H155" i="11"/>
  <c r="H154" i="11"/>
  <c r="H153" i="11"/>
  <c r="H152" i="11"/>
  <c r="H151" i="11"/>
  <c r="H150" i="11"/>
  <c r="H149" i="11"/>
  <c r="H148" i="11"/>
  <c r="H147" i="11"/>
  <c r="H146" i="11"/>
  <c r="H145" i="11"/>
  <c r="H144" i="11"/>
  <c r="H143" i="11"/>
  <c r="H142" i="11"/>
  <c r="H141" i="11"/>
  <c r="H140" i="11"/>
  <c r="H139" i="11"/>
  <c r="H138" i="11"/>
  <c r="H137" i="11"/>
  <c r="H136" i="11"/>
  <c r="H135" i="11"/>
  <c r="H134" i="11"/>
  <c r="H133" i="11"/>
  <c r="H132" i="11"/>
  <c r="H131" i="11"/>
  <c r="H130" i="11"/>
  <c r="H129" i="11"/>
  <c r="H128" i="11"/>
  <c r="H127" i="11"/>
  <c r="H126" i="11"/>
  <c r="H125" i="11"/>
  <c r="H124" i="11"/>
  <c r="H123" i="11"/>
  <c r="H122" i="11"/>
  <c r="H121" i="11"/>
  <c r="H120" i="11"/>
  <c r="H119" i="11"/>
  <c r="H118" i="11"/>
  <c r="H117" i="11"/>
  <c r="H116" i="11"/>
  <c r="H115" i="11"/>
  <c r="H114" i="11"/>
  <c r="H113" i="11"/>
  <c r="H112" i="11"/>
  <c r="H111" i="11"/>
  <c r="H110" i="11"/>
  <c r="H109" i="11"/>
  <c r="H108" i="11"/>
  <c r="H107" i="11"/>
  <c r="H106" i="11"/>
  <c r="H105" i="11"/>
  <c r="H104" i="11"/>
  <c r="H103" i="11"/>
  <c r="H102" i="11"/>
  <c r="H101" i="11"/>
  <c r="H100" i="11"/>
  <c r="H99" i="11"/>
  <c r="H98" i="11"/>
  <c r="H97" i="11"/>
  <c r="H96" i="11"/>
  <c r="H95" i="11"/>
  <c r="H94" i="11"/>
  <c r="H93" i="11"/>
  <c r="H92" i="11"/>
  <c r="H91" i="11"/>
  <c r="H90" i="11"/>
  <c r="H89" i="11"/>
  <c r="H88" i="11"/>
  <c r="H87" i="11"/>
  <c r="H86" i="11"/>
  <c r="H85" i="11"/>
  <c r="H84" i="11"/>
  <c r="H83" i="11"/>
  <c r="H82" i="11"/>
  <c r="H81" i="11"/>
  <c r="H80" i="11"/>
  <c r="H79" i="11"/>
  <c r="H78" i="11"/>
  <c r="H77" i="11"/>
  <c r="H76" i="11"/>
  <c r="H75" i="11"/>
  <c r="H74" i="11"/>
  <c r="H73" i="11"/>
  <c r="H72" i="11"/>
  <c r="H71" i="11"/>
  <c r="H70" i="11"/>
  <c r="H69" i="11"/>
  <c r="H68" i="11"/>
  <c r="H67" i="11"/>
  <c r="H66" i="11"/>
  <c r="H65" i="11"/>
  <c r="H64" i="11"/>
  <c r="H63" i="11"/>
  <c r="H62" i="11"/>
  <c r="H61" i="11"/>
  <c r="H60" i="11"/>
  <c r="H59" i="11"/>
  <c r="H58" i="11"/>
  <c r="H57" i="11"/>
  <c r="H56" i="11"/>
  <c r="H55" i="11"/>
  <c r="H54" i="11"/>
  <c r="H53" i="11"/>
  <c r="H52" i="11"/>
  <c r="H51" i="11"/>
  <c r="H50" i="11"/>
  <c r="H49" i="11"/>
  <c r="H48" i="11"/>
  <c r="H47" i="11"/>
  <c r="H46" i="11"/>
  <c r="H45" i="11"/>
  <c r="H44" i="11"/>
  <c r="H43" i="11"/>
  <c r="H42" i="11"/>
  <c r="H41" i="11"/>
  <c r="H40" i="11"/>
  <c r="H39" i="11"/>
  <c r="H38" i="11"/>
  <c r="H37" i="11"/>
  <c r="H36" i="11"/>
  <c r="H35" i="11"/>
  <c r="H34" i="11"/>
  <c r="H33" i="11"/>
  <c r="H32" i="11"/>
  <c r="H31" i="11"/>
  <c r="H30" i="11"/>
  <c r="H29" i="11"/>
  <c r="H28" i="11"/>
  <c r="H27" i="11"/>
  <c r="H26" i="11"/>
  <c r="H25" i="11"/>
  <c r="H24" i="11"/>
  <c r="H23" i="11"/>
  <c r="H22" i="11"/>
  <c r="H21" i="11"/>
  <c r="H20" i="11"/>
  <c r="H19" i="11"/>
  <c r="H18" i="11"/>
  <c r="H17" i="11"/>
  <c r="H16" i="11"/>
  <c r="H15" i="11"/>
  <c r="H14" i="11"/>
  <c r="H13" i="11"/>
  <c r="H12" i="11"/>
  <c r="H11" i="11"/>
  <c r="H10" i="11"/>
  <c r="H9" i="11"/>
  <c r="H8" i="11"/>
  <c r="H7" i="11"/>
  <c r="H6" i="11"/>
  <c r="H5" i="11"/>
  <c r="K174" i="10"/>
  <c r="L174" i="10" s="1"/>
  <c r="H174" i="10"/>
  <c r="K173" i="10"/>
  <c r="L173" i="10" s="1"/>
  <c r="H173" i="10"/>
  <c r="K172" i="10"/>
  <c r="L172" i="10" s="1"/>
  <c r="H172" i="10"/>
  <c r="K171" i="10"/>
  <c r="L171" i="10" s="1"/>
  <c r="H171" i="10"/>
  <c r="K170" i="10"/>
  <c r="L170" i="10" s="1"/>
  <c r="H170" i="10"/>
  <c r="K169" i="10"/>
  <c r="L169" i="10" s="1"/>
  <c r="H169" i="10"/>
  <c r="K168" i="10"/>
  <c r="L168" i="10" s="1"/>
  <c r="H168" i="10"/>
  <c r="K167" i="10"/>
  <c r="L167" i="10" s="1"/>
  <c r="H167" i="10"/>
  <c r="K166" i="10"/>
  <c r="L166" i="10" s="1"/>
  <c r="H166" i="10"/>
  <c r="K165" i="10"/>
  <c r="L165" i="10" s="1"/>
  <c r="H165" i="10"/>
  <c r="K164" i="10"/>
  <c r="L164" i="10" s="1"/>
  <c r="H164" i="10"/>
  <c r="K163" i="10"/>
  <c r="L163" i="10" s="1"/>
  <c r="H163" i="10"/>
  <c r="K162" i="10"/>
  <c r="L162" i="10" s="1"/>
  <c r="H162" i="10"/>
  <c r="K161" i="10"/>
  <c r="L161" i="10" s="1"/>
  <c r="H161" i="10"/>
  <c r="K160" i="10"/>
  <c r="L160" i="10" s="1"/>
  <c r="H160" i="10"/>
  <c r="K159" i="10"/>
  <c r="L159" i="10" s="1"/>
  <c r="H159" i="10"/>
  <c r="K158" i="10"/>
  <c r="L158" i="10" s="1"/>
  <c r="H158" i="10"/>
  <c r="K157" i="10"/>
  <c r="L157" i="10" s="1"/>
  <c r="H157" i="10"/>
  <c r="K156" i="10"/>
  <c r="L156" i="10" s="1"/>
  <c r="H156" i="10"/>
  <c r="K155" i="10"/>
  <c r="L155" i="10" s="1"/>
  <c r="H155" i="10"/>
  <c r="K154" i="10"/>
  <c r="L154" i="10" s="1"/>
  <c r="H154" i="10"/>
  <c r="K153" i="10"/>
  <c r="L153" i="10" s="1"/>
  <c r="H153" i="10"/>
  <c r="K152" i="10"/>
  <c r="L152" i="10" s="1"/>
  <c r="H152" i="10"/>
  <c r="K151" i="10"/>
  <c r="L151" i="10" s="1"/>
  <c r="H151" i="10"/>
  <c r="K150" i="10"/>
  <c r="L150" i="10" s="1"/>
  <c r="H150" i="10"/>
  <c r="K149" i="10"/>
  <c r="L149" i="10" s="1"/>
  <c r="H149" i="10"/>
  <c r="K148" i="10"/>
  <c r="L148" i="10" s="1"/>
  <c r="H148" i="10"/>
  <c r="K147" i="10"/>
  <c r="L147" i="10" s="1"/>
  <c r="H147" i="10"/>
  <c r="K146" i="10"/>
  <c r="L146" i="10" s="1"/>
  <c r="H146" i="10"/>
  <c r="K145" i="10"/>
  <c r="L145" i="10" s="1"/>
  <c r="H145" i="10"/>
  <c r="K144" i="10"/>
  <c r="L144" i="10" s="1"/>
  <c r="H144" i="10"/>
  <c r="K143" i="10"/>
  <c r="L143" i="10" s="1"/>
  <c r="H143" i="10"/>
  <c r="K142" i="10"/>
  <c r="L142" i="10" s="1"/>
  <c r="H142" i="10"/>
  <c r="K141" i="10"/>
  <c r="L141" i="10" s="1"/>
  <c r="H141" i="10"/>
  <c r="K140" i="10"/>
  <c r="L140" i="10" s="1"/>
  <c r="H140" i="10"/>
  <c r="K139" i="10"/>
  <c r="L139" i="10" s="1"/>
  <c r="H139" i="10"/>
  <c r="K138" i="10"/>
  <c r="L138" i="10" s="1"/>
  <c r="H138" i="10"/>
  <c r="K137" i="10"/>
  <c r="L137" i="10" s="1"/>
  <c r="H137" i="10"/>
  <c r="K136" i="10"/>
  <c r="L136" i="10" s="1"/>
  <c r="H136" i="10"/>
  <c r="K135" i="10"/>
  <c r="L135" i="10" s="1"/>
  <c r="H135" i="10"/>
  <c r="K134" i="10"/>
  <c r="L134" i="10" s="1"/>
  <c r="H134" i="10"/>
  <c r="K133" i="10"/>
  <c r="L133" i="10" s="1"/>
  <c r="H133" i="10"/>
  <c r="K132" i="10"/>
  <c r="L132" i="10" s="1"/>
  <c r="H132" i="10"/>
  <c r="K131" i="10"/>
  <c r="L131" i="10" s="1"/>
  <c r="H131" i="10"/>
  <c r="K130" i="10"/>
  <c r="L130" i="10" s="1"/>
  <c r="H130" i="10"/>
  <c r="K129" i="10"/>
  <c r="L129" i="10" s="1"/>
  <c r="H129" i="10"/>
  <c r="K128" i="10"/>
  <c r="L128" i="10" s="1"/>
  <c r="H128" i="10"/>
  <c r="K127" i="10"/>
  <c r="L127" i="10" s="1"/>
  <c r="H127" i="10"/>
  <c r="K126" i="10"/>
  <c r="L126" i="10" s="1"/>
  <c r="H126" i="10"/>
  <c r="K125" i="10"/>
  <c r="L125" i="10" s="1"/>
  <c r="H125" i="10"/>
  <c r="K124" i="10"/>
  <c r="L124" i="10" s="1"/>
  <c r="H124" i="10"/>
  <c r="K123" i="10"/>
  <c r="L123" i="10" s="1"/>
  <c r="H123" i="10"/>
  <c r="K122" i="10"/>
  <c r="L122" i="10" s="1"/>
  <c r="H122" i="10"/>
  <c r="K121" i="10"/>
  <c r="L121" i="10" s="1"/>
  <c r="H121" i="10"/>
  <c r="K120" i="10"/>
  <c r="L120" i="10" s="1"/>
  <c r="H120" i="10"/>
  <c r="K119" i="10"/>
  <c r="L119" i="10" s="1"/>
  <c r="H119" i="10"/>
  <c r="K118" i="10"/>
  <c r="L118" i="10" s="1"/>
  <c r="H118" i="10"/>
  <c r="K117" i="10"/>
  <c r="L117" i="10" s="1"/>
  <c r="H117" i="10"/>
  <c r="K116" i="10"/>
  <c r="L116" i="10" s="1"/>
  <c r="H116" i="10"/>
  <c r="K115" i="10"/>
  <c r="L115" i="10" s="1"/>
  <c r="H115" i="10"/>
  <c r="K114" i="10"/>
  <c r="L114" i="10" s="1"/>
  <c r="H114" i="10"/>
  <c r="K113" i="10"/>
  <c r="L113" i="10" s="1"/>
  <c r="H113" i="10"/>
  <c r="K112" i="10"/>
  <c r="L112" i="10" s="1"/>
  <c r="H112" i="10"/>
  <c r="K111" i="10"/>
  <c r="L111" i="10" s="1"/>
  <c r="H111" i="10"/>
  <c r="K110" i="10"/>
  <c r="L110" i="10" s="1"/>
  <c r="H110" i="10"/>
  <c r="K109" i="10"/>
  <c r="L109" i="10" s="1"/>
  <c r="H109" i="10"/>
  <c r="K108" i="10"/>
  <c r="L108" i="10" s="1"/>
  <c r="H108" i="10"/>
  <c r="K107" i="10"/>
  <c r="L107" i="10" s="1"/>
  <c r="H107" i="10"/>
  <c r="K106" i="10"/>
  <c r="L106" i="10" s="1"/>
  <c r="H106" i="10"/>
  <c r="K105" i="10"/>
  <c r="L105" i="10" s="1"/>
  <c r="H105" i="10"/>
  <c r="K104" i="10"/>
  <c r="L104" i="10" s="1"/>
  <c r="H104" i="10"/>
  <c r="K103" i="10"/>
  <c r="L103" i="10" s="1"/>
  <c r="H103" i="10"/>
  <c r="K102" i="10"/>
  <c r="L102" i="10" s="1"/>
  <c r="H102" i="10"/>
  <c r="K101" i="10"/>
  <c r="L101" i="10" s="1"/>
  <c r="H101" i="10"/>
  <c r="K100" i="10"/>
  <c r="L100" i="10" s="1"/>
  <c r="H100" i="10"/>
  <c r="K99" i="10"/>
  <c r="L99" i="10" s="1"/>
  <c r="H99" i="10"/>
  <c r="K98" i="10"/>
  <c r="L98" i="10" s="1"/>
  <c r="H98" i="10"/>
  <c r="K97" i="10"/>
  <c r="L97" i="10" s="1"/>
  <c r="H97" i="10"/>
  <c r="K96" i="10"/>
  <c r="L96" i="10" s="1"/>
  <c r="H96" i="10"/>
  <c r="K95" i="10"/>
  <c r="L95" i="10" s="1"/>
  <c r="H95" i="10"/>
  <c r="K94" i="10"/>
  <c r="L94" i="10" s="1"/>
  <c r="H94" i="10"/>
  <c r="K93" i="10"/>
  <c r="L93" i="10" s="1"/>
  <c r="H93" i="10"/>
  <c r="K92" i="10"/>
  <c r="L92" i="10" s="1"/>
  <c r="H92" i="10"/>
  <c r="K91" i="10"/>
  <c r="L91" i="10" s="1"/>
  <c r="H91" i="10"/>
  <c r="K90" i="10"/>
  <c r="L90" i="10" s="1"/>
  <c r="H90" i="10"/>
  <c r="K89" i="10"/>
  <c r="L89" i="10" s="1"/>
  <c r="H89" i="10"/>
  <c r="K88" i="10"/>
  <c r="L88" i="10" s="1"/>
  <c r="H88" i="10"/>
  <c r="K87" i="10"/>
  <c r="L87" i="10" s="1"/>
  <c r="H87" i="10"/>
  <c r="K86" i="10"/>
  <c r="L86" i="10" s="1"/>
  <c r="H86" i="10"/>
  <c r="K85" i="10"/>
  <c r="L85" i="10" s="1"/>
  <c r="H85" i="10"/>
  <c r="K84" i="10"/>
  <c r="L84" i="10" s="1"/>
  <c r="H84" i="10"/>
  <c r="K83" i="10"/>
  <c r="L83" i="10" s="1"/>
  <c r="H83" i="10"/>
  <c r="K82" i="10"/>
  <c r="L82" i="10" s="1"/>
  <c r="H82" i="10"/>
  <c r="K81" i="10"/>
  <c r="L81" i="10" s="1"/>
  <c r="H81" i="10"/>
  <c r="K80" i="10"/>
  <c r="L80" i="10" s="1"/>
  <c r="H80" i="10"/>
  <c r="L79" i="10"/>
  <c r="K79" i="10"/>
  <c r="H79" i="10"/>
  <c r="K78" i="10"/>
  <c r="L78" i="10" s="1"/>
  <c r="H78" i="10"/>
  <c r="K77" i="10"/>
  <c r="L77" i="10" s="1"/>
  <c r="H77" i="10"/>
  <c r="K76" i="10"/>
  <c r="L76" i="10" s="1"/>
  <c r="H76" i="10"/>
  <c r="K75" i="10"/>
  <c r="L75" i="10" s="1"/>
  <c r="H75" i="10"/>
  <c r="K74" i="10"/>
  <c r="L74" i="10" s="1"/>
  <c r="H74" i="10"/>
  <c r="K73" i="10"/>
  <c r="L73" i="10" s="1"/>
  <c r="H73" i="10"/>
  <c r="K72" i="10"/>
  <c r="L72" i="10" s="1"/>
  <c r="H72" i="10"/>
  <c r="K71" i="10"/>
  <c r="L71" i="10" s="1"/>
  <c r="H71" i="10"/>
  <c r="K70" i="10"/>
  <c r="L70" i="10" s="1"/>
  <c r="H70" i="10"/>
  <c r="K69" i="10"/>
  <c r="L69" i="10" s="1"/>
  <c r="H69" i="10"/>
  <c r="K68" i="10"/>
  <c r="L68" i="10" s="1"/>
  <c r="H68" i="10"/>
  <c r="K67" i="10"/>
  <c r="L67" i="10" s="1"/>
  <c r="H67" i="10"/>
  <c r="K66" i="10"/>
  <c r="L66" i="10" s="1"/>
  <c r="H66" i="10"/>
  <c r="K65" i="10"/>
  <c r="L65" i="10" s="1"/>
  <c r="H65" i="10"/>
  <c r="K64" i="10"/>
  <c r="L64" i="10" s="1"/>
  <c r="H64" i="10"/>
  <c r="K63" i="10"/>
  <c r="L63" i="10" s="1"/>
  <c r="H63" i="10"/>
  <c r="K62" i="10"/>
  <c r="L62" i="10" s="1"/>
  <c r="H62" i="10"/>
  <c r="K61" i="10"/>
  <c r="L61" i="10" s="1"/>
  <c r="H61" i="10"/>
  <c r="K60" i="10"/>
  <c r="L60" i="10" s="1"/>
  <c r="H60" i="10"/>
  <c r="K59" i="10"/>
  <c r="L59" i="10" s="1"/>
  <c r="H59" i="10"/>
  <c r="K58" i="10"/>
  <c r="L58" i="10" s="1"/>
  <c r="H58" i="10"/>
  <c r="K57" i="10"/>
  <c r="L57" i="10" s="1"/>
  <c r="H57" i="10"/>
  <c r="K56" i="10"/>
  <c r="L56" i="10" s="1"/>
  <c r="H56" i="10"/>
  <c r="K55" i="10"/>
  <c r="L55" i="10" s="1"/>
  <c r="H55" i="10"/>
  <c r="K54" i="10"/>
  <c r="L54" i="10" s="1"/>
  <c r="H54" i="10"/>
  <c r="K53" i="10"/>
  <c r="L53" i="10" s="1"/>
  <c r="H53" i="10"/>
  <c r="K52" i="10"/>
  <c r="L52" i="10" s="1"/>
  <c r="H52" i="10"/>
  <c r="K51" i="10"/>
  <c r="L51" i="10" s="1"/>
  <c r="H51" i="10"/>
  <c r="K50" i="10"/>
  <c r="L50" i="10" s="1"/>
  <c r="H50" i="10"/>
  <c r="K49" i="10"/>
  <c r="L49" i="10" s="1"/>
  <c r="H49" i="10"/>
  <c r="K48" i="10"/>
  <c r="L48" i="10" s="1"/>
  <c r="H48" i="10"/>
  <c r="K47" i="10"/>
  <c r="L47" i="10" s="1"/>
  <c r="H47" i="10"/>
  <c r="K46" i="10"/>
  <c r="L46" i="10" s="1"/>
  <c r="H46" i="10"/>
  <c r="L45" i="10"/>
  <c r="H45" i="10"/>
  <c r="K44" i="10"/>
  <c r="L44" i="10" s="1"/>
  <c r="H44" i="10"/>
  <c r="K43" i="10"/>
  <c r="L43" i="10" s="1"/>
  <c r="H43" i="10"/>
  <c r="L42" i="10"/>
  <c r="H42" i="10"/>
  <c r="K41" i="10"/>
  <c r="L41" i="10" s="1"/>
  <c r="H41" i="10"/>
  <c r="K40" i="10"/>
  <c r="L40" i="10" s="1"/>
  <c r="H40" i="10"/>
  <c r="K39" i="10"/>
  <c r="L39" i="10" s="1"/>
  <c r="H39" i="10"/>
  <c r="K38" i="10"/>
  <c r="L38" i="10" s="1"/>
  <c r="H38" i="10"/>
  <c r="K37" i="10"/>
  <c r="L37" i="10" s="1"/>
  <c r="H37" i="10"/>
  <c r="K36" i="10"/>
  <c r="L36" i="10" s="1"/>
  <c r="H36" i="10"/>
  <c r="K35" i="10"/>
  <c r="L35" i="10" s="1"/>
  <c r="H35" i="10"/>
  <c r="K34" i="10"/>
  <c r="L34" i="10" s="1"/>
  <c r="H34" i="10"/>
  <c r="K33" i="10"/>
  <c r="L33" i="10" s="1"/>
  <c r="H33" i="10"/>
  <c r="K32" i="10"/>
  <c r="L32" i="10" s="1"/>
  <c r="H32" i="10"/>
  <c r="K31" i="10"/>
  <c r="L31" i="10" s="1"/>
  <c r="H31" i="10"/>
  <c r="K30" i="10"/>
  <c r="L30" i="10" s="1"/>
  <c r="H30" i="10"/>
  <c r="K29" i="10"/>
  <c r="L29" i="10" s="1"/>
  <c r="H29" i="10"/>
  <c r="K28" i="10"/>
  <c r="L28" i="10" s="1"/>
  <c r="H28" i="10"/>
  <c r="L27" i="10"/>
  <c r="K27" i="10"/>
  <c r="H27" i="10"/>
  <c r="K26" i="10"/>
  <c r="L26" i="10" s="1"/>
  <c r="H26" i="10"/>
  <c r="K25" i="10"/>
  <c r="L25" i="10" s="1"/>
  <c r="H25" i="10"/>
  <c r="H20" i="10"/>
  <c r="H19" i="10"/>
  <c r="H18" i="10"/>
  <c r="H17" i="10"/>
  <c r="H16" i="10"/>
  <c r="H15" i="10"/>
  <c r="H14" i="10"/>
  <c r="H13" i="10"/>
  <c r="H12" i="10"/>
  <c r="H11" i="10"/>
  <c r="H10" i="10"/>
  <c r="H9" i="10"/>
  <c r="H8" i="10"/>
  <c r="H7" i="10"/>
  <c r="H6" i="10"/>
  <c r="H5" i="10"/>
  <c r="H81" i="9"/>
  <c r="H78" i="9"/>
  <c r="K74" i="9"/>
  <c r="L74" i="9" s="1"/>
  <c r="H74" i="9"/>
  <c r="H65" i="9"/>
  <c r="H64" i="9"/>
  <c r="K63" i="9"/>
  <c r="H63" i="9"/>
  <c r="H62" i="9"/>
  <c r="K61" i="9"/>
  <c r="L61" i="9" s="1"/>
  <c r="H61" i="9"/>
  <c r="K60" i="9"/>
  <c r="L60" i="9" s="1"/>
  <c r="H60" i="9"/>
  <c r="K59" i="9"/>
  <c r="L59" i="9" s="1"/>
  <c r="H59" i="9"/>
  <c r="K58" i="9"/>
  <c r="H58" i="9"/>
  <c r="K57" i="9"/>
  <c r="H57" i="9"/>
  <c r="K56" i="9"/>
  <c r="H56" i="9"/>
  <c r="K55" i="9"/>
  <c r="L55" i="9" s="1"/>
  <c r="H55" i="9"/>
  <c r="K54" i="9"/>
  <c r="L54" i="9" s="1"/>
  <c r="H54" i="9"/>
  <c r="K53" i="9"/>
  <c r="L53" i="9" s="1"/>
  <c r="H53" i="9"/>
  <c r="K52" i="9"/>
  <c r="L52" i="9" s="1"/>
  <c r="H52" i="9"/>
  <c r="K49" i="9"/>
  <c r="L49" i="9" s="1"/>
  <c r="H49" i="9"/>
  <c r="K51" i="9"/>
  <c r="L51" i="9" s="1"/>
  <c r="H51" i="9"/>
  <c r="K50" i="9"/>
  <c r="L50" i="9" s="1"/>
  <c r="H50" i="9"/>
  <c r="L48" i="9"/>
  <c r="H48" i="9"/>
  <c r="K43" i="9"/>
  <c r="L43" i="9" s="1"/>
  <c r="H43" i="9"/>
  <c r="K42" i="9"/>
  <c r="L42" i="9" s="1"/>
  <c r="H42" i="9"/>
  <c r="K41" i="9"/>
  <c r="L41" i="9" s="1"/>
  <c r="H41" i="9"/>
  <c r="K40" i="9"/>
  <c r="L40" i="9" s="1"/>
  <c r="H40" i="9"/>
  <c r="K39" i="9"/>
  <c r="L39" i="9" s="1"/>
  <c r="H39" i="9"/>
  <c r="K38" i="9"/>
  <c r="L38" i="9" s="1"/>
  <c r="H38" i="9"/>
  <c r="K37" i="9"/>
  <c r="L37" i="9" s="1"/>
  <c r="H37" i="9"/>
  <c r="K36" i="9"/>
  <c r="L36" i="9" s="1"/>
  <c r="H36" i="9"/>
  <c r="K35" i="9"/>
  <c r="L35" i="9" s="1"/>
  <c r="H35" i="9"/>
  <c r="K34" i="9"/>
  <c r="L34" i="9" s="1"/>
  <c r="H34" i="9"/>
  <c r="K33" i="9"/>
  <c r="L33" i="9" s="1"/>
  <c r="H33" i="9"/>
  <c r="K32" i="9"/>
  <c r="L32" i="9" s="1"/>
  <c r="H32" i="9"/>
  <c r="K31" i="9"/>
  <c r="L31" i="9" s="1"/>
  <c r="H31" i="9"/>
  <c r="K30" i="9"/>
  <c r="L30" i="9" s="1"/>
  <c r="H30" i="9"/>
  <c r="K29" i="9"/>
  <c r="L29" i="9" s="1"/>
  <c r="H29" i="9"/>
  <c r="K28" i="9"/>
  <c r="L28" i="9" s="1"/>
  <c r="H28" i="9"/>
  <c r="K27" i="9"/>
  <c r="L27" i="9" s="1"/>
  <c r="H27" i="9"/>
  <c r="K26" i="9"/>
  <c r="L26" i="9" s="1"/>
  <c r="H26" i="9"/>
  <c r="K25" i="9"/>
  <c r="L25" i="9" s="1"/>
  <c r="H25" i="9"/>
  <c r="K24" i="9"/>
  <c r="L24" i="9" s="1"/>
  <c r="H24" i="9"/>
  <c r="K23" i="9"/>
  <c r="L23" i="9" s="1"/>
  <c r="H23" i="9"/>
  <c r="K22" i="9"/>
  <c r="L22" i="9" s="1"/>
  <c r="H22" i="9"/>
  <c r="K21" i="9"/>
  <c r="L21" i="9" s="1"/>
  <c r="H21" i="9"/>
  <c r="K20" i="9"/>
  <c r="L20" i="9" s="1"/>
  <c r="H20" i="9"/>
  <c r="K19" i="9"/>
  <c r="L19" i="9" s="1"/>
  <c r="H19" i="9"/>
  <c r="K18" i="9"/>
  <c r="L18" i="9" s="1"/>
  <c r="H18" i="9"/>
  <c r="K17" i="9"/>
  <c r="L17" i="9" s="1"/>
  <c r="H17" i="9"/>
  <c r="K16" i="9"/>
  <c r="L16" i="9" s="1"/>
  <c r="H16" i="9"/>
  <c r="H15" i="9"/>
  <c r="K14" i="9"/>
  <c r="L14" i="9" s="1"/>
  <c r="H14" i="9"/>
  <c r="H13" i="9"/>
  <c r="K12" i="9"/>
  <c r="L12" i="9" s="1"/>
  <c r="H12" i="9"/>
  <c r="K11" i="9"/>
  <c r="L11" i="9" s="1"/>
  <c r="H11" i="9"/>
  <c r="K10" i="9"/>
  <c r="L10" i="9" s="1"/>
  <c r="H10" i="9"/>
  <c r="K9" i="9"/>
  <c r="L9" i="9" s="1"/>
  <c r="H9" i="9"/>
  <c r="K8" i="9"/>
  <c r="L8" i="9" s="1"/>
  <c r="H8" i="9"/>
  <c r="K7" i="9"/>
  <c r="L7" i="9" s="1"/>
  <c r="H7" i="9"/>
  <c r="A7" i="9"/>
  <c r="K6" i="9"/>
  <c r="L6" i="9" s="1"/>
  <c r="H6" i="9"/>
  <c r="B6" i="9"/>
  <c r="K5" i="9"/>
  <c r="L5" i="9" s="1"/>
  <c r="H5" i="9"/>
  <c r="B5" i="9"/>
  <c r="L27" i="8"/>
  <c r="H27" i="8"/>
  <c r="C27" i="8"/>
  <c r="B27" i="8"/>
  <c r="L26" i="8"/>
  <c r="H26" i="8"/>
  <c r="C26" i="8"/>
  <c r="B26" i="8"/>
  <c r="L25" i="8"/>
  <c r="H25" i="8"/>
  <c r="C25" i="8"/>
  <c r="B25" i="8"/>
  <c r="L24" i="8"/>
  <c r="H24" i="8"/>
  <c r="C24" i="8"/>
  <c r="B24" i="8"/>
  <c r="L23" i="8"/>
  <c r="H23" i="8"/>
  <c r="C23" i="8"/>
  <c r="B23" i="8"/>
  <c r="L22" i="8"/>
  <c r="H22" i="8"/>
  <c r="C22" i="8"/>
  <c r="B22" i="8"/>
  <c r="L21" i="8"/>
  <c r="H21" i="8"/>
  <c r="C21" i="8"/>
  <c r="B21" i="8"/>
  <c r="L20" i="8"/>
  <c r="H20" i="8"/>
  <c r="C20" i="8"/>
  <c r="B20" i="8"/>
  <c r="L19" i="8"/>
  <c r="H19" i="8"/>
  <c r="C19" i="8"/>
  <c r="B19" i="8"/>
  <c r="L18" i="8"/>
  <c r="H18" i="8"/>
  <c r="C18" i="8"/>
  <c r="B18" i="8"/>
  <c r="L17" i="8"/>
  <c r="H17" i="8"/>
  <c r="C17" i="8"/>
  <c r="B17" i="8"/>
  <c r="L16" i="8"/>
  <c r="H16" i="8"/>
  <c r="C16" i="8"/>
  <c r="B16" i="8"/>
  <c r="L15" i="8"/>
  <c r="H15" i="8"/>
  <c r="C15" i="8"/>
  <c r="B15" i="8"/>
  <c r="L14" i="8"/>
  <c r="H14" i="8"/>
  <c r="C14" i="8"/>
  <c r="B14" i="8"/>
  <c r="L13" i="8"/>
  <c r="H13" i="8"/>
  <c r="C13" i="8"/>
  <c r="B13" i="8"/>
  <c r="L12" i="8"/>
  <c r="H12" i="8"/>
  <c r="C12" i="8"/>
  <c r="B12" i="8"/>
  <c r="L11" i="8"/>
  <c r="H11" i="8"/>
  <c r="C11" i="8"/>
  <c r="B11" i="8"/>
  <c r="L10" i="8"/>
  <c r="H10" i="8"/>
  <c r="C10" i="8"/>
  <c r="B10" i="8"/>
  <c r="L8" i="8"/>
  <c r="H8" i="8"/>
  <c r="C8" i="8"/>
  <c r="B8" i="8"/>
  <c r="L7" i="8"/>
  <c r="H7" i="8"/>
  <c r="C7" i="8"/>
  <c r="B7" i="8"/>
  <c r="L6" i="8"/>
  <c r="H6" i="8"/>
  <c r="C6" i="8"/>
  <c r="B6" i="8"/>
  <c r="L5" i="8"/>
  <c r="H5" i="8"/>
  <c r="C5" i="8"/>
  <c r="B5" i="8"/>
  <c r="L23" i="5"/>
  <c r="H23" i="5"/>
  <c r="C23" i="5"/>
  <c r="B23" i="5"/>
  <c r="L22" i="5"/>
  <c r="I22" i="5"/>
  <c r="H22" i="5"/>
  <c r="L21" i="5"/>
  <c r="H21" i="5"/>
  <c r="C21" i="5"/>
  <c r="L20" i="5"/>
  <c r="H20" i="5"/>
  <c r="C20" i="5"/>
  <c r="L19" i="5"/>
  <c r="H19" i="5"/>
  <c r="C19" i="5"/>
  <c r="L18" i="5"/>
  <c r="H18" i="5"/>
  <c r="C18" i="5"/>
  <c r="L17" i="5"/>
  <c r="H17" i="5"/>
  <c r="C17" i="5"/>
  <c r="L16" i="5"/>
  <c r="H16" i="5"/>
  <c r="C16" i="5"/>
  <c r="L15" i="5"/>
  <c r="H15" i="5"/>
  <c r="C15" i="5"/>
  <c r="L14" i="5"/>
  <c r="H14" i="5"/>
  <c r="C14" i="5"/>
  <c r="L13" i="5"/>
  <c r="H13" i="5"/>
  <c r="C13" i="5"/>
  <c r="L12" i="5"/>
  <c r="H12" i="5"/>
  <c r="C12" i="5"/>
  <c r="L11" i="5"/>
  <c r="H11" i="5"/>
  <c r="L10" i="5"/>
  <c r="H10" i="5"/>
  <c r="L9" i="5"/>
  <c r="H9" i="5"/>
  <c r="B9" i="5"/>
  <c r="A9" i="5"/>
  <c r="C9" i="5" s="1"/>
  <c r="L8" i="5"/>
  <c r="H8" i="5"/>
  <c r="C8" i="5"/>
  <c r="B8" i="5"/>
  <c r="A8" i="5"/>
  <c r="L7" i="5"/>
  <c r="H7" i="5"/>
  <c r="C7" i="5"/>
  <c r="B7" i="5"/>
  <c r="A7" i="5"/>
  <c r="L6" i="5"/>
  <c r="H6" i="5"/>
  <c r="C6" i="5"/>
  <c r="B6" i="5"/>
  <c r="L5" i="5"/>
  <c r="H5" i="5"/>
  <c r="C5" i="5"/>
  <c r="B5" i="5"/>
  <c r="L71" i="4"/>
  <c r="H71" i="4"/>
  <c r="L70" i="4"/>
  <c r="H70" i="4"/>
  <c r="L69" i="4"/>
  <c r="H69" i="4"/>
  <c r="L68" i="4"/>
  <c r="H68" i="4"/>
  <c r="L67" i="4"/>
  <c r="H67" i="4"/>
  <c r="L66" i="4"/>
  <c r="H66" i="4"/>
  <c r="L65" i="4"/>
  <c r="H65" i="4"/>
  <c r="L64" i="4"/>
  <c r="H64" i="4"/>
  <c r="L63" i="4"/>
  <c r="H63" i="4"/>
  <c r="L62" i="4"/>
  <c r="H62" i="4"/>
  <c r="L61" i="4"/>
  <c r="H61" i="4"/>
  <c r="L60" i="4"/>
  <c r="H60" i="4"/>
  <c r="L59" i="4"/>
  <c r="H59" i="4"/>
  <c r="L58" i="4"/>
  <c r="H58" i="4"/>
  <c r="L57" i="4"/>
  <c r="H57" i="4"/>
  <c r="L56" i="4"/>
  <c r="H56" i="4"/>
  <c r="A56" i="4"/>
  <c r="C56" i="4" s="1"/>
  <c r="L55" i="4"/>
  <c r="H55" i="4"/>
  <c r="C55" i="4"/>
  <c r="B55" i="4"/>
  <c r="L54" i="4"/>
  <c r="H54" i="4"/>
  <c r="L53" i="4"/>
  <c r="H53" i="4"/>
  <c r="L52" i="4"/>
  <c r="H52" i="4"/>
  <c r="L51" i="4"/>
  <c r="H51" i="4"/>
  <c r="L50" i="4"/>
  <c r="H50" i="4"/>
  <c r="L49" i="4"/>
  <c r="H49" i="4"/>
  <c r="L48" i="4"/>
  <c r="H48" i="4"/>
  <c r="L47" i="4"/>
  <c r="H47" i="4"/>
  <c r="L46" i="4"/>
  <c r="H46" i="4"/>
  <c r="L45" i="4"/>
  <c r="H45" i="4"/>
  <c r="L44" i="4"/>
  <c r="H44" i="4"/>
  <c r="L43" i="4"/>
  <c r="H43" i="4"/>
  <c r="L42" i="4"/>
  <c r="H42" i="4"/>
  <c r="L41" i="4"/>
  <c r="H41" i="4"/>
  <c r="L40" i="4"/>
  <c r="H40" i="4"/>
  <c r="L39" i="4"/>
  <c r="H39" i="4"/>
  <c r="L38" i="4"/>
  <c r="H38" i="4"/>
  <c r="L37" i="4"/>
  <c r="H37" i="4"/>
  <c r="C37" i="4"/>
  <c r="A37" i="4"/>
  <c r="L36" i="4"/>
  <c r="H36" i="4"/>
  <c r="C36" i="4"/>
  <c r="B36" i="4"/>
  <c r="L35" i="4"/>
  <c r="H35" i="4"/>
  <c r="L34" i="4"/>
  <c r="H34" i="4"/>
  <c r="L33" i="4"/>
  <c r="H33" i="4"/>
  <c r="L32" i="4"/>
  <c r="H32" i="4"/>
  <c r="A32" i="4"/>
  <c r="L31" i="4"/>
  <c r="H31" i="4"/>
  <c r="C31" i="4"/>
  <c r="B31" i="4"/>
  <c r="L30" i="4"/>
  <c r="H30" i="4"/>
  <c r="L29" i="4"/>
  <c r="H29" i="4"/>
  <c r="L28" i="4"/>
  <c r="H28" i="4"/>
  <c r="L27" i="4"/>
  <c r="H27" i="4"/>
  <c r="L26" i="4"/>
  <c r="H26" i="4"/>
  <c r="L25" i="4"/>
  <c r="H25" i="4"/>
  <c r="L24" i="4"/>
  <c r="H24" i="4"/>
  <c r="L23" i="4"/>
  <c r="H23" i="4"/>
  <c r="L22" i="4"/>
  <c r="H22" i="4"/>
  <c r="L21" i="4"/>
  <c r="H21" i="4"/>
  <c r="L20" i="4"/>
  <c r="H20" i="4"/>
  <c r="L19" i="4"/>
  <c r="H19" i="4"/>
  <c r="L18" i="4"/>
  <c r="H18" i="4"/>
  <c r="L17" i="4"/>
  <c r="H17" i="4"/>
  <c r="L16" i="4"/>
  <c r="H16" i="4"/>
  <c r="L15" i="4"/>
  <c r="H15" i="4"/>
  <c r="L14" i="4"/>
  <c r="H14" i="4"/>
  <c r="L13" i="4"/>
  <c r="H13" i="4"/>
  <c r="L12" i="4"/>
  <c r="H12" i="4"/>
  <c r="L11" i="4"/>
  <c r="H11" i="4"/>
  <c r="L10" i="4"/>
  <c r="H10" i="4"/>
  <c r="L9" i="4"/>
  <c r="H9" i="4"/>
  <c r="L8" i="4"/>
  <c r="H8" i="4"/>
  <c r="L7" i="4"/>
  <c r="H7" i="4"/>
  <c r="C7" i="4"/>
  <c r="L6" i="4"/>
  <c r="H6" i="4"/>
  <c r="C6" i="4"/>
  <c r="B6" i="4"/>
  <c r="A6" i="4"/>
  <c r="A7" i="4" s="1"/>
  <c r="L5" i="4"/>
  <c r="H5" i="4"/>
  <c r="C5" i="4"/>
  <c r="B5" i="4"/>
  <c r="L24" i="3"/>
  <c r="H24" i="3"/>
  <c r="B24" i="3"/>
  <c r="A24" i="3"/>
  <c r="L23" i="3"/>
  <c r="B23" i="3"/>
  <c r="L22" i="3"/>
  <c r="B22" i="3"/>
  <c r="L21" i="3"/>
  <c r="H21" i="3"/>
  <c r="L20" i="3"/>
  <c r="H20" i="3"/>
  <c r="B20" i="3"/>
  <c r="A20" i="3"/>
  <c r="A21" i="3" s="1"/>
  <c r="B21" i="3" s="1"/>
  <c r="L19" i="3"/>
  <c r="H19" i="3"/>
  <c r="B19" i="3"/>
  <c r="A19" i="3"/>
  <c r="L18" i="3"/>
  <c r="H18" i="3"/>
  <c r="B18" i="3"/>
  <c r="L17" i="3"/>
  <c r="H17" i="3"/>
  <c r="B17" i="3"/>
  <c r="L16" i="3"/>
  <c r="H16" i="3"/>
  <c r="B16" i="3"/>
  <c r="L15" i="3"/>
  <c r="H15" i="3"/>
  <c r="B15" i="3"/>
  <c r="L14" i="3"/>
  <c r="B14" i="3"/>
  <c r="L13" i="3"/>
  <c r="H13" i="3"/>
  <c r="B13" i="3"/>
  <c r="L12" i="3"/>
  <c r="H12" i="3"/>
  <c r="B12" i="3"/>
  <c r="L11" i="3"/>
  <c r="H11" i="3"/>
  <c r="B11" i="3"/>
  <c r="A11" i="3"/>
  <c r="L10" i="3"/>
  <c r="H10" i="3"/>
  <c r="B10" i="3"/>
  <c r="L9" i="3"/>
  <c r="H9" i="3"/>
  <c r="B9" i="3"/>
  <c r="L8" i="3"/>
  <c r="H8" i="3"/>
  <c r="B8" i="3"/>
  <c r="L7" i="3"/>
  <c r="H7" i="3"/>
  <c r="B7" i="3"/>
  <c r="L6" i="3"/>
  <c r="H6" i="3"/>
  <c r="B6" i="3"/>
  <c r="L5" i="3"/>
  <c r="H5" i="3"/>
  <c r="B5" i="3"/>
  <c r="L133" i="2"/>
  <c r="H133" i="2"/>
  <c r="L131" i="2"/>
  <c r="H131" i="2"/>
  <c r="L129" i="2"/>
  <c r="H129" i="2"/>
  <c r="L127" i="2"/>
  <c r="H127" i="2"/>
  <c r="L125" i="2"/>
  <c r="H125" i="2"/>
  <c r="L124" i="2"/>
  <c r="H124" i="2"/>
  <c r="L123" i="2"/>
  <c r="H123" i="2"/>
  <c r="C123" i="2"/>
  <c r="C124" i="2" s="1"/>
  <c r="L122" i="2"/>
  <c r="H122" i="2"/>
  <c r="L121" i="2"/>
  <c r="H121" i="2"/>
  <c r="L119" i="2"/>
  <c r="H119" i="2"/>
  <c r="L117" i="2"/>
  <c r="H117" i="2"/>
  <c r="C119" i="2"/>
  <c r="C120" i="2" s="1"/>
  <c r="L118" i="2"/>
  <c r="H118" i="2"/>
  <c r="L116" i="2"/>
  <c r="H116" i="2"/>
  <c r="L115" i="2"/>
  <c r="H115" i="2"/>
  <c r="L114" i="2"/>
  <c r="H114" i="2"/>
  <c r="L113" i="2"/>
  <c r="H113" i="2"/>
  <c r="L112" i="2"/>
  <c r="H112" i="2"/>
  <c r="L111" i="2"/>
  <c r="H111" i="2"/>
  <c r="L110" i="2"/>
  <c r="H110" i="2"/>
  <c r="L109" i="2"/>
  <c r="H109" i="2"/>
  <c r="L108" i="2"/>
  <c r="H108" i="2"/>
  <c r="L107" i="2"/>
  <c r="H107" i="2"/>
  <c r="L106" i="2"/>
  <c r="H106" i="2"/>
  <c r="K105" i="2"/>
  <c r="L105" i="2" s="1"/>
  <c r="H105" i="2"/>
  <c r="K104" i="2"/>
  <c r="L104" i="2" s="1"/>
  <c r="H104" i="2"/>
  <c r="K103" i="2"/>
  <c r="L103" i="2" s="1"/>
  <c r="H103" i="2"/>
  <c r="K102" i="2"/>
  <c r="L102" i="2" s="1"/>
  <c r="H102" i="2"/>
  <c r="K101" i="2"/>
  <c r="L101" i="2" s="1"/>
  <c r="H101" i="2"/>
  <c r="K100" i="2"/>
  <c r="L100" i="2" s="1"/>
  <c r="H100" i="2"/>
  <c r="K99" i="2"/>
  <c r="L99" i="2" s="1"/>
  <c r="H99" i="2"/>
  <c r="K98" i="2"/>
  <c r="L98" i="2" s="1"/>
  <c r="H98" i="2"/>
  <c r="K97" i="2"/>
  <c r="L97" i="2" s="1"/>
  <c r="H97" i="2"/>
  <c r="K96" i="2"/>
  <c r="L96" i="2" s="1"/>
  <c r="H96" i="2"/>
  <c r="K95" i="2"/>
  <c r="L95" i="2" s="1"/>
  <c r="H95" i="2"/>
  <c r="K94" i="2"/>
  <c r="L94" i="2" s="1"/>
  <c r="H94" i="2"/>
  <c r="K93" i="2"/>
  <c r="L93" i="2" s="1"/>
  <c r="H93" i="2"/>
  <c r="K92" i="2"/>
  <c r="L92" i="2" s="1"/>
  <c r="H92" i="2"/>
  <c r="K91" i="2"/>
  <c r="L91" i="2" s="1"/>
  <c r="H91" i="2"/>
  <c r="K90" i="2"/>
  <c r="L90" i="2" s="1"/>
  <c r="H90" i="2"/>
  <c r="K89" i="2"/>
  <c r="L89" i="2" s="1"/>
  <c r="H89" i="2"/>
  <c r="K88" i="2"/>
  <c r="L88" i="2" s="1"/>
  <c r="H88" i="2"/>
  <c r="K87" i="2"/>
  <c r="L87" i="2" s="1"/>
  <c r="H87" i="2"/>
  <c r="K86" i="2"/>
  <c r="L86" i="2" s="1"/>
  <c r="H86" i="2"/>
  <c r="K85" i="2"/>
  <c r="L85" i="2" s="1"/>
  <c r="H85" i="2"/>
  <c r="L84" i="2"/>
  <c r="H84" i="2"/>
  <c r="L83" i="2"/>
  <c r="H83" i="2"/>
  <c r="L82" i="2"/>
  <c r="H82" i="2"/>
  <c r="L81" i="2"/>
  <c r="H81" i="2"/>
  <c r="K80" i="2"/>
  <c r="L80" i="2" s="1"/>
  <c r="H80" i="2"/>
  <c r="K79" i="2"/>
  <c r="L79" i="2" s="1"/>
  <c r="H79" i="2"/>
  <c r="K78" i="2"/>
  <c r="L78" i="2" s="1"/>
  <c r="H78" i="2"/>
  <c r="K77" i="2"/>
  <c r="L77" i="2" s="1"/>
  <c r="H77" i="2"/>
  <c r="K76" i="2"/>
  <c r="L76" i="2" s="1"/>
  <c r="H76" i="2"/>
  <c r="K75" i="2"/>
  <c r="L75" i="2" s="1"/>
  <c r="H75" i="2"/>
  <c r="K74" i="2"/>
  <c r="L74" i="2" s="1"/>
  <c r="H74" i="2"/>
  <c r="K73" i="2"/>
  <c r="L73" i="2" s="1"/>
  <c r="H73" i="2"/>
  <c r="K72" i="2"/>
  <c r="L72" i="2" s="1"/>
  <c r="H72" i="2"/>
  <c r="K71" i="2"/>
  <c r="L71" i="2" s="1"/>
  <c r="H71" i="2"/>
  <c r="K70" i="2"/>
  <c r="L70" i="2" s="1"/>
  <c r="H70" i="2"/>
  <c r="L69" i="2"/>
  <c r="H69" i="2"/>
  <c r="L68" i="2"/>
  <c r="H68" i="2"/>
  <c r="L67" i="2"/>
  <c r="H67" i="2"/>
  <c r="L66" i="2"/>
  <c r="H66" i="2"/>
  <c r="L65" i="2"/>
  <c r="H65" i="2"/>
  <c r="L64" i="2"/>
  <c r="H64" i="2"/>
  <c r="L63" i="2"/>
  <c r="H63" i="2"/>
  <c r="L62" i="2"/>
  <c r="H62" i="2"/>
  <c r="L61" i="2"/>
  <c r="H61" i="2"/>
  <c r="L60" i="2"/>
  <c r="H60" i="2"/>
  <c r="L59" i="2"/>
  <c r="H59" i="2"/>
  <c r="L58" i="2"/>
  <c r="H58" i="2"/>
  <c r="L57" i="2"/>
  <c r="H57" i="2"/>
  <c r="L56" i="2"/>
  <c r="H56" i="2"/>
  <c r="L55" i="2"/>
  <c r="H55" i="2"/>
  <c r="L54" i="2"/>
  <c r="H54" i="2"/>
  <c r="L53" i="2"/>
  <c r="H53" i="2"/>
  <c r="L52" i="2"/>
  <c r="H52" i="2"/>
  <c r="L51" i="2"/>
  <c r="H51" i="2"/>
  <c r="L50" i="2"/>
  <c r="H50" i="2"/>
  <c r="L49" i="2"/>
  <c r="H49" i="2"/>
  <c r="L48" i="2"/>
  <c r="H48" i="2"/>
  <c r="L47" i="2"/>
  <c r="H47" i="2"/>
  <c r="L46" i="2"/>
  <c r="H46" i="2"/>
  <c r="L45" i="2"/>
  <c r="H45" i="2"/>
  <c r="L44" i="2"/>
  <c r="H44" i="2"/>
  <c r="L43" i="2"/>
  <c r="H43" i="2"/>
  <c r="L42" i="2"/>
  <c r="H42" i="2"/>
  <c r="L41" i="2"/>
  <c r="H41" i="2"/>
  <c r="L40" i="2"/>
  <c r="H40" i="2"/>
  <c r="L39" i="2"/>
  <c r="H39" i="2"/>
  <c r="L38" i="2"/>
  <c r="H38" i="2"/>
  <c r="L37" i="2"/>
  <c r="H37" i="2"/>
  <c r="L36" i="2"/>
  <c r="H36" i="2"/>
  <c r="L35" i="2"/>
  <c r="H35" i="2"/>
  <c r="K34" i="2"/>
  <c r="L34" i="2" s="1"/>
  <c r="K33" i="2"/>
  <c r="L33" i="2" s="1"/>
  <c r="H33" i="2"/>
  <c r="K32" i="2"/>
  <c r="L32" i="2" s="1"/>
  <c r="K31" i="2"/>
  <c r="L31" i="2" s="1"/>
  <c r="L30" i="2"/>
  <c r="K29" i="2"/>
  <c r="L28" i="2"/>
  <c r="H28" i="2"/>
  <c r="L27" i="2"/>
  <c r="H27" i="2"/>
  <c r="L26" i="2"/>
  <c r="H26" i="2"/>
  <c r="L25" i="2"/>
  <c r="H25" i="2"/>
  <c r="L24" i="2"/>
  <c r="H24" i="2"/>
  <c r="L23" i="2"/>
  <c r="H23" i="2"/>
  <c r="L22" i="2"/>
  <c r="H22" i="2"/>
  <c r="L21" i="2"/>
  <c r="H21" i="2"/>
  <c r="L20" i="2"/>
  <c r="H20" i="2"/>
  <c r="L19" i="2"/>
  <c r="H19" i="2"/>
  <c r="L18" i="2"/>
  <c r="H18" i="2"/>
  <c r="L17" i="2"/>
  <c r="H17" i="2"/>
  <c r="L16" i="2"/>
  <c r="H16" i="2"/>
  <c r="L15" i="2"/>
  <c r="H15" i="2"/>
  <c r="L14" i="2"/>
  <c r="H14" i="2"/>
  <c r="L13" i="2"/>
  <c r="H13" i="2"/>
  <c r="L12" i="2"/>
  <c r="H12" i="2"/>
  <c r="L11" i="2"/>
  <c r="H11" i="2"/>
  <c r="L10" i="2"/>
  <c r="H10" i="2"/>
  <c r="L9" i="2"/>
  <c r="H9" i="2"/>
  <c r="L8" i="2"/>
  <c r="H8" i="2"/>
  <c r="L7" i="2"/>
  <c r="H7" i="2"/>
  <c r="L6" i="2"/>
  <c r="H6" i="2"/>
  <c r="A6" i="2"/>
  <c r="B6" i="2" s="1"/>
  <c r="K5" i="2"/>
  <c r="L5" i="2" s="1"/>
  <c r="H5" i="2"/>
  <c r="B5" i="2"/>
  <c r="I19" i="1"/>
  <c r="I18" i="1"/>
  <c r="I17" i="1"/>
  <c r="I16" i="1"/>
  <c r="I15" i="1"/>
  <c r="I14" i="1"/>
  <c r="I13" i="1"/>
  <c r="I12" i="1"/>
  <c r="E70" i="4" a="1"/>
  <c r="E69" i="4" a="1"/>
  <c r="E67" i="4" a="1"/>
  <c r="E71" i="4" a="1"/>
  <c r="E65" i="4" a="1"/>
  <c r="E60" i="4" a="1"/>
  <c r="E58" i="4" a="1"/>
  <c r="E62" i="4" a="1"/>
  <c r="E68" i="4" a="1"/>
  <c r="E61" i="4" a="1"/>
  <c r="E57" i="4" a="1"/>
  <c r="E64" i="4" a="1"/>
  <c r="D56" i="4" a="1"/>
  <c r="E63" i="4" a="1"/>
  <c r="E66" i="4" a="1"/>
  <c r="E59" i="4" a="1"/>
  <c r="E56" i="4" a="1"/>
  <c r="E68" i="4" l="1"/>
  <c r="E64" i="4"/>
  <c r="E57" i="4"/>
  <c r="E61" i="4"/>
  <c r="E65" i="4"/>
  <c r="E69" i="4"/>
  <c r="E56" i="4"/>
  <c r="E58" i="4"/>
  <c r="E62" i="4"/>
  <c r="E66" i="4"/>
  <c r="E70" i="4"/>
  <c r="E60" i="4"/>
  <c r="E59" i="4"/>
  <c r="E63" i="4"/>
  <c r="E67" i="4"/>
  <c r="E71" i="4"/>
  <c r="B5" i="11"/>
  <c r="A7" i="11"/>
  <c r="A8" i="11" s="1"/>
  <c r="B8" i="11" s="1"/>
  <c r="B6" i="11"/>
  <c r="B8" i="6"/>
  <c r="A10" i="6"/>
  <c r="A9" i="6" s="1"/>
  <c r="B6" i="6"/>
  <c r="A39" i="13"/>
  <c r="B10" i="6"/>
  <c r="B7" i="6"/>
  <c r="C6" i="13"/>
  <c r="A7" i="7"/>
  <c r="A7" i="2"/>
  <c r="A8" i="2" s="1"/>
  <c r="A9" i="2" s="1"/>
  <c r="D56" i="4"/>
  <c r="A33" i="4"/>
  <c r="B32" i="4"/>
  <c r="C32" i="4"/>
  <c r="A38" i="4"/>
  <c r="B37" i="4"/>
  <c r="B7" i="4"/>
  <c r="A8" i="4"/>
  <c r="C2" i="15"/>
  <c r="C2" i="14"/>
  <c r="C2" i="16"/>
  <c r="C2" i="13"/>
  <c r="C2" i="12"/>
  <c r="C2" i="11"/>
  <c r="C2" i="10"/>
  <c r="C2" i="9"/>
  <c r="C2" i="5"/>
  <c r="C2" i="8"/>
  <c r="C2" i="7"/>
  <c r="C2" i="6"/>
  <c r="C2" i="4"/>
  <c r="C2" i="2"/>
  <c r="A57" i="4"/>
  <c r="B56" i="4"/>
  <c r="A10" i="5"/>
  <c r="B7" i="9"/>
  <c r="A8" i="9"/>
  <c r="A9" i="14"/>
  <c r="B8" i="14"/>
  <c r="G20" i="16"/>
  <c r="H16" i="16"/>
  <c r="H11" i="16"/>
  <c r="G15" i="16"/>
  <c r="H14" i="16"/>
  <c r="G18" i="16"/>
  <c r="B59" i="16"/>
  <c r="A60" i="16"/>
  <c r="B60" i="16" s="1"/>
  <c r="A13" i="12"/>
  <c r="B12" i="12"/>
  <c r="F44" i="12"/>
  <c r="H44" i="12" s="1"/>
  <c r="G43" i="12"/>
  <c r="H80" i="16"/>
  <c r="G84" i="16"/>
  <c r="B11" i="16"/>
  <c r="A12" i="16"/>
  <c r="B12" i="16" s="1"/>
  <c r="A56" i="16"/>
  <c r="B56" i="16" s="1"/>
  <c r="B55" i="16"/>
  <c r="A15" i="16"/>
  <c r="A9" i="13"/>
  <c r="B9" i="13" s="1"/>
  <c r="C7" i="13"/>
  <c r="A8" i="13"/>
  <c r="B8" i="15"/>
  <c r="H13" i="16"/>
  <c r="G17" i="16"/>
  <c r="F45" i="12"/>
  <c r="H45" i="12" s="1"/>
  <c r="B6" i="13"/>
  <c r="B20" i="16"/>
  <c r="A21" i="16"/>
  <c r="G81" i="16"/>
  <c r="H77" i="16"/>
  <c r="B8" i="12"/>
  <c r="B71" i="16"/>
  <c r="B78" i="16"/>
  <c r="A79" i="16"/>
  <c r="H73" i="16"/>
  <c r="A76" i="16"/>
  <c r="B76" i="16" s="1"/>
  <c r="B75" i="16"/>
  <c r="H78" i="16"/>
  <c r="G82" i="16"/>
  <c r="G79" i="16"/>
  <c r="H75" i="16"/>
  <c r="B84" i="16"/>
  <c r="A85" i="16"/>
  <c r="D57" i="4" a="1"/>
  <c r="B7" i="11" l="1"/>
  <c r="B9" i="6"/>
  <c r="A11" i="6"/>
  <c r="B39" i="13"/>
  <c r="A40" i="13"/>
  <c r="A8" i="7"/>
  <c r="B7" i="7"/>
  <c r="B8" i="2"/>
  <c r="B7" i="2"/>
  <c r="A9" i="11"/>
  <c r="A10" i="11" s="1"/>
  <c r="D57" i="4"/>
  <c r="G24" i="16"/>
  <c r="H20" i="16"/>
  <c r="A16" i="16"/>
  <c r="B16" i="16" s="1"/>
  <c r="B15" i="16"/>
  <c r="G21" i="16"/>
  <c r="H17" i="16"/>
  <c r="G42" i="12"/>
  <c r="F43" i="12"/>
  <c r="H43" i="12" s="1"/>
  <c r="H18" i="16"/>
  <c r="G22" i="16"/>
  <c r="C57" i="4"/>
  <c r="B57" i="4"/>
  <c r="A58" i="4"/>
  <c r="C33" i="4"/>
  <c r="B33" i="4"/>
  <c r="A34" i="4"/>
  <c r="C8" i="4"/>
  <c r="B8" i="4"/>
  <c r="A9" i="4"/>
  <c r="A10" i="2"/>
  <c r="B9" i="2"/>
  <c r="D2" i="15"/>
  <c r="D2" i="12"/>
  <c r="D2" i="16"/>
  <c r="D2" i="13"/>
  <c r="D2" i="14"/>
  <c r="D2" i="11"/>
  <c r="D2" i="6"/>
  <c r="D2" i="8"/>
  <c r="D2" i="9"/>
  <c r="D2" i="7"/>
  <c r="D2" i="10"/>
  <c r="D2" i="5"/>
  <c r="D2" i="3"/>
  <c r="D2" i="4"/>
  <c r="G83" i="16"/>
  <c r="H79" i="16"/>
  <c r="H82" i="16"/>
  <c r="G86" i="16"/>
  <c r="B9" i="14"/>
  <c r="A10" i="14"/>
  <c r="H15" i="16"/>
  <c r="G19" i="16"/>
  <c r="A9" i="9"/>
  <c r="B8" i="9"/>
  <c r="A86" i="16"/>
  <c r="B85" i="16"/>
  <c r="A22" i="16"/>
  <c r="B21" i="16"/>
  <c r="A11" i="15"/>
  <c r="B10" i="15"/>
  <c r="A14" i="12"/>
  <c r="B13" i="12"/>
  <c r="H84" i="16"/>
  <c r="G88" i="16"/>
  <c r="A11" i="5"/>
  <c r="C10" i="5"/>
  <c r="B10" i="5"/>
  <c r="G85" i="16"/>
  <c r="H81" i="16"/>
  <c r="A80" i="16"/>
  <c r="B80" i="16" s="1"/>
  <c r="B79" i="16"/>
  <c r="C8" i="13"/>
  <c r="A10" i="13"/>
  <c r="B8" i="13"/>
  <c r="C38" i="4"/>
  <c r="B38" i="4"/>
  <c r="A39" i="4"/>
  <c r="D58" i="4" a="1"/>
  <c r="A12" i="6" l="1"/>
  <c r="A13" i="6" s="1"/>
  <c r="A14" i="6" s="1"/>
  <c r="A15" i="6" s="1"/>
  <c r="B11" i="6"/>
  <c r="A41" i="13"/>
  <c r="B40" i="13"/>
  <c r="B9" i="11"/>
  <c r="A9" i="7"/>
  <c r="B8" i="7"/>
  <c r="D58" i="4"/>
  <c r="G26" i="16"/>
  <c r="H22" i="16"/>
  <c r="G25" i="16"/>
  <c r="H21" i="16"/>
  <c r="H86" i="16"/>
  <c r="G90" i="16"/>
  <c r="A87" i="16"/>
  <c r="B86" i="16"/>
  <c r="A15" i="12"/>
  <c r="B14" i="12"/>
  <c r="G92" i="16"/>
  <c r="H88" i="16"/>
  <c r="G23" i="16"/>
  <c r="H19" i="16"/>
  <c r="H42" i="12"/>
  <c r="F42" i="12"/>
  <c r="G89" i="16"/>
  <c r="H85" i="16"/>
  <c r="B10" i="11"/>
  <c r="A11" i="11"/>
  <c r="B10" i="13"/>
  <c r="A11" i="13"/>
  <c r="C11" i="5"/>
  <c r="B11" i="5"/>
  <c r="A12" i="5"/>
  <c r="B9" i="9"/>
  <c r="A10" i="9"/>
  <c r="G87" i="16"/>
  <c r="H83" i="16"/>
  <c r="C34" i="4"/>
  <c r="B34" i="4"/>
  <c r="A35" i="4"/>
  <c r="C39" i="4"/>
  <c r="B39" i="4"/>
  <c r="A40" i="4"/>
  <c r="B11" i="15"/>
  <c r="A12" i="15"/>
  <c r="B12" i="15" s="1"/>
  <c r="B10" i="2"/>
  <c r="A11" i="2"/>
  <c r="G28" i="16"/>
  <c r="H24" i="16"/>
  <c r="B10" i="14"/>
  <c r="A11" i="14"/>
  <c r="A10" i="4"/>
  <c r="B9" i="4"/>
  <c r="C9" i="4"/>
  <c r="A59" i="4"/>
  <c r="B58" i="4"/>
  <c r="C58" i="4"/>
  <c r="B22" i="16"/>
  <c r="A23" i="16"/>
  <c r="D59" i="4" a="1"/>
  <c r="B12" i="6" l="1"/>
  <c r="B41" i="13"/>
  <c r="A42" i="13"/>
  <c r="A10" i="7"/>
  <c r="B9" i="7"/>
  <c r="D59" i="4"/>
  <c r="H28" i="16"/>
  <c r="G32" i="16"/>
  <c r="C35" i="4"/>
  <c r="B35" i="4"/>
  <c r="H25" i="16"/>
  <c r="G29" i="16"/>
  <c r="G27" i="16"/>
  <c r="H23" i="16"/>
  <c r="G30" i="16"/>
  <c r="H26" i="16"/>
  <c r="A13" i="5"/>
  <c r="B12" i="5"/>
  <c r="B15" i="12"/>
  <c r="A16" i="12"/>
  <c r="C59" i="4"/>
  <c r="B59" i="4"/>
  <c r="A60" i="4"/>
  <c r="A12" i="2"/>
  <c r="B11" i="2"/>
  <c r="A24" i="16"/>
  <c r="B23" i="16"/>
  <c r="C10" i="4"/>
  <c r="B10" i="4"/>
  <c r="A11" i="4"/>
  <c r="H89" i="16"/>
  <c r="G93" i="16"/>
  <c r="B87" i="16"/>
  <c r="A88" i="16"/>
  <c r="A12" i="13"/>
  <c r="B11" i="13"/>
  <c r="H90" i="16"/>
  <c r="G94" i="16"/>
  <c r="G91" i="16"/>
  <c r="H87" i="16"/>
  <c r="A12" i="11"/>
  <c r="B11" i="11"/>
  <c r="B11" i="14"/>
  <c r="A12" i="14"/>
  <c r="A41" i="4"/>
  <c r="C40" i="4"/>
  <c r="B40" i="4"/>
  <c r="A11" i="9"/>
  <c r="B10" i="9"/>
  <c r="G96" i="16"/>
  <c r="H92" i="16"/>
  <c r="D60" i="4" a="1"/>
  <c r="B14" i="6" l="1"/>
  <c r="A43" i="13"/>
  <c r="B42" i="13"/>
  <c r="A11" i="7"/>
  <c r="B10" i="7"/>
  <c r="D60" i="4"/>
  <c r="A14" i="5"/>
  <c r="B13" i="5"/>
  <c r="B24" i="16"/>
  <c r="A25" i="16"/>
  <c r="B12" i="14"/>
  <c r="A13" i="14"/>
  <c r="G98" i="16"/>
  <c r="H94" i="16"/>
  <c r="B12" i="2"/>
  <c r="A13" i="2"/>
  <c r="B41" i="4"/>
  <c r="A42" i="4"/>
  <c r="C41" i="4"/>
  <c r="A43" i="4"/>
  <c r="G95" i="16"/>
  <c r="H91" i="16"/>
  <c r="A12" i="4"/>
  <c r="B11" i="4"/>
  <c r="C11" i="4"/>
  <c r="G36" i="16"/>
  <c r="H32" i="16"/>
  <c r="H93" i="16"/>
  <c r="G97" i="16"/>
  <c r="C60" i="4"/>
  <c r="A61" i="4"/>
  <c r="B60" i="4"/>
  <c r="H27" i="16"/>
  <c r="G31" i="16"/>
  <c r="G34" i="16"/>
  <c r="H30" i="16"/>
  <c r="G100" i="16"/>
  <c r="H96" i="16"/>
  <c r="B12" i="13"/>
  <c r="A13" i="13"/>
  <c r="A12" i="9"/>
  <c r="B11" i="9"/>
  <c r="B88" i="16"/>
  <c r="A89" i="16"/>
  <c r="A17" i="12"/>
  <c r="B16" i="12"/>
  <c r="G33" i="16"/>
  <c r="H29" i="16"/>
  <c r="A13" i="11"/>
  <c r="B12" i="11"/>
  <c r="D61" i="4" a="1"/>
  <c r="A14" i="13" l="1"/>
  <c r="A44" i="13"/>
  <c r="B43" i="13"/>
  <c r="B11" i="7"/>
  <c r="A12" i="7"/>
  <c r="D61" i="4"/>
  <c r="A26" i="16"/>
  <c r="B25" i="16"/>
  <c r="C12" i="4"/>
  <c r="A13" i="4"/>
  <c r="B12" i="4"/>
  <c r="A14" i="2"/>
  <c r="B13" i="2"/>
  <c r="G104" i="16"/>
  <c r="H100" i="16"/>
  <c r="H31" i="16"/>
  <c r="G35" i="16"/>
  <c r="A44" i="4"/>
  <c r="B43" i="4"/>
  <c r="C43" i="4"/>
  <c r="A45" i="4"/>
  <c r="H95" i="16"/>
  <c r="G99" i="16"/>
  <c r="B12" i="9"/>
  <c r="A13" i="9"/>
  <c r="G102" i="16"/>
  <c r="H98" i="16"/>
  <c r="A90" i="16"/>
  <c r="B89" i="16"/>
  <c r="A14" i="11"/>
  <c r="B13" i="11"/>
  <c r="G38" i="16"/>
  <c r="H34" i="16"/>
  <c r="B13" i="13"/>
  <c r="G40" i="16"/>
  <c r="H36" i="16"/>
  <c r="C42" i="4"/>
  <c r="B42" i="4"/>
  <c r="A14" i="14"/>
  <c r="B13" i="14"/>
  <c r="B17" i="12"/>
  <c r="A18" i="12"/>
  <c r="H97" i="16"/>
  <c r="G101" i="16"/>
  <c r="B14" i="5"/>
  <c r="A15" i="5"/>
  <c r="G37" i="16"/>
  <c r="H33" i="16"/>
  <c r="C61" i="4"/>
  <c r="A62" i="4"/>
  <c r="B61" i="4"/>
  <c r="D62" i="4" a="1"/>
  <c r="B14" i="13" l="1"/>
  <c r="A15" i="13"/>
  <c r="B15" i="6"/>
  <c r="A16" i="6"/>
  <c r="B44" i="13"/>
  <c r="A45" i="13"/>
  <c r="B12" i="7"/>
  <c r="A13" i="7"/>
  <c r="D62" i="4"/>
  <c r="H99" i="16"/>
  <c r="G103" i="16"/>
  <c r="H35" i="16"/>
  <c r="G39" i="16"/>
  <c r="B14" i="11"/>
  <c r="G42" i="16"/>
  <c r="H38" i="16"/>
  <c r="A63" i="4"/>
  <c r="B62" i="4"/>
  <c r="C62" i="4"/>
  <c r="A15" i="14"/>
  <c r="B14" i="14"/>
  <c r="G108" i="16"/>
  <c r="H104" i="16"/>
  <c r="C13" i="4"/>
  <c r="B13" i="4"/>
  <c r="A14" i="4"/>
  <c r="B45" i="4"/>
  <c r="C45" i="4"/>
  <c r="A27" i="16"/>
  <c r="B26" i="16"/>
  <c r="A19" i="12"/>
  <c r="B18" i="12"/>
  <c r="G106" i="16"/>
  <c r="H102" i="16"/>
  <c r="B14" i="2"/>
  <c r="A15" i="2"/>
  <c r="G44" i="16"/>
  <c r="H40" i="16"/>
  <c r="A46" i="4"/>
  <c r="C44" i="4"/>
  <c r="B44" i="4"/>
  <c r="G41" i="16"/>
  <c r="H37" i="16"/>
  <c r="B90" i="16"/>
  <c r="A91" i="16"/>
  <c r="B15" i="5"/>
  <c r="A16" i="5"/>
  <c r="G105" i="16"/>
  <c r="H101" i="16"/>
  <c r="A14" i="9"/>
  <c r="B13" i="9"/>
  <c r="D63" i="4" a="1"/>
  <c r="A16" i="13" l="1"/>
  <c r="B15" i="13"/>
  <c r="A17" i="6"/>
  <c r="B16" i="6"/>
  <c r="A46" i="13"/>
  <c r="B45" i="13"/>
  <c r="A14" i="7"/>
  <c r="B13" i="7"/>
  <c r="D63" i="4"/>
  <c r="A15" i="4"/>
  <c r="C14" i="4"/>
  <c r="B14" i="4"/>
  <c r="C63" i="4"/>
  <c r="B63" i="4"/>
  <c r="A64" i="4"/>
  <c r="G110" i="16"/>
  <c r="H106" i="16"/>
  <c r="A16" i="2"/>
  <c r="B15" i="2"/>
  <c r="B14" i="9"/>
  <c r="A15" i="9"/>
  <c r="G45" i="16"/>
  <c r="H41" i="16"/>
  <c r="G43" i="16"/>
  <c r="H39" i="16"/>
  <c r="G46" i="16"/>
  <c r="H42" i="16"/>
  <c r="G109" i="16"/>
  <c r="H105" i="16"/>
  <c r="G112" i="16"/>
  <c r="H108" i="16"/>
  <c r="H103" i="16"/>
  <c r="G107" i="16"/>
  <c r="B16" i="5"/>
  <c r="A17" i="5"/>
  <c r="C46" i="4"/>
  <c r="B46" i="4"/>
  <c r="A47" i="4"/>
  <c r="B19" i="12"/>
  <c r="A20" i="12"/>
  <c r="B15" i="14"/>
  <c r="A16" i="14"/>
  <c r="A92" i="16"/>
  <c r="B91" i="16"/>
  <c r="H44" i="16"/>
  <c r="G48" i="16"/>
  <c r="A28" i="16"/>
  <c r="B27" i="16"/>
  <c r="D64" i="4" a="1"/>
  <c r="B16" i="13" l="1"/>
  <c r="A17" i="13"/>
  <c r="B17" i="6"/>
  <c r="A18" i="6"/>
  <c r="A47" i="13"/>
  <c r="B47" i="13" s="1"/>
  <c r="A48" i="13"/>
  <c r="B46" i="13"/>
  <c r="A15" i="7"/>
  <c r="B14" i="7"/>
  <c r="D64" i="4"/>
  <c r="G111" i="16"/>
  <c r="H107" i="16"/>
  <c r="A21" i="12"/>
  <c r="B20" i="12"/>
  <c r="A17" i="14"/>
  <c r="B16" i="14"/>
  <c r="C47" i="4"/>
  <c r="B47" i="4"/>
  <c r="A48" i="4"/>
  <c r="G47" i="16"/>
  <c r="H43" i="16"/>
  <c r="B16" i="2"/>
  <c r="A17" i="2"/>
  <c r="B15" i="4"/>
  <c r="A16" i="4"/>
  <c r="C15" i="4"/>
  <c r="B28" i="16"/>
  <c r="A29" i="16"/>
  <c r="A18" i="5"/>
  <c r="B17" i="5"/>
  <c r="A16" i="9"/>
  <c r="B15" i="9"/>
  <c r="A65" i="4"/>
  <c r="B64" i="4"/>
  <c r="C64" i="4"/>
  <c r="G52" i="16"/>
  <c r="H48" i="16"/>
  <c r="G113" i="16"/>
  <c r="H109" i="16"/>
  <c r="H46" i="16"/>
  <c r="G50" i="16"/>
  <c r="B92" i="16"/>
  <c r="A93" i="16"/>
  <c r="G116" i="16"/>
  <c r="H112" i="16"/>
  <c r="G49" i="16"/>
  <c r="H45" i="16"/>
  <c r="H110" i="16"/>
  <c r="G114" i="16"/>
  <c r="D65" i="4" a="1"/>
  <c r="A18" i="13" l="1"/>
  <c r="B17" i="13"/>
  <c r="A19" i="6"/>
  <c r="B18" i="6"/>
  <c r="A49" i="13"/>
  <c r="B48" i="13"/>
  <c r="B15" i="7"/>
  <c r="A16" i="7"/>
  <c r="A17" i="7" s="1"/>
  <c r="D65" i="4"/>
  <c r="C65" i="4"/>
  <c r="A66" i="4"/>
  <c r="B65" i="4"/>
  <c r="C16" i="4"/>
  <c r="B16" i="4"/>
  <c r="A17" i="4"/>
  <c r="A22" i="12"/>
  <c r="B21" i="12"/>
  <c r="G53" i="16"/>
  <c r="H49" i="16"/>
  <c r="G117" i="16"/>
  <c r="H113" i="16"/>
  <c r="B16" i="9"/>
  <c r="A17" i="9"/>
  <c r="B17" i="14"/>
  <c r="A18" i="14"/>
  <c r="H116" i="16"/>
  <c r="G120" i="16"/>
  <c r="A16" i="11"/>
  <c r="B15" i="11"/>
  <c r="B93" i="16"/>
  <c r="A94" i="16"/>
  <c r="A19" i="5"/>
  <c r="B18" i="5"/>
  <c r="G115" i="16"/>
  <c r="H111" i="16"/>
  <c r="A18" i="2"/>
  <c r="B17" i="2"/>
  <c r="H52" i="16"/>
  <c r="G56" i="16"/>
  <c r="B29" i="16"/>
  <c r="A30" i="16"/>
  <c r="H47" i="16"/>
  <c r="G51" i="16"/>
  <c r="G118" i="16"/>
  <c r="H114" i="16"/>
  <c r="H50" i="16"/>
  <c r="G54" i="16"/>
  <c r="A49" i="4"/>
  <c r="C48" i="4"/>
  <c r="B48" i="4"/>
  <c r="D66" i="4" a="1"/>
  <c r="A19" i="13" l="1"/>
  <c r="B19" i="13" s="1"/>
  <c r="B18" i="13"/>
  <c r="B19" i="6"/>
  <c r="A20" i="6"/>
  <c r="A50" i="13"/>
  <c r="B49" i="13"/>
  <c r="B16" i="7"/>
  <c r="D66" i="4"/>
  <c r="G124" i="16"/>
  <c r="H120" i="16"/>
  <c r="A18" i="4"/>
  <c r="B17" i="4"/>
  <c r="C17" i="4"/>
  <c r="B16" i="11"/>
  <c r="B19" i="5"/>
  <c r="A20" i="5"/>
  <c r="G57" i="16"/>
  <c r="H53" i="16"/>
  <c r="G55" i="16"/>
  <c r="H51" i="16"/>
  <c r="A31" i="16"/>
  <c r="B30" i="16"/>
  <c r="B49" i="4"/>
  <c r="A50" i="4"/>
  <c r="C49" i="4"/>
  <c r="G119" i="16"/>
  <c r="H115" i="16"/>
  <c r="G58" i="16"/>
  <c r="H54" i="16"/>
  <c r="H56" i="16"/>
  <c r="G60" i="16"/>
  <c r="B18" i="14"/>
  <c r="B20" i="14"/>
  <c r="A19" i="14"/>
  <c r="A67" i="4"/>
  <c r="B66" i="4"/>
  <c r="C66" i="4"/>
  <c r="B94" i="16"/>
  <c r="A95" i="16"/>
  <c r="A18" i="9"/>
  <c r="B17" i="9"/>
  <c r="H117" i="16"/>
  <c r="G121" i="16"/>
  <c r="G122" i="16"/>
  <c r="H118" i="16"/>
  <c r="B18" i="2"/>
  <c r="A19" i="2"/>
  <c r="A23" i="12"/>
  <c r="B22" i="12"/>
  <c r="D67" i="4" a="1"/>
  <c r="A21" i="6" l="1"/>
  <c r="B20" i="6"/>
  <c r="A51" i="13"/>
  <c r="B50" i="13"/>
  <c r="A18" i="7"/>
  <c r="A20" i="7" s="1"/>
  <c r="D67" i="4"/>
  <c r="C50" i="4"/>
  <c r="A51" i="4"/>
  <c r="B50" i="4"/>
  <c r="A96" i="16"/>
  <c r="B95" i="16"/>
  <c r="H60" i="16"/>
  <c r="G64" i="16"/>
  <c r="H57" i="16"/>
  <c r="G61" i="16"/>
  <c r="H122" i="16"/>
  <c r="G126" i="16"/>
  <c r="C18" i="4"/>
  <c r="B18" i="4"/>
  <c r="A19" i="4"/>
  <c r="A32" i="16"/>
  <c r="B31" i="16"/>
  <c r="H58" i="16"/>
  <c r="G62" i="16"/>
  <c r="G128" i="16"/>
  <c r="H124" i="16"/>
  <c r="A21" i="5"/>
  <c r="B20" i="5"/>
  <c r="G125" i="16"/>
  <c r="H121" i="16"/>
  <c r="C67" i="4"/>
  <c r="A68" i="4"/>
  <c r="B67" i="4"/>
  <c r="A20" i="2"/>
  <c r="B19" i="2"/>
  <c r="G59" i="16"/>
  <c r="H55" i="16"/>
  <c r="B18" i="9"/>
  <c r="A19" i="9"/>
  <c r="A24" i="12"/>
  <c r="B23" i="12"/>
  <c r="B19" i="14"/>
  <c r="G123" i="16"/>
  <c r="H119" i="16"/>
  <c r="D68" i="4" a="1"/>
  <c r="B21" i="6" l="1"/>
  <c r="A22" i="6"/>
  <c r="B20" i="7"/>
  <c r="A21" i="7"/>
  <c r="A22" i="7" s="1"/>
  <c r="A52" i="13"/>
  <c r="B51" i="13"/>
  <c r="D68" i="4"/>
  <c r="A20" i="4"/>
  <c r="B19" i="4"/>
  <c r="C19" i="4"/>
  <c r="B96" i="16"/>
  <c r="A97" i="16"/>
  <c r="A22" i="14"/>
  <c r="B21" i="14"/>
  <c r="G129" i="16"/>
  <c r="H129" i="16" s="1"/>
  <c r="H125" i="16"/>
  <c r="G130" i="16"/>
  <c r="H130" i="16" s="1"/>
  <c r="H126" i="16"/>
  <c r="B19" i="9"/>
  <c r="A20" i="9"/>
  <c r="G63" i="16"/>
  <c r="H59" i="16"/>
  <c r="H62" i="16"/>
  <c r="G66" i="16"/>
  <c r="H66" i="16" s="1"/>
  <c r="A52" i="4"/>
  <c r="B51" i="4"/>
  <c r="C51" i="4"/>
  <c r="C68" i="4"/>
  <c r="A69" i="4"/>
  <c r="B68" i="4"/>
  <c r="B21" i="5"/>
  <c r="A22" i="5"/>
  <c r="B22" i="5" s="1"/>
  <c r="H61" i="16"/>
  <c r="G65" i="16"/>
  <c r="H65" i="16" s="1"/>
  <c r="A25" i="12"/>
  <c r="B24" i="12"/>
  <c r="B20" i="2"/>
  <c r="A21" i="2"/>
  <c r="H123" i="16"/>
  <c r="G127" i="16"/>
  <c r="G132" i="16"/>
  <c r="H132" i="16" s="1"/>
  <c r="H128" i="16"/>
  <c r="B32" i="16"/>
  <c r="A33" i="16"/>
  <c r="H64" i="16"/>
  <c r="G68" i="16"/>
  <c r="H68" i="16" s="1"/>
  <c r="D69" i="4" a="1"/>
  <c r="B22" i="6" l="1"/>
  <c r="A23" i="6"/>
  <c r="A53" i="13"/>
  <c r="B52" i="13"/>
  <c r="B18" i="7"/>
  <c r="A19" i="7"/>
  <c r="A23" i="7" s="1"/>
  <c r="D69" i="4"/>
  <c r="A18" i="11"/>
  <c r="B17" i="11"/>
  <c r="A34" i="16"/>
  <c r="B33" i="16"/>
  <c r="A22" i="2"/>
  <c r="B21" i="2"/>
  <c r="C69" i="4"/>
  <c r="A70" i="4"/>
  <c r="B69" i="4"/>
  <c r="G67" i="16"/>
  <c r="H67" i="16" s="1"/>
  <c r="H63" i="16"/>
  <c r="C52" i="4"/>
  <c r="B52" i="4"/>
  <c r="A53" i="4"/>
  <c r="B22" i="14"/>
  <c r="A23" i="14"/>
  <c r="B97" i="16"/>
  <c r="A98" i="16"/>
  <c r="A21" i="9"/>
  <c r="B20" i="9"/>
  <c r="C20" i="4"/>
  <c r="A21" i="4"/>
  <c r="B20" i="4"/>
  <c r="A26" i="12"/>
  <c r="B25" i="12"/>
  <c r="G131" i="16"/>
  <c r="H131" i="16" s="1"/>
  <c r="H127" i="16"/>
  <c r="D70" i="4" a="1"/>
  <c r="B23" i="6" l="1"/>
  <c r="A24" i="6"/>
  <c r="A54" i="13"/>
  <c r="B53" i="13"/>
  <c r="B23" i="7"/>
  <c r="A24" i="7"/>
  <c r="B21" i="7"/>
  <c r="B22" i="7"/>
  <c r="B17" i="7"/>
  <c r="B19" i="7"/>
  <c r="D70" i="4"/>
  <c r="B22" i="2"/>
  <c r="A24" i="2"/>
  <c r="A23" i="2"/>
  <c r="B23" i="2" s="1"/>
  <c r="A27" i="12"/>
  <c r="B26" i="12"/>
  <c r="B98" i="16"/>
  <c r="A99" i="16"/>
  <c r="A24" i="14"/>
  <c r="B23" i="14"/>
  <c r="B18" i="11"/>
  <c r="A54" i="4"/>
  <c r="B53" i="4"/>
  <c r="C53" i="4"/>
  <c r="C70" i="4"/>
  <c r="A71" i="4"/>
  <c r="B70" i="4"/>
  <c r="B34" i="16"/>
  <c r="A35" i="16"/>
  <c r="C21" i="4"/>
  <c r="B21" i="4"/>
  <c r="A22" i="4"/>
  <c r="B21" i="9"/>
  <c r="A22" i="9"/>
  <c r="D71" i="4" a="1"/>
  <c r="A25" i="6" l="1"/>
  <c r="B24" i="6"/>
  <c r="A55" i="13"/>
  <c r="B55" i="13" s="1"/>
  <c r="B54" i="13"/>
  <c r="B24" i="7"/>
  <c r="A25" i="7"/>
  <c r="D71" i="4"/>
  <c r="B24" i="2"/>
  <c r="A26" i="2"/>
  <c r="A25" i="2"/>
  <c r="B25" i="2" s="1"/>
  <c r="B71" i="4"/>
  <c r="C71" i="4"/>
  <c r="A25" i="14"/>
  <c r="B24" i="14"/>
  <c r="A28" i="12"/>
  <c r="B27" i="12"/>
  <c r="A23" i="4"/>
  <c r="C22" i="4"/>
  <c r="B22" i="4"/>
  <c r="C54" i="4"/>
  <c r="B54" i="4"/>
  <c r="B35" i="16"/>
  <c r="A36" i="16"/>
  <c r="B22" i="9"/>
  <c r="A23" i="9"/>
  <c r="A100" i="16"/>
  <c r="B99" i="16"/>
  <c r="B25" i="6" l="1"/>
  <c r="A26" i="6"/>
  <c r="A27" i="6" s="1"/>
  <c r="B25" i="7"/>
  <c r="A26" i="7"/>
  <c r="B23" i="4"/>
  <c r="A24" i="4"/>
  <c r="C23" i="4"/>
  <c r="A29" i="12"/>
  <c r="B28" i="12"/>
  <c r="B100" i="16"/>
  <c r="A101" i="16"/>
  <c r="A26" i="14"/>
  <c r="B25" i="14"/>
  <c r="B26" i="2"/>
  <c r="A28" i="2"/>
  <c r="A27" i="2"/>
  <c r="B27" i="2" s="1"/>
  <c r="B36" i="16"/>
  <c r="A37" i="16"/>
  <c r="A24" i="9"/>
  <c r="B23" i="9"/>
  <c r="B26" i="6" l="1"/>
  <c r="B26" i="7"/>
  <c r="A27" i="7"/>
  <c r="A30" i="12"/>
  <c r="B29" i="12"/>
  <c r="A27" i="14"/>
  <c r="B26" i="14"/>
  <c r="C24" i="4"/>
  <c r="B24" i="4"/>
  <c r="A25" i="4"/>
  <c r="B19" i="11"/>
  <c r="B37" i="16"/>
  <c r="A38" i="16"/>
  <c r="B24" i="9"/>
  <c r="A25" i="9"/>
  <c r="B28" i="2"/>
  <c r="A29" i="2"/>
  <c r="B101" i="16"/>
  <c r="A102" i="16"/>
  <c r="B27" i="7" l="1"/>
  <c r="A28" i="7"/>
  <c r="B102" i="16"/>
  <c r="A103" i="16"/>
  <c r="A26" i="4"/>
  <c r="B25" i="4"/>
  <c r="C25" i="4"/>
  <c r="A39" i="16"/>
  <c r="B38" i="16"/>
  <c r="B20" i="11"/>
  <c r="A26" i="9"/>
  <c r="B25" i="9"/>
  <c r="B27" i="14"/>
  <c r="A28" i="14"/>
  <c r="A30" i="2"/>
  <c r="B29" i="2"/>
  <c r="A31" i="12"/>
  <c r="B30" i="12"/>
  <c r="A29" i="7" l="1"/>
  <c r="B28" i="7"/>
  <c r="B31" i="12"/>
  <c r="A32" i="12"/>
  <c r="C26" i="4"/>
  <c r="B26" i="4"/>
  <c r="A27" i="4"/>
  <c r="A40" i="16"/>
  <c r="B39" i="16"/>
  <c r="B103" i="16"/>
  <c r="A104" i="16"/>
  <c r="A27" i="9"/>
  <c r="B26" i="9"/>
  <c r="A31" i="2"/>
  <c r="B30" i="2"/>
  <c r="B28" i="14"/>
  <c r="A29" i="14"/>
  <c r="B13" i="6" l="1"/>
  <c r="B29" i="7"/>
  <c r="A30" i="7"/>
  <c r="A41" i="16"/>
  <c r="B40" i="16"/>
  <c r="A30" i="14"/>
  <c r="B29" i="14"/>
  <c r="A32" i="2"/>
  <c r="B31" i="2"/>
  <c r="A33" i="12"/>
  <c r="B32" i="12"/>
  <c r="A28" i="4"/>
  <c r="B27" i="4"/>
  <c r="C27" i="4"/>
  <c r="B27" i="9"/>
  <c r="A28" i="9"/>
  <c r="B104" i="16"/>
  <c r="A105" i="16"/>
  <c r="B27" i="6" l="1"/>
  <c r="A28" i="6"/>
  <c r="B30" i="7"/>
  <c r="A31" i="7"/>
  <c r="B33" i="12"/>
  <c r="A34" i="12"/>
  <c r="B30" i="14"/>
  <c r="A31" i="14"/>
  <c r="C28" i="4"/>
  <c r="A29" i="4"/>
  <c r="B28" i="4"/>
  <c r="A22" i="11"/>
  <c r="B21" i="11"/>
  <c r="A106" i="16"/>
  <c r="B105" i="16"/>
  <c r="A29" i="9"/>
  <c r="B28" i="9"/>
  <c r="A33" i="2"/>
  <c r="B32" i="2"/>
  <c r="B41" i="16"/>
  <c r="A42" i="16"/>
  <c r="A29" i="6" l="1"/>
  <c r="B28" i="6"/>
  <c r="A32" i="7"/>
  <c r="B31" i="7"/>
  <c r="A35" i="12"/>
  <c r="B34" i="12"/>
  <c r="A107" i="16"/>
  <c r="B106" i="16"/>
  <c r="A32" i="14"/>
  <c r="B31" i="14"/>
  <c r="A43" i="16"/>
  <c r="B42" i="16"/>
  <c r="A34" i="2"/>
  <c r="B33" i="2"/>
  <c r="C29" i="4"/>
  <c r="B29" i="4"/>
  <c r="A30" i="4"/>
  <c r="A23" i="11"/>
  <c r="B22" i="11"/>
  <c r="B29" i="9"/>
  <c r="A30" i="9"/>
  <c r="B29" i="6" l="1"/>
  <c r="A30" i="6"/>
  <c r="B32" i="7"/>
  <c r="A33" i="7"/>
  <c r="B30" i="9"/>
  <c r="A31" i="9"/>
  <c r="B23" i="11"/>
  <c r="A24" i="11"/>
  <c r="B34" i="2"/>
  <c r="A35" i="2"/>
  <c r="B107" i="16"/>
  <c r="A108" i="16"/>
  <c r="A44" i="16"/>
  <c r="B43" i="16"/>
  <c r="C30" i="4"/>
  <c r="B30" i="4"/>
  <c r="A33" i="14"/>
  <c r="B32" i="14"/>
  <c r="B35" i="12"/>
  <c r="A36" i="12"/>
  <c r="A31" i="6" l="1"/>
  <c r="A32" i="6" s="1"/>
  <c r="B30" i="6"/>
  <c r="A34" i="7"/>
  <c r="A35" i="7" s="1"/>
  <c r="B33" i="7"/>
  <c r="B108" i="16"/>
  <c r="A109" i="16"/>
  <c r="A34" i="14"/>
  <c r="B34" i="14" s="1"/>
  <c r="B33" i="14"/>
  <c r="B44" i="16"/>
  <c r="A45" i="16"/>
  <c r="A36" i="2"/>
  <c r="B35" i="2"/>
  <c r="B24" i="11"/>
  <c r="A25" i="11"/>
  <c r="A32" i="9"/>
  <c r="B31" i="9"/>
  <c r="A37" i="12"/>
  <c r="B36" i="12"/>
  <c r="B31" i="6" l="1"/>
  <c r="B35" i="7"/>
  <c r="A36" i="7"/>
  <c r="B34" i="7"/>
  <c r="A26" i="11"/>
  <c r="B25" i="11"/>
  <c r="B36" i="2"/>
  <c r="A37" i="2"/>
  <c r="A46" i="16"/>
  <c r="B45" i="16"/>
  <c r="B32" i="9"/>
  <c r="A33" i="9"/>
  <c r="B109" i="16"/>
  <c r="A110" i="16"/>
  <c r="A38" i="12"/>
  <c r="B37" i="12"/>
  <c r="A37" i="7" l="1"/>
  <c r="B36" i="7"/>
  <c r="A34" i="9"/>
  <c r="B33" i="9"/>
  <c r="A39" i="12"/>
  <c r="B38" i="12"/>
  <c r="A47" i="16"/>
  <c r="B46" i="16"/>
  <c r="B110" i="16"/>
  <c r="A111" i="16"/>
  <c r="A38" i="2"/>
  <c r="B37" i="2"/>
  <c r="B26" i="11"/>
  <c r="A27" i="11"/>
  <c r="A38" i="7" l="1"/>
  <c r="B37" i="7"/>
  <c r="A6" i="10"/>
  <c r="B5" i="10"/>
  <c r="A48" i="16"/>
  <c r="B47" i="16"/>
  <c r="B111" i="16"/>
  <c r="A112" i="16"/>
  <c r="A40" i="12"/>
  <c r="B39" i="12"/>
  <c r="A28" i="11"/>
  <c r="B27" i="11"/>
  <c r="B38" i="2"/>
  <c r="A39" i="2"/>
  <c r="A35" i="9"/>
  <c r="B34" i="9"/>
  <c r="B38" i="7" l="1"/>
  <c r="A39" i="7"/>
  <c r="B6" i="10"/>
  <c r="A7" i="10"/>
  <c r="A40" i="2"/>
  <c r="B39" i="2"/>
  <c r="A41" i="12"/>
  <c r="B40" i="12"/>
  <c r="B48" i="16"/>
  <c r="A49" i="16"/>
  <c r="A29" i="11"/>
  <c r="B28" i="11"/>
  <c r="A113" i="16"/>
  <c r="B112" i="16"/>
  <c r="B35" i="9"/>
  <c r="A36" i="9"/>
  <c r="A40" i="7" l="1"/>
  <c r="B39" i="7"/>
  <c r="A8" i="10"/>
  <c r="B7" i="10"/>
  <c r="B49" i="16"/>
  <c r="A50" i="16"/>
  <c r="A30" i="11"/>
  <c r="B29" i="11"/>
  <c r="A42" i="12"/>
  <c r="B41" i="12"/>
  <c r="A114" i="16"/>
  <c r="B113" i="16"/>
  <c r="A37" i="9"/>
  <c r="B36" i="9"/>
  <c r="B40" i="2"/>
  <c r="A41" i="2"/>
  <c r="B40" i="7" l="1"/>
  <c r="A41" i="7"/>
  <c r="A42" i="7" s="1"/>
  <c r="A43" i="7" s="1"/>
  <c r="A9" i="10"/>
  <c r="B8" i="10"/>
  <c r="B37" i="9"/>
  <c r="A38" i="9"/>
  <c r="A31" i="11"/>
  <c r="B30" i="11"/>
  <c r="A51" i="16"/>
  <c r="B50" i="16"/>
  <c r="A43" i="12"/>
  <c r="B42" i="12"/>
  <c r="A42" i="2"/>
  <c r="B41" i="2"/>
  <c r="B114" i="16"/>
  <c r="A115" i="16"/>
  <c r="B42" i="7" l="1"/>
  <c r="B41" i="7"/>
  <c r="A10" i="10"/>
  <c r="B9" i="10"/>
  <c r="B38" i="9"/>
  <c r="A39" i="9"/>
  <c r="A52" i="16"/>
  <c r="B52" i="16" s="1"/>
  <c r="B51" i="16"/>
  <c r="B42" i="2"/>
  <c r="A43" i="2"/>
  <c r="A44" i="12"/>
  <c r="B43" i="12"/>
  <c r="B31" i="11"/>
  <c r="A32" i="11"/>
  <c r="B115" i="16"/>
  <c r="A116" i="16"/>
  <c r="A44" i="7" l="1"/>
  <c r="B43" i="7"/>
  <c r="A11" i="10"/>
  <c r="B10" i="10"/>
  <c r="A44" i="2"/>
  <c r="B43" i="2"/>
  <c r="B44" i="12"/>
  <c r="A45" i="12"/>
  <c r="B32" i="11"/>
  <c r="A33" i="11"/>
  <c r="A40" i="9"/>
  <c r="B39" i="9"/>
  <c r="B116" i="16"/>
  <c r="A117" i="16"/>
  <c r="B44" i="7" l="1"/>
  <c r="A45" i="7"/>
  <c r="B11" i="10"/>
  <c r="A12" i="10"/>
  <c r="B117" i="16"/>
  <c r="A118" i="16"/>
  <c r="A46" i="12"/>
  <c r="B45" i="12"/>
  <c r="A34" i="11"/>
  <c r="B33" i="11"/>
  <c r="B40" i="9"/>
  <c r="A41" i="9"/>
  <c r="A45" i="9" s="1"/>
  <c r="B45" i="9" s="1"/>
  <c r="B44" i="2"/>
  <c r="A45" i="2"/>
  <c r="B45" i="7" l="1"/>
  <c r="A46" i="7"/>
  <c r="B12" i="10"/>
  <c r="A13" i="10"/>
  <c r="B45" i="2"/>
  <c r="A42" i="9"/>
  <c r="A47" i="9" s="1"/>
  <c r="B47" i="9" s="1"/>
  <c r="B41" i="9"/>
  <c r="A47" i="12"/>
  <c r="B46" i="12"/>
  <c r="A119" i="16"/>
  <c r="B118" i="16"/>
  <c r="B34" i="11"/>
  <c r="A35" i="11"/>
  <c r="A44" i="9" l="1"/>
  <c r="B44" i="9" s="1"/>
  <c r="A46" i="9"/>
  <c r="B46" i="9" s="1"/>
  <c r="B46" i="7"/>
  <c r="A47" i="7"/>
  <c r="A14" i="10"/>
  <c r="B13" i="10"/>
  <c r="B46" i="2"/>
  <c r="A47" i="2"/>
  <c r="A36" i="11"/>
  <c r="B35" i="11"/>
  <c r="A120" i="16"/>
  <c r="B119" i="16"/>
  <c r="A43" i="9"/>
  <c r="B42" i="9"/>
  <c r="B47" i="12"/>
  <c r="A48" i="12"/>
  <c r="A48" i="7" l="1"/>
  <c r="B47" i="7"/>
  <c r="A15" i="10"/>
  <c r="B14" i="10"/>
  <c r="B48" i="12"/>
  <c r="A49" i="12"/>
  <c r="B49" i="12" s="1"/>
  <c r="A37" i="11"/>
  <c r="B36" i="11"/>
  <c r="A48" i="2"/>
  <c r="B47" i="2"/>
  <c r="B120" i="16"/>
  <c r="A121" i="16"/>
  <c r="B43" i="9"/>
  <c r="A48" i="9"/>
  <c r="B48" i="7" l="1"/>
  <c r="A49" i="7"/>
  <c r="A16" i="10"/>
  <c r="B15" i="10"/>
  <c r="A38" i="11"/>
  <c r="B37" i="11"/>
  <c r="A50" i="9"/>
  <c r="B48" i="9"/>
  <c r="B48" i="2"/>
  <c r="A49" i="2"/>
  <c r="B121" i="16"/>
  <c r="A122" i="16"/>
  <c r="A50" i="7" l="1"/>
  <c r="B49" i="7"/>
  <c r="A17" i="10"/>
  <c r="B16" i="10"/>
  <c r="B50" i="9"/>
  <c r="A51" i="9"/>
  <c r="A39" i="11"/>
  <c r="B38" i="11"/>
  <c r="B122" i="16"/>
  <c r="A123" i="16"/>
  <c r="A50" i="2"/>
  <c r="B49" i="2"/>
  <c r="B50" i="7" l="1"/>
  <c r="A51" i="7"/>
  <c r="A18" i="10"/>
  <c r="B17" i="10"/>
  <c r="B39" i="11"/>
  <c r="A40" i="11"/>
  <c r="B50" i="2"/>
  <c r="A51" i="2"/>
  <c r="B51" i="9"/>
  <c r="A49" i="9"/>
  <c r="B123" i="16"/>
  <c r="A124" i="16"/>
  <c r="A52" i="7" l="1"/>
  <c r="B51" i="7"/>
  <c r="A19" i="10"/>
  <c r="B18" i="10"/>
  <c r="B124" i="16"/>
  <c r="A125" i="16"/>
  <c r="A52" i="9"/>
  <c r="B49" i="9"/>
  <c r="B40" i="11"/>
  <c r="A41" i="11"/>
  <c r="A52" i="2"/>
  <c r="B51" i="2"/>
  <c r="B52" i="7" l="1"/>
  <c r="A53" i="7"/>
  <c r="B19" i="10"/>
  <c r="A20" i="10"/>
  <c r="A21" i="10" s="1"/>
  <c r="A22" i="10" s="1"/>
  <c r="A23" i="10" s="1"/>
  <c r="B52" i="9"/>
  <c r="A53" i="9"/>
  <c r="A126" i="16"/>
  <c r="B125" i="16"/>
  <c r="B52" i="2"/>
  <c r="A53" i="2"/>
  <c r="A42" i="11"/>
  <c r="B41" i="11"/>
  <c r="A54" i="7" l="1"/>
  <c r="B53" i="7"/>
  <c r="A24" i="10"/>
  <c r="B23" i="10"/>
  <c r="B21" i="10"/>
  <c r="B20" i="10"/>
  <c r="A54" i="2"/>
  <c r="B53" i="2"/>
  <c r="B126" i="16"/>
  <c r="A127" i="16"/>
  <c r="A54" i="9"/>
  <c r="B53" i="9"/>
  <c r="B42" i="11"/>
  <c r="A43" i="11"/>
  <c r="B24" i="10" l="1"/>
  <c r="A25" i="10"/>
  <c r="A55" i="7"/>
  <c r="B54" i="7"/>
  <c r="B22" i="10"/>
  <c r="B54" i="2"/>
  <c r="A55" i="2"/>
  <c r="B127" i="16"/>
  <c r="A128" i="16"/>
  <c r="A44" i="11"/>
  <c r="B43" i="11"/>
  <c r="A55" i="9"/>
  <c r="B54" i="9"/>
  <c r="B55" i="7" l="1"/>
  <c r="A56" i="7"/>
  <c r="B128" i="16"/>
  <c r="A129" i="16"/>
  <c r="A45" i="11"/>
  <c r="B44" i="11"/>
  <c r="A56" i="2"/>
  <c r="B55" i="2"/>
  <c r="B55" i="9"/>
  <c r="A56" i="9"/>
  <c r="A57" i="7" l="1"/>
  <c r="B56" i="7"/>
  <c r="B25" i="10"/>
  <c r="A26" i="10"/>
  <c r="A57" i="9"/>
  <c r="B56" i="9"/>
  <c r="B56" i="2"/>
  <c r="A57" i="2"/>
  <c r="A46" i="11"/>
  <c r="B45" i="11"/>
  <c r="B129" i="16"/>
  <c r="A130" i="16"/>
  <c r="A58" i="7" l="1"/>
  <c r="B57" i="7"/>
  <c r="A27" i="10"/>
  <c r="B26" i="10"/>
  <c r="B130" i="16"/>
  <c r="A131" i="16"/>
  <c r="A47" i="11"/>
  <c r="B46" i="11"/>
  <c r="A58" i="2"/>
  <c r="B57" i="2"/>
  <c r="B57" i="9"/>
  <c r="A58" i="9"/>
  <c r="A59" i="7" l="1"/>
  <c r="B58" i="7"/>
  <c r="B27" i="10"/>
  <c r="A28" i="10"/>
  <c r="B58" i="2"/>
  <c r="A59" i="2"/>
  <c r="B47" i="11"/>
  <c r="A48" i="11"/>
  <c r="A132" i="16"/>
  <c r="B132" i="16" s="1"/>
  <c r="B131" i="16"/>
  <c r="A59" i="9"/>
  <c r="B58" i="9"/>
  <c r="B59" i="7" l="1"/>
  <c r="A60" i="7"/>
  <c r="A29" i="10"/>
  <c r="B28" i="10"/>
  <c r="B48" i="11"/>
  <c r="A49" i="11"/>
  <c r="B59" i="9"/>
  <c r="A60" i="9"/>
  <c r="A60" i="2"/>
  <c r="B59" i="2"/>
  <c r="B60" i="7" l="1"/>
  <c r="A61" i="7"/>
  <c r="B29" i="10"/>
  <c r="A30" i="10"/>
  <c r="A50" i="11"/>
  <c r="B49" i="11"/>
  <c r="A61" i="9"/>
  <c r="B60" i="9"/>
  <c r="B60" i="2"/>
  <c r="A61" i="2"/>
  <c r="A62" i="7" l="1"/>
  <c r="B61" i="7"/>
  <c r="B30" i="10"/>
  <c r="A31" i="10"/>
  <c r="A62" i="2"/>
  <c r="B61" i="2"/>
  <c r="A62" i="9"/>
  <c r="B61" i="9"/>
  <c r="B50" i="11"/>
  <c r="A51" i="11"/>
  <c r="B62" i="7" l="1"/>
  <c r="A63" i="7"/>
  <c r="A32" i="10"/>
  <c r="B31" i="10"/>
  <c r="A52" i="11"/>
  <c r="B51" i="11"/>
  <c r="A63" i="9"/>
  <c r="B62" i="9"/>
  <c r="B62" i="2"/>
  <c r="A63" i="2"/>
  <c r="A64" i="7" l="1"/>
  <c r="B63" i="7"/>
  <c r="B32" i="10"/>
  <c r="A33" i="10"/>
  <c r="A64" i="9"/>
  <c r="A65" i="9" s="1"/>
  <c r="A66" i="9" s="1"/>
  <c r="B63" i="9"/>
  <c r="A64" i="2"/>
  <c r="B63" i="2"/>
  <c r="A53" i="11"/>
  <c r="B52" i="11"/>
  <c r="B64" i="7" l="1"/>
  <c r="A65" i="7"/>
  <c r="A34" i="10"/>
  <c r="B33" i="10"/>
  <c r="A67" i="9"/>
  <c r="A68" i="9" s="1"/>
  <c r="B66" i="9"/>
  <c r="B64" i="2"/>
  <c r="A65" i="2"/>
  <c r="B64" i="9"/>
  <c r="A54" i="11"/>
  <c r="B53" i="11"/>
  <c r="A66" i="7" l="1"/>
  <c r="B65" i="7"/>
  <c r="A35" i="10"/>
  <c r="B34" i="10"/>
  <c r="B68" i="9"/>
  <c r="A69" i="9"/>
  <c r="A70" i="9" s="1"/>
  <c r="A71" i="9" s="1"/>
  <c r="A72" i="9" s="1"/>
  <c r="A73" i="9" s="1"/>
  <c r="A74" i="9" s="1"/>
  <c r="A75" i="9" s="1"/>
  <c r="A77" i="9" s="1"/>
  <c r="B67" i="9"/>
  <c r="A55" i="11"/>
  <c r="B54" i="11"/>
  <c r="A66" i="2"/>
  <c r="B65" i="2"/>
  <c r="B77" i="9" l="1"/>
  <c r="A78" i="9"/>
  <c r="A67" i="7"/>
  <c r="B66" i="7"/>
  <c r="B35" i="10"/>
  <c r="A36" i="10"/>
  <c r="B75" i="9"/>
  <c r="A76" i="9"/>
  <c r="B72" i="9"/>
  <c r="B73" i="9"/>
  <c r="B70" i="9"/>
  <c r="B71" i="9"/>
  <c r="B69" i="9"/>
  <c r="B66" i="2"/>
  <c r="A67" i="2"/>
  <c r="B65" i="9"/>
  <c r="B55" i="11"/>
  <c r="A56" i="11"/>
  <c r="B67" i="7" l="1"/>
  <c r="A68" i="7"/>
  <c r="A37" i="10"/>
  <c r="B36" i="10"/>
  <c r="B76" i="9"/>
  <c r="A79" i="9"/>
  <c r="A80" i="9" s="1"/>
  <c r="A81" i="9" s="1"/>
  <c r="B74" i="9"/>
  <c r="B56" i="11"/>
  <c r="A57" i="11"/>
  <c r="A68" i="2"/>
  <c r="B67" i="2"/>
  <c r="B68" i="7" l="1"/>
  <c r="A69" i="7"/>
  <c r="B37" i="10"/>
  <c r="A38" i="10"/>
  <c r="B79" i="9"/>
  <c r="B80" i="9"/>
  <c r="A58" i="11"/>
  <c r="B57" i="11"/>
  <c r="B68" i="2"/>
  <c r="A69" i="2"/>
  <c r="A70" i="7" l="1"/>
  <c r="B69" i="7"/>
  <c r="B38" i="10"/>
  <c r="A39" i="10"/>
  <c r="A70" i="2"/>
  <c r="B69" i="2"/>
  <c r="B58" i="11"/>
  <c r="A59" i="11"/>
  <c r="A71" i="7" l="1"/>
  <c r="B70" i="7"/>
  <c r="A40" i="10"/>
  <c r="B39" i="10"/>
  <c r="B70" i="2"/>
  <c r="A71" i="2"/>
  <c r="A60" i="11"/>
  <c r="B59" i="11"/>
  <c r="A72" i="7" l="1"/>
  <c r="B71" i="7"/>
  <c r="B40" i="10"/>
  <c r="A41" i="10"/>
  <c r="A61" i="11"/>
  <c r="B60" i="11"/>
  <c r="A72" i="2"/>
  <c r="B71" i="2"/>
  <c r="B72" i="7" l="1"/>
  <c r="A73" i="7"/>
  <c r="A42" i="10"/>
  <c r="B41" i="10"/>
  <c r="A43" i="10"/>
  <c r="B43" i="10" s="1"/>
  <c r="B72" i="2"/>
  <c r="A73" i="2"/>
  <c r="A62" i="11"/>
  <c r="B61" i="11"/>
  <c r="A74" i="7" l="1"/>
  <c r="B73" i="7"/>
  <c r="B42" i="10"/>
  <c r="A44" i="10"/>
  <c r="A82" i="9"/>
  <c r="B78" i="9"/>
  <c r="B73" i="2"/>
  <c r="A74" i="2"/>
  <c r="A63" i="11"/>
  <c r="B62" i="11"/>
  <c r="B74" i="7" l="1"/>
  <c r="A75" i="7"/>
  <c r="B44" i="10"/>
  <c r="A45" i="10"/>
  <c r="A75" i="2"/>
  <c r="B74" i="2"/>
  <c r="B63" i="11"/>
  <c r="A64" i="11"/>
  <c r="B81" i="9"/>
  <c r="A76" i="7" l="1"/>
  <c r="B75" i="7"/>
  <c r="A46" i="10"/>
  <c r="B45" i="10"/>
  <c r="B75" i="2"/>
  <c r="A76" i="2"/>
  <c r="B64" i="11"/>
  <c r="A65" i="11"/>
  <c r="B76" i="7" l="1"/>
  <c r="A77" i="7"/>
  <c r="A47" i="10"/>
  <c r="B46" i="10"/>
  <c r="A77" i="2"/>
  <c r="B76" i="2"/>
  <c r="A66" i="11"/>
  <c r="B65" i="11"/>
  <c r="A78" i="7" l="1"/>
  <c r="B77" i="7"/>
  <c r="B47" i="10"/>
  <c r="A48" i="10"/>
  <c r="B66" i="11"/>
  <c r="A67" i="11"/>
  <c r="A78" i="2"/>
  <c r="B77" i="2"/>
  <c r="A79" i="7" l="1"/>
  <c r="B78" i="7"/>
  <c r="B48" i="10"/>
  <c r="A49" i="10"/>
  <c r="B78" i="2"/>
  <c r="A79" i="2"/>
  <c r="A68" i="11"/>
  <c r="B67" i="11"/>
  <c r="B79" i="7" l="1"/>
  <c r="A80" i="7"/>
  <c r="A50" i="10"/>
  <c r="B49" i="10"/>
  <c r="A69" i="11"/>
  <c r="B68" i="11"/>
  <c r="A80" i="2"/>
  <c r="B79" i="2"/>
  <c r="B80" i="7" l="1"/>
  <c r="A81" i="7"/>
  <c r="A51" i="10"/>
  <c r="B50" i="10"/>
  <c r="A70" i="11"/>
  <c r="B69" i="11"/>
  <c r="B80" i="2"/>
  <c r="A81" i="2"/>
  <c r="A82" i="7" l="1"/>
  <c r="B81" i="7"/>
  <c r="A52" i="10"/>
  <c r="B51" i="10"/>
  <c r="A71" i="11"/>
  <c r="B70" i="11"/>
  <c r="A82" i="2"/>
  <c r="B81" i="2"/>
  <c r="B82" i="7" l="1"/>
  <c r="A83" i="7"/>
  <c r="A53" i="10"/>
  <c r="B52" i="10"/>
  <c r="B71" i="11"/>
  <c r="A72" i="11"/>
  <c r="A83" i="2"/>
  <c r="B82" i="2"/>
  <c r="A84" i="7" l="1"/>
  <c r="B83" i="7"/>
  <c r="A54" i="10"/>
  <c r="B53" i="10"/>
  <c r="A84" i="2"/>
  <c r="B83" i="2"/>
  <c r="B72" i="11"/>
  <c r="A73" i="11"/>
  <c r="B84" i="7" l="1"/>
  <c r="A55" i="10"/>
  <c r="B54" i="10"/>
  <c r="A74" i="11"/>
  <c r="B73" i="11"/>
  <c r="A85" i="2"/>
  <c r="B84" i="2"/>
  <c r="B93" i="7" l="1"/>
  <c r="B55" i="10"/>
  <c r="A56" i="10"/>
  <c r="B74" i="11"/>
  <c r="A75" i="11"/>
  <c r="B85" i="2"/>
  <c r="A86" i="2"/>
  <c r="A86" i="7" l="1"/>
  <c r="B85" i="7"/>
  <c r="B56" i="10"/>
  <c r="A57" i="10"/>
  <c r="A76" i="11"/>
  <c r="B75" i="11"/>
  <c r="A87" i="2"/>
  <c r="B86" i="2"/>
  <c r="A87" i="7" l="1"/>
  <c r="B86" i="7"/>
  <c r="A58" i="10"/>
  <c r="B57" i="10"/>
  <c r="A77" i="11"/>
  <c r="B76" i="11"/>
  <c r="B87" i="2"/>
  <c r="A88" i="2"/>
  <c r="B87" i="7" l="1"/>
  <c r="A88" i="7"/>
  <c r="B58" i="10"/>
  <c r="A59" i="10"/>
  <c r="A83" i="9"/>
  <c r="B83" i="9" s="1"/>
  <c r="B82" i="9"/>
  <c r="A78" i="11"/>
  <c r="B77" i="11"/>
  <c r="A89" i="2"/>
  <c r="B88" i="2"/>
  <c r="A89" i="7" l="1"/>
  <c r="B88" i="7"/>
  <c r="A60" i="10"/>
  <c r="B59" i="10"/>
  <c r="A79" i="11"/>
  <c r="B78" i="11"/>
  <c r="A90" i="2"/>
  <c r="B89" i="2"/>
  <c r="A90" i="7" l="1"/>
  <c r="B89" i="7"/>
  <c r="A61" i="10"/>
  <c r="B60" i="10"/>
  <c r="B90" i="2"/>
  <c r="A91" i="2"/>
  <c r="B79" i="11"/>
  <c r="A80" i="11"/>
  <c r="B90" i="7" l="1"/>
  <c r="A91" i="7"/>
  <c r="B61" i="10"/>
  <c r="A62" i="10"/>
  <c r="B80" i="11"/>
  <c r="A81" i="11"/>
  <c r="A92" i="2"/>
  <c r="B91" i="2"/>
  <c r="A92" i="7" l="1"/>
  <c r="B92" i="7" s="1"/>
  <c r="B91" i="7"/>
  <c r="A63" i="10"/>
  <c r="B62" i="10"/>
  <c r="B92" i="2"/>
  <c r="A93" i="2"/>
  <c r="A82" i="11"/>
  <c r="B81" i="11"/>
  <c r="B63" i="10" l="1"/>
  <c r="A64" i="10"/>
  <c r="B82" i="11"/>
  <c r="A83" i="11"/>
  <c r="B93" i="2"/>
  <c r="A94" i="2"/>
  <c r="B64" i="10" l="1"/>
  <c r="A65" i="10"/>
  <c r="A84" i="11"/>
  <c r="B83" i="11"/>
  <c r="A95" i="2"/>
  <c r="B94" i="2"/>
  <c r="A66" i="10" l="1"/>
  <c r="B65" i="10"/>
  <c r="B95" i="2"/>
  <c r="A96" i="2"/>
  <c r="A85" i="11"/>
  <c r="B84" i="11"/>
  <c r="B66" i="10" l="1"/>
  <c r="A67" i="10"/>
  <c r="A86" i="11"/>
  <c r="B85" i="11"/>
  <c r="A97" i="2"/>
  <c r="B96" i="2"/>
  <c r="A68" i="10" l="1"/>
  <c r="B67" i="10"/>
  <c r="A98" i="2"/>
  <c r="B97" i="2"/>
  <c r="A87" i="11"/>
  <c r="B86" i="11"/>
  <c r="A69" i="10" l="1"/>
  <c r="B68" i="10"/>
  <c r="B87" i="11"/>
  <c r="A88" i="11"/>
  <c r="B98" i="2"/>
  <c r="A99" i="2"/>
  <c r="B69" i="10" l="1"/>
  <c r="A70" i="10"/>
  <c r="A100" i="2"/>
  <c r="B99" i="2"/>
  <c r="B88" i="11"/>
  <c r="A89" i="11"/>
  <c r="B70" i="10" l="1"/>
  <c r="A71" i="10"/>
  <c r="A90" i="11"/>
  <c r="B89" i="11"/>
  <c r="B100" i="2"/>
  <c r="A101" i="2"/>
  <c r="B71" i="10" l="1"/>
  <c r="A72" i="10"/>
  <c r="B90" i="11"/>
  <c r="A91" i="11"/>
  <c r="A102" i="2"/>
  <c r="B101" i="2"/>
  <c r="B72" i="10" l="1"/>
  <c r="A73" i="10"/>
  <c r="B102" i="2"/>
  <c r="A103" i="2"/>
  <c r="A92" i="11"/>
  <c r="B91" i="11"/>
  <c r="A74" i="10" l="1"/>
  <c r="B73" i="10"/>
  <c r="A93" i="11"/>
  <c r="B92" i="11"/>
  <c r="B103" i="2"/>
  <c r="A104" i="2"/>
  <c r="B74" i="10" l="1"/>
  <c r="A75" i="10"/>
  <c r="A105" i="2"/>
  <c r="B104" i="2"/>
  <c r="A94" i="11"/>
  <c r="B93" i="11"/>
  <c r="B75" i="10" l="1"/>
  <c r="A76" i="10"/>
  <c r="B105" i="2"/>
  <c r="A106" i="2"/>
  <c r="A95" i="11"/>
  <c r="B94" i="11"/>
  <c r="A77" i="10" l="1"/>
  <c r="B76" i="10"/>
  <c r="B95" i="11"/>
  <c r="A96" i="11"/>
  <c r="A107" i="2"/>
  <c r="B106" i="2"/>
  <c r="A78" i="10" l="1"/>
  <c r="B77" i="10"/>
  <c r="A108" i="2"/>
  <c r="B107" i="2"/>
  <c r="B96" i="11"/>
  <c r="A97" i="11"/>
  <c r="A79" i="10" l="1"/>
  <c r="B78" i="10"/>
  <c r="A109" i="2"/>
  <c r="B108" i="2"/>
  <c r="A98" i="11"/>
  <c r="B97" i="11"/>
  <c r="A80" i="10" l="1"/>
  <c r="B79" i="10"/>
  <c r="B98" i="11"/>
  <c r="A99" i="11"/>
  <c r="A110" i="2"/>
  <c r="B109" i="2"/>
  <c r="B80" i="10" l="1"/>
  <c r="A81" i="10"/>
  <c r="A111" i="2"/>
  <c r="B110" i="2"/>
  <c r="A100" i="11"/>
  <c r="B99" i="11"/>
  <c r="B81" i="10" l="1"/>
  <c r="A82" i="10"/>
  <c r="A101" i="11"/>
  <c r="B100" i="11"/>
  <c r="A112" i="2"/>
  <c r="B111" i="2"/>
  <c r="A83" i="10" l="1"/>
  <c r="B82" i="10"/>
  <c r="A113" i="2"/>
  <c r="B112" i="2"/>
  <c r="A102" i="11"/>
  <c r="B101" i="11"/>
  <c r="A84" i="10" l="1"/>
  <c r="B83" i="10"/>
  <c r="A103" i="11"/>
  <c r="B102" i="11"/>
  <c r="A114" i="2"/>
  <c r="B113" i="2"/>
  <c r="B84" i="10" l="1"/>
  <c r="A85" i="10"/>
  <c r="A115" i="2"/>
  <c r="B114" i="2"/>
  <c r="B103" i="11"/>
  <c r="A104" i="11"/>
  <c r="B85" i="10" l="1"/>
  <c r="A86" i="10"/>
  <c r="B104" i="11"/>
  <c r="A105" i="11"/>
  <c r="A116" i="2"/>
  <c r="B115" i="2"/>
  <c r="A87" i="10" l="1"/>
  <c r="B86" i="10"/>
  <c r="A106" i="11"/>
  <c r="B105" i="11"/>
  <c r="A118" i="2"/>
  <c r="B116" i="2"/>
  <c r="B87" i="10" l="1"/>
  <c r="A88" i="10"/>
  <c r="A121" i="2"/>
  <c r="B118" i="2"/>
  <c r="A117" i="2"/>
  <c r="B106" i="11"/>
  <c r="A107" i="11"/>
  <c r="B88" i="10" l="1"/>
  <c r="A89" i="10"/>
  <c r="A119" i="2"/>
  <c r="A120" i="2" s="1"/>
  <c r="B117" i="2"/>
  <c r="B121" i="2"/>
  <c r="A122" i="2"/>
  <c r="A108" i="11"/>
  <c r="B107" i="11"/>
  <c r="B119" i="2" l="1"/>
  <c r="B120" i="2"/>
  <c r="A90" i="10"/>
  <c r="B89" i="10"/>
  <c r="A109" i="11"/>
  <c r="B108" i="11"/>
  <c r="A125" i="2"/>
  <c r="A123" i="2"/>
  <c r="B122" i="2"/>
  <c r="A127" i="2" l="1"/>
  <c r="A126" i="2"/>
  <c r="A128" i="2" s="1"/>
  <c r="B128" i="2" s="1"/>
  <c r="B90" i="10"/>
  <c r="A91" i="10"/>
  <c r="B123" i="2"/>
  <c r="A124" i="2"/>
  <c r="B126" i="2" s="1"/>
  <c r="B125" i="2"/>
  <c r="A110" i="11"/>
  <c r="B109" i="11"/>
  <c r="B124" i="2" l="1"/>
  <c r="B91" i="10"/>
  <c r="A92" i="10"/>
  <c r="A129" i="2"/>
  <c r="B127" i="2"/>
  <c r="A111" i="11"/>
  <c r="B110" i="11"/>
  <c r="A93" i="10" l="1"/>
  <c r="B92" i="10"/>
  <c r="B111" i="11"/>
  <c r="A112" i="11"/>
  <c r="B129" i="2"/>
  <c r="B93" i="10" l="1"/>
  <c r="A94" i="10"/>
  <c r="B133" i="2"/>
  <c r="B131" i="2"/>
  <c r="B112" i="11"/>
  <c r="A113" i="11"/>
  <c r="A95" i="10" l="1"/>
  <c r="B94" i="10"/>
  <c r="A114" i="11"/>
  <c r="B113" i="11"/>
  <c r="A96" i="10" l="1"/>
  <c r="B95" i="10"/>
  <c r="B114" i="11"/>
  <c r="A115" i="11"/>
  <c r="B96" i="10" l="1"/>
  <c r="A97" i="10"/>
  <c r="A116" i="11"/>
  <c r="B115" i="11"/>
  <c r="B97" i="10" l="1"/>
  <c r="A98" i="10"/>
  <c r="A117" i="11"/>
  <c r="B116" i="11"/>
  <c r="B98" i="10" l="1"/>
  <c r="A99" i="10"/>
  <c r="A118" i="11"/>
  <c r="B117" i="11"/>
  <c r="A100" i="10" l="1"/>
  <c r="B99" i="10"/>
  <c r="A119" i="11"/>
  <c r="B118" i="11"/>
  <c r="A101" i="10" l="1"/>
  <c r="B100" i="10"/>
  <c r="B119" i="11"/>
  <c r="A120" i="11"/>
  <c r="B101" i="10" l="1"/>
  <c r="A102" i="10"/>
  <c r="B120" i="11"/>
  <c r="A121" i="11"/>
  <c r="A103" i="10" l="1"/>
  <c r="B102" i="10"/>
  <c r="A122" i="11"/>
  <c r="B121" i="11"/>
  <c r="A104" i="10" l="1"/>
  <c r="B103" i="10"/>
  <c r="B122" i="11"/>
  <c r="A123" i="11"/>
  <c r="B104" i="10" l="1"/>
  <c r="A105" i="10"/>
  <c r="A124" i="11"/>
  <c r="B123" i="11"/>
  <c r="A106" i="10" l="1"/>
  <c r="B105" i="10"/>
  <c r="A125" i="11"/>
  <c r="B124" i="11"/>
  <c r="B106" i="10" l="1"/>
  <c r="A107" i="10"/>
  <c r="A126" i="11"/>
  <c r="B125" i="11"/>
  <c r="A108" i="10" l="1"/>
  <c r="B107" i="10"/>
  <c r="A127" i="11"/>
  <c r="B126" i="11"/>
  <c r="B108" i="10" l="1"/>
  <c r="A109" i="10"/>
  <c r="B127" i="11"/>
  <c r="A128" i="11"/>
  <c r="B109" i="10" l="1"/>
  <c r="A110" i="10"/>
  <c r="B128" i="11"/>
  <c r="A129" i="11"/>
  <c r="A111" i="10" l="1"/>
  <c r="B110" i="10"/>
  <c r="A130" i="11"/>
  <c r="B129" i="11"/>
  <c r="B111" i="10" l="1"/>
  <c r="A112" i="10"/>
  <c r="B130" i="11"/>
  <c r="A131" i="11"/>
  <c r="B112" i="10" l="1"/>
  <c r="A113" i="10"/>
  <c r="A132" i="11"/>
  <c r="B131" i="11"/>
  <c r="B113" i="10" l="1"/>
  <c r="A114" i="10"/>
  <c r="A133" i="11"/>
  <c r="B132" i="11"/>
  <c r="B114" i="10" l="1"/>
  <c r="A115" i="10"/>
  <c r="A134" i="11"/>
  <c r="B133" i="11"/>
  <c r="A116" i="10" l="1"/>
  <c r="B115" i="10"/>
  <c r="A135" i="11"/>
  <c r="B134" i="11"/>
  <c r="B116" i="10" l="1"/>
  <c r="A117" i="10"/>
  <c r="B135" i="11"/>
  <c r="A136" i="11"/>
  <c r="B117" i="10" l="1"/>
  <c r="A118" i="10"/>
  <c r="B136" i="11"/>
  <c r="A137" i="11"/>
  <c r="B118" i="10" l="1"/>
  <c r="A119" i="10"/>
  <c r="A138" i="11"/>
  <c r="B137" i="11"/>
  <c r="A120" i="10" l="1"/>
  <c r="B119" i="10"/>
  <c r="B138" i="11"/>
  <c r="A139" i="11"/>
  <c r="B120" i="10" l="1"/>
  <c r="A121" i="10"/>
  <c r="A140" i="11"/>
  <c r="B139" i="11"/>
  <c r="A122" i="10" l="1"/>
  <c r="B121" i="10"/>
  <c r="A141" i="11"/>
  <c r="B140" i="11"/>
  <c r="B122" i="10" l="1"/>
  <c r="A123" i="10"/>
  <c r="A142" i="11"/>
  <c r="B141" i="11"/>
  <c r="A124" i="10" l="1"/>
  <c r="B123" i="10"/>
  <c r="A143" i="11"/>
  <c r="B142" i="11"/>
  <c r="A125" i="10" l="1"/>
  <c r="B124" i="10"/>
  <c r="B143" i="11"/>
  <c r="A144" i="11"/>
  <c r="B125" i="10" l="1"/>
  <c r="A126" i="10"/>
  <c r="B144" i="11"/>
  <c r="A145" i="11"/>
  <c r="A127" i="10" l="1"/>
  <c r="B126" i="10"/>
  <c r="A146" i="11"/>
  <c r="B145" i="11"/>
  <c r="B127" i="10" l="1"/>
  <c r="A128" i="10"/>
  <c r="B146" i="11"/>
  <c r="A147" i="11"/>
  <c r="A129" i="10" l="1"/>
  <c r="B128" i="10"/>
  <c r="A148" i="11"/>
  <c r="B147" i="11"/>
  <c r="A130" i="10" l="1"/>
  <c r="B129" i="10"/>
  <c r="A149" i="11"/>
  <c r="B148" i="11"/>
  <c r="B130" i="10" l="1"/>
  <c r="A131" i="10"/>
  <c r="A150" i="11"/>
  <c r="B149" i="11"/>
  <c r="A132" i="10" l="1"/>
  <c r="B131" i="10"/>
  <c r="A151" i="11"/>
  <c r="B150" i="11"/>
  <c r="B132" i="10" l="1"/>
  <c r="A133" i="10"/>
  <c r="B151" i="11"/>
  <c r="A152" i="11"/>
  <c r="B133" i="10" l="1"/>
  <c r="A134" i="10"/>
  <c r="B152" i="11"/>
  <c r="A153" i="11"/>
  <c r="B134" i="10" l="1"/>
  <c r="A150" i="10"/>
  <c r="A154" i="11"/>
  <c r="B153" i="11"/>
  <c r="A135" i="10" l="1"/>
  <c r="B150" i="10"/>
  <c r="B154" i="11"/>
  <c r="A155" i="11"/>
  <c r="B135" i="10" l="1"/>
  <c r="A151" i="10"/>
  <c r="A156" i="11"/>
  <c r="B155" i="11"/>
  <c r="A136" i="10" l="1"/>
  <c r="B151" i="10"/>
  <c r="A157" i="11"/>
  <c r="B156" i="11"/>
  <c r="B136" i="10" l="1"/>
  <c r="A152" i="10"/>
  <c r="A158" i="11"/>
  <c r="B157" i="11"/>
  <c r="B152" i="10" l="1"/>
  <c r="A137" i="10"/>
  <c r="A159" i="11"/>
  <c r="B158" i="11"/>
  <c r="B137" i="10" l="1"/>
  <c r="A153" i="10"/>
  <c r="B159" i="11"/>
  <c r="A160" i="11"/>
  <c r="A138" i="10" l="1"/>
  <c r="B153" i="10"/>
  <c r="B160" i="11"/>
  <c r="A161" i="11"/>
  <c r="B138" i="10" l="1"/>
  <c r="A154" i="10"/>
  <c r="A162" i="11"/>
  <c r="B161" i="11"/>
  <c r="B154" i="10" l="1"/>
  <c r="A139" i="10"/>
  <c r="B162" i="11"/>
  <c r="A163" i="11"/>
  <c r="A155" i="10" l="1"/>
  <c r="B139" i="10"/>
  <c r="A164" i="11"/>
  <c r="B163" i="11"/>
  <c r="A140" i="10" l="1"/>
  <c r="B155" i="10"/>
  <c r="A165" i="11"/>
  <c r="B164" i="11"/>
  <c r="A156" i="10" l="1"/>
  <c r="B140" i="10"/>
  <c r="A166" i="11"/>
  <c r="B165" i="11"/>
  <c r="A141" i="10" l="1"/>
  <c r="B156" i="10"/>
  <c r="A167" i="11"/>
  <c r="B166" i="11"/>
  <c r="A157" i="10" l="1"/>
  <c r="B141" i="10"/>
  <c r="B167" i="11"/>
  <c r="A168" i="11"/>
  <c r="B157" i="10" l="1"/>
  <c r="A142" i="10"/>
  <c r="B168" i="11"/>
  <c r="A169" i="11"/>
  <c r="B142" i="10" l="1"/>
  <c r="A158" i="10"/>
  <c r="A170" i="11"/>
  <c r="B169" i="11"/>
  <c r="B158" i="10" l="1"/>
  <c r="A143" i="10"/>
  <c r="B170" i="11"/>
  <c r="A171" i="11"/>
  <c r="A159" i="10" l="1"/>
  <c r="B143" i="10"/>
  <c r="A172" i="11"/>
  <c r="B171" i="11"/>
  <c r="B159" i="10" l="1"/>
  <c r="A144" i="10"/>
  <c r="A173" i="11"/>
  <c r="B172" i="11"/>
  <c r="B144" i="10" l="1"/>
  <c r="A160" i="10"/>
  <c r="A174" i="11"/>
  <c r="B173" i="11"/>
  <c r="B160" i="10" l="1"/>
  <c r="A145" i="10"/>
  <c r="A175" i="11"/>
  <c r="B174" i="11"/>
  <c r="B145" i="10" l="1"/>
  <c r="A161" i="10"/>
  <c r="B175" i="11"/>
  <c r="A176" i="11"/>
  <c r="A146" i="10" l="1"/>
  <c r="B161" i="10"/>
  <c r="B176" i="11"/>
  <c r="A177" i="11"/>
  <c r="B146" i="10" l="1"/>
  <c r="A162" i="10"/>
  <c r="A178" i="11"/>
  <c r="B177" i="11"/>
  <c r="B162" i="10" l="1"/>
  <c r="A147" i="10"/>
  <c r="B178" i="11"/>
  <c r="A179" i="11"/>
  <c r="A163" i="10" l="1"/>
  <c r="B147" i="10"/>
  <c r="A180" i="11"/>
  <c r="B179" i="11"/>
  <c r="A148" i="10" l="1"/>
  <c r="B163" i="10"/>
  <c r="A181" i="11"/>
  <c r="B180" i="11"/>
  <c r="A164" i="10" l="1"/>
  <c r="B148" i="10"/>
  <c r="A182" i="11"/>
  <c r="B181" i="11"/>
  <c r="A149" i="10" l="1"/>
  <c r="B164" i="10"/>
  <c r="A183" i="11"/>
  <c r="B182" i="11"/>
  <c r="B149" i="10" l="1"/>
  <c r="A165" i="10"/>
  <c r="B183" i="11"/>
  <c r="A184" i="11"/>
  <c r="B165" i="10" l="1"/>
  <c r="A166" i="10"/>
  <c r="B184" i="11"/>
  <c r="A185" i="11"/>
  <c r="A167" i="10" l="1"/>
  <c r="B166" i="10"/>
  <c r="A186" i="11"/>
  <c r="B185" i="11"/>
  <c r="B167" i="10" l="1"/>
  <c r="A168" i="10"/>
  <c r="B186" i="11"/>
  <c r="A187" i="11"/>
  <c r="B168" i="10" l="1"/>
  <c r="A169" i="10"/>
  <c r="A188" i="11"/>
  <c r="B187" i="11"/>
  <c r="A170" i="10" l="1"/>
  <c r="B169" i="10"/>
  <c r="A189" i="11"/>
  <c r="B188" i="11"/>
  <c r="B170" i="10" l="1"/>
  <c r="A171" i="10"/>
  <c r="A190" i="11"/>
  <c r="B189" i="11"/>
  <c r="A172" i="10" l="1"/>
  <c r="B171" i="10"/>
  <c r="A191" i="11"/>
  <c r="B190" i="11"/>
  <c r="A173" i="10" l="1"/>
  <c r="B172" i="10"/>
  <c r="B191" i="11"/>
  <c r="A192" i="11"/>
  <c r="B173" i="10" l="1"/>
  <c r="A174" i="10"/>
  <c r="B174" i="10" s="1"/>
  <c r="B192" i="11"/>
  <c r="A193" i="11"/>
  <c r="A194" i="11" l="1"/>
  <c r="B193" i="11"/>
  <c r="B194" i="11" l="1"/>
  <c r="A195" i="11"/>
  <c r="A196" i="11" l="1"/>
  <c r="B195" i="11"/>
  <c r="B196" i="11" l="1"/>
  <c r="A197" i="11"/>
  <c r="B197" i="11" l="1"/>
  <c r="A198" i="11"/>
  <c r="A199" i="11" l="1"/>
  <c r="B198" i="11"/>
  <c r="B199" i="11" l="1"/>
  <c r="A200" i="11"/>
  <c r="B200" i="11" l="1"/>
  <c r="A201" i="11"/>
  <c r="A202" i="11" l="1"/>
  <c r="B201" i="11"/>
  <c r="A203" i="11" l="1"/>
  <c r="B202" i="11"/>
  <c r="B203" i="11" l="1"/>
  <c r="A204" i="11"/>
  <c r="B204" i="11" l="1"/>
  <c r="A205" i="11"/>
  <c r="A206" i="11" l="1"/>
  <c r="B205" i="11"/>
  <c r="B206" i="11" l="1"/>
  <c r="A207" i="11"/>
  <c r="A208" i="11" l="1"/>
  <c r="B207" i="11"/>
  <c r="A209" i="11" l="1"/>
  <c r="B208" i="11"/>
  <c r="A210" i="11" l="1"/>
  <c r="B209" i="11"/>
  <c r="A211" i="11" l="1"/>
  <c r="B210" i="11"/>
  <c r="B211" i="11" l="1"/>
  <c r="A212" i="11"/>
  <c r="B212" i="11" l="1"/>
  <c r="A213" i="11"/>
  <c r="A214" i="11" l="1"/>
  <c r="B213" i="11"/>
  <c r="B214" i="11" l="1"/>
  <c r="A215" i="11"/>
  <c r="A216" i="11" l="1"/>
  <c r="B215" i="11"/>
  <c r="A217" i="11" l="1"/>
  <c r="B216" i="11"/>
  <c r="A218" i="11" l="1"/>
  <c r="B217" i="11"/>
  <c r="A219" i="11" l="1"/>
  <c r="B218" i="11"/>
  <c r="B219" i="11" l="1"/>
  <c r="A220" i="11"/>
  <c r="B220" i="11" l="1"/>
  <c r="A221" i="11"/>
  <c r="A222" i="11" l="1"/>
  <c r="B221" i="11"/>
  <c r="B222" i="11" l="1"/>
  <c r="A223" i="11"/>
  <c r="A224" i="11" l="1"/>
  <c r="B223" i="11"/>
  <c r="A225" i="11" l="1"/>
  <c r="B224" i="11"/>
  <c r="A226" i="11" l="1"/>
  <c r="B225" i="11"/>
  <c r="A227" i="11" l="1"/>
  <c r="B226" i="11"/>
  <c r="B227" i="11" l="1"/>
  <c r="A228" i="11"/>
  <c r="B228" i="11" l="1"/>
  <c r="A229" i="11"/>
  <c r="A230" i="11" l="1"/>
  <c r="B229" i="11"/>
  <c r="B230" i="11" l="1"/>
  <c r="A231" i="11"/>
  <c r="A232" i="11" l="1"/>
  <c r="B231" i="11"/>
  <c r="A233" i="11" l="1"/>
  <c r="B232" i="11"/>
  <c r="A234" i="11" l="1"/>
  <c r="B233" i="11"/>
  <c r="A235" i="11" l="1"/>
  <c r="B234" i="11"/>
  <c r="B235" i="11" l="1"/>
  <c r="A236" i="11"/>
  <c r="B236" i="11" l="1"/>
  <c r="A237" i="11"/>
  <c r="A238" i="11" l="1"/>
  <c r="B237" i="11"/>
  <c r="B238" i="11" l="1"/>
  <c r="A239" i="11"/>
  <c r="A240" i="11" l="1"/>
  <c r="B239" i="11"/>
  <c r="A241" i="11" l="1"/>
  <c r="B240" i="11"/>
  <c r="A242" i="11" l="1"/>
  <c r="B241" i="11"/>
  <c r="A243" i="11" l="1"/>
  <c r="B242" i="11"/>
  <c r="B243" i="11" l="1"/>
  <c r="A244" i="11"/>
  <c r="B244" i="11" l="1"/>
  <c r="A245" i="11"/>
  <c r="A246" i="11" l="1"/>
  <c r="B245" i="11"/>
  <c r="B246" i="11" l="1"/>
  <c r="A247" i="11"/>
  <c r="A248" i="11" l="1"/>
  <c r="B247" i="11"/>
  <c r="A249" i="11" l="1"/>
  <c r="B248" i="11"/>
  <c r="A250" i="11" l="1"/>
  <c r="B249" i="11"/>
  <c r="A251" i="11" l="1"/>
  <c r="B250" i="11"/>
  <c r="B251" i="11" l="1"/>
  <c r="A252" i="11"/>
  <c r="B252" i="11" l="1"/>
  <c r="A253" i="11"/>
  <c r="A254" i="11" l="1"/>
  <c r="B253" i="11"/>
  <c r="B254" i="11" l="1"/>
  <c r="A255" i="11"/>
  <c r="A256" i="11" l="1"/>
  <c r="B255" i="11"/>
  <c r="A257" i="11" l="1"/>
  <c r="B256" i="11"/>
  <c r="A258" i="11" l="1"/>
  <c r="B257" i="11"/>
  <c r="A259" i="11" l="1"/>
  <c r="B258" i="11"/>
  <c r="B259" i="11" l="1"/>
  <c r="A260" i="11"/>
  <c r="B260" i="11" l="1"/>
  <c r="A261" i="11"/>
  <c r="A262" i="11" l="1"/>
  <c r="B261" i="11"/>
  <c r="B262" i="11" l="1"/>
  <c r="A263" i="11"/>
  <c r="A264" i="11" l="1"/>
  <c r="B263" i="11"/>
  <c r="A265" i="11" l="1"/>
  <c r="B264" i="11"/>
  <c r="A266" i="11" l="1"/>
  <c r="B265" i="11"/>
  <c r="A267" i="11" l="1"/>
  <c r="B266" i="11"/>
  <c r="B267" i="11" l="1"/>
  <c r="A268" i="11"/>
  <c r="B268" i="11" l="1"/>
  <c r="A269" i="11"/>
  <c r="A270" i="11" l="1"/>
  <c r="B269" i="11"/>
  <c r="B270" i="11" l="1"/>
  <c r="A271" i="11"/>
  <c r="A272" i="11" l="1"/>
  <c r="B271" i="11"/>
  <c r="A273" i="11" l="1"/>
  <c r="B272" i="11"/>
  <c r="A274" i="11" l="1"/>
  <c r="B273" i="11"/>
  <c r="A275" i="11" l="1"/>
  <c r="B274" i="11"/>
  <c r="B275" i="11" l="1"/>
  <c r="A276" i="11"/>
  <c r="B276" i="11" l="1"/>
  <c r="A277" i="11"/>
  <c r="A278" i="11" l="1"/>
  <c r="B277" i="11"/>
  <c r="B278" i="11" l="1"/>
  <c r="A279" i="11"/>
  <c r="A280" i="11" l="1"/>
  <c r="B279" i="11"/>
  <c r="A281" i="11" l="1"/>
  <c r="B280" i="11"/>
  <c r="A282" i="11" l="1"/>
  <c r="B281" i="11"/>
  <c r="A283" i="11" l="1"/>
  <c r="B282" i="11"/>
  <c r="B283" i="11" l="1"/>
  <c r="A284" i="11"/>
  <c r="B284" i="11" l="1"/>
  <c r="A285" i="11"/>
  <c r="A286" i="11" l="1"/>
  <c r="B285" i="11"/>
  <c r="B286" i="11" l="1"/>
  <c r="A287" i="11"/>
  <c r="A288" i="11" l="1"/>
  <c r="B287" i="11"/>
  <c r="A289" i="11" l="1"/>
  <c r="B288" i="11"/>
  <c r="A290" i="11" l="1"/>
  <c r="B289" i="11"/>
  <c r="A291" i="11" l="1"/>
  <c r="B290" i="11"/>
  <c r="B291" i="11" l="1"/>
  <c r="A292" i="11"/>
  <c r="B292" i="11" l="1"/>
  <c r="A293" i="11"/>
  <c r="A294" i="11" l="1"/>
  <c r="B293" i="11"/>
  <c r="B294" i="11" l="1"/>
  <c r="A295" i="11"/>
  <c r="A296" i="11" l="1"/>
  <c r="B295" i="11"/>
  <c r="A297" i="11" l="1"/>
  <c r="B296" i="11"/>
  <c r="A298" i="11" l="1"/>
  <c r="B297" i="11"/>
  <c r="A299" i="11" l="1"/>
  <c r="B298" i="11"/>
  <c r="B299" i="11" l="1"/>
  <c r="A300" i="11"/>
  <c r="B300" i="11" l="1"/>
  <c r="A301" i="11"/>
  <c r="A302" i="11" l="1"/>
  <c r="B301" i="11"/>
  <c r="B302" i="11" l="1"/>
  <c r="A303" i="11"/>
  <c r="A304" i="11" l="1"/>
  <c r="B303" i="11"/>
  <c r="A305" i="11" l="1"/>
  <c r="B304" i="11"/>
  <c r="A306" i="11" l="1"/>
  <c r="B305" i="11"/>
  <c r="A307" i="11" l="1"/>
  <c r="B306" i="11"/>
  <c r="B307" i="11" l="1"/>
  <c r="A308" i="11"/>
  <c r="B308" i="11" l="1"/>
  <c r="A309" i="11"/>
  <c r="A310" i="11" l="1"/>
  <c r="B309" i="11"/>
  <c r="B310" i="11" l="1"/>
  <c r="A311" i="11"/>
  <c r="A312" i="11" l="1"/>
  <c r="B311" i="11"/>
  <c r="A313" i="11" l="1"/>
  <c r="B312" i="11"/>
  <c r="A314" i="11" l="1"/>
  <c r="B313" i="11"/>
  <c r="A315" i="11" l="1"/>
  <c r="B314" i="11"/>
  <c r="B315" i="11" l="1"/>
  <c r="A316" i="11"/>
  <c r="B316" i="11" l="1"/>
  <c r="A317" i="11"/>
  <c r="A318" i="11" l="1"/>
  <c r="B317" i="11"/>
  <c r="B318" i="11" l="1"/>
  <c r="A319" i="11"/>
  <c r="A320" i="11" l="1"/>
  <c r="B319" i="11"/>
  <c r="A321" i="11" l="1"/>
  <c r="B320" i="11"/>
  <c r="A322" i="11" l="1"/>
  <c r="B321" i="11"/>
  <c r="A323" i="11" l="1"/>
  <c r="B322" i="11"/>
  <c r="B323" i="11" l="1"/>
  <c r="A324" i="11"/>
  <c r="B324" i="11" l="1"/>
  <c r="A325" i="11"/>
  <c r="A326" i="11" l="1"/>
  <c r="B325" i="11"/>
  <c r="B326" i="11" l="1"/>
  <c r="A327" i="11"/>
  <c r="A328" i="11" l="1"/>
  <c r="B327" i="11"/>
  <c r="A329" i="11" l="1"/>
  <c r="B328" i="11"/>
  <c r="A330" i="11" l="1"/>
  <c r="B329" i="11"/>
  <c r="A331" i="11" l="1"/>
  <c r="B330" i="11"/>
  <c r="B331" i="11" l="1"/>
  <c r="A332" i="11"/>
  <c r="B332" i="11" l="1"/>
  <c r="A333" i="11"/>
  <c r="A334" i="11" l="1"/>
  <c r="B333" i="11"/>
  <c r="B334" i="11" l="1"/>
  <c r="A335" i="11"/>
  <c r="A336" i="11" l="1"/>
  <c r="B335" i="11"/>
  <c r="A337" i="11" l="1"/>
  <c r="B336" i="11"/>
  <c r="A338" i="11" l="1"/>
  <c r="B337" i="11"/>
  <c r="A339" i="11" l="1"/>
  <c r="B338" i="11"/>
  <c r="B339" i="11" l="1"/>
  <c r="A340" i="11"/>
  <c r="B340" i="11" l="1"/>
  <c r="A341" i="11"/>
  <c r="A342" i="11" l="1"/>
  <c r="B341" i="11"/>
  <c r="B342" i="11" l="1"/>
  <c r="A343" i="11"/>
  <c r="A344" i="11" l="1"/>
  <c r="B343" i="11"/>
  <c r="A345" i="11" l="1"/>
  <c r="B344" i="11"/>
  <c r="A346" i="11" l="1"/>
  <c r="B345" i="11"/>
  <c r="A347" i="11" l="1"/>
  <c r="B346" i="11"/>
  <c r="B347" i="11" l="1"/>
  <c r="A348" i="11"/>
  <c r="B348" i="11" l="1"/>
  <c r="A349" i="11"/>
  <c r="A350" i="11" l="1"/>
  <c r="B349" i="11"/>
  <c r="B350" i="11" l="1"/>
  <c r="A351" i="11"/>
  <c r="A352" i="11" l="1"/>
  <c r="B351" i="11"/>
  <c r="A353" i="11" l="1"/>
  <c r="B352" i="11"/>
  <c r="A354" i="11" l="1"/>
  <c r="B353" i="11"/>
  <c r="A355" i="11" l="1"/>
  <c r="B354" i="11"/>
  <c r="B355" i="11" l="1"/>
  <c r="A356" i="11"/>
  <c r="B356" i="11" l="1"/>
  <c r="A357" i="11"/>
  <c r="A358" i="11" l="1"/>
  <c r="B357" i="11"/>
  <c r="B358" i="11" l="1"/>
  <c r="A359" i="11"/>
  <c r="A360" i="11" l="1"/>
  <c r="B359" i="11"/>
  <c r="A361" i="11" l="1"/>
  <c r="B360" i="11"/>
  <c r="A362" i="11" l="1"/>
  <c r="B361" i="11"/>
  <c r="A363" i="11" l="1"/>
  <c r="B362" i="11"/>
  <c r="B363" i="11" l="1"/>
  <c r="A364" i="11"/>
  <c r="B364" i="11" l="1"/>
  <c r="A365" i="11"/>
  <c r="B365" i="11" l="1"/>
  <c r="A366" i="11"/>
  <c r="B366" i="11" l="1"/>
  <c r="A367" i="11"/>
  <c r="A368" i="11" l="1"/>
  <c r="B367" i="11"/>
  <c r="A369" i="11" l="1"/>
  <c r="B368" i="11"/>
  <c r="B369" i="11" l="1"/>
  <c r="A370" i="11"/>
  <c r="B370" i="11" l="1"/>
  <c r="A371" i="11"/>
  <c r="A372" i="11" l="1"/>
  <c r="B371" i="11"/>
  <c r="A373" i="11" l="1"/>
  <c r="B372" i="11"/>
  <c r="B373" i="11" l="1"/>
  <c r="A374" i="11"/>
  <c r="B374" i="11" l="1"/>
  <c r="A375" i="11"/>
  <c r="A376" i="11" l="1"/>
  <c r="B375" i="11"/>
  <c r="A377" i="11" l="1"/>
  <c r="B376" i="11"/>
  <c r="B377" i="11" l="1"/>
  <c r="A378" i="11"/>
  <c r="A379" i="11" l="1"/>
  <c r="B378" i="11"/>
  <c r="A380" i="11" l="1"/>
  <c r="B379" i="11"/>
  <c r="A381" i="11" l="1"/>
  <c r="B380" i="11"/>
  <c r="B381" i="11" l="1"/>
  <c r="A382" i="11"/>
  <c r="B382" i="11" l="1"/>
  <c r="A383" i="11"/>
  <c r="A384" i="11" l="1"/>
  <c r="B383" i="11"/>
  <c r="A385" i="11" l="1"/>
  <c r="B384" i="11"/>
  <c r="B385" i="11" l="1"/>
  <c r="A386" i="11"/>
  <c r="A387" i="11" l="1"/>
  <c r="B386" i="11"/>
  <c r="A388" i="11" l="1"/>
  <c r="B387" i="11"/>
  <c r="B388" i="11" l="1"/>
  <c r="A389" i="11"/>
  <c r="B389" i="11" l="1"/>
  <c r="A390" i="11"/>
  <c r="B390" i="11" l="1"/>
  <c r="A391" i="11"/>
  <c r="A392" i="11" l="1"/>
  <c r="B391" i="11"/>
  <c r="B392" i="11" l="1"/>
  <c r="A393" i="11"/>
  <c r="B393" i="11" l="1"/>
  <c r="A394" i="11"/>
  <c r="A395" i="11" l="1"/>
  <c r="B394" i="11"/>
  <c r="A396" i="11" l="1"/>
  <c r="B395" i="11"/>
  <c r="A397" i="11" l="1"/>
  <c r="B396" i="11"/>
  <c r="B397" i="11" l="1"/>
  <c r="A398" i="11"/>
  <c r="B398" i="11" l="1"/>
  <c r="A399" i="11"/>
  <c r="A400" i="11" l="1"/>
  <c r="B399" i="11"/>
  <c r="B400" i="11" l="1"/>
  <c r="A401" i="11"/>
  <c r="B401" i="11" l="1"/>
  <c r="A402" i="11"/>
  <c r="A403" i="11" l="1"/>
  <c r="B402" i="11"/>
  <c r="A404" i="11" l="1"/>
  <c r="B403" i="11"/>
  <c r="A405" i="11" l="1"/>
  <c r="B404" i="11"/>
  <c r="B405" i="11" l="1"/>
  <c r="A406" i="11"/>
  <c r="B406" i="11" l="1"/>
  <c r="A407" i="11"/>
  <c r="A408" i="11" l="1"/>
  <c r="B407" i="11"/>
  <c r="B408" i="11" l="1"/>
  <c r="A409" i="11"/>
  <c r="B409" i="11" l="1"/>
  <c r="A410" i="11"/>
  <c r="A411" i="11" l="1"/>
  <c r="B410" i="11"/>
  <c r="A412" i="11" l="1"/>
  <c r="B411" i="11"/>
  <c r="A413" i="11" l="1"/>
  <c r="B412" i="11"/>
  <c r="B413" i="11" l="1"/>
  <c r="A414" i="11"/>
  <c r="B414" i="11" l="1"/>
  <c r="A415" i="11"/>
  <c r="A416" i="11" l="1"/>
  <c r="B415" i="11"/>
  <c r="B416" i="11" l="1"/>
  <c r="A417" i="11"/>
  <c r="B417" i="11" l="1"/>
  <c r="A418" i="11"/>
  <c r="A419" i="11" l="1"/>
  <c r="B418" i="11"/>
  <c r="A420" i="11" l="1"/>
  <c r="A421" i="11" s="1"/>
  <c r="B419" i="11"/>
  <c r="B420" i="11" l="1"/>
  <c r="B421" i="11" l="1"/>
  <c r="A422" i="11"/>
  <c r="A423" i="11" l="1"/>
  <c r="B422" i="11"/>
  <c r="B423" i="11" l="1"/>
  <c r="A424" i="11"/>
  <c r="A425" i="11" l="1"/>
  <c r="B424" i="11"/>
  <c r="A426" i="11" l="1"/>
  <c r="B425" i="11"/>
  <c r="A427" i="11" l="1"/>
  <c r="B426" i="11"/>
  <c r="A428" i="11" l="1"/>
  <c r="B427" i="11"/>
  <c r="B428" i="11" l="1"/>
  <c r="A429" i="11"/>
  <c r="B429" i="11" l="1"/>
  <c r="A430" i="11"/>
  <c r="B430" i="11" l="1"/>
  <c r="A431" i="11"/>
  <c r="B431" i="11" l="1"/>
  <c r="A432" i="11"/>
  <c r="B432" i="11" l="1"/>
  <c r="A433" i="11"/>
  <c r="A434" i="11" l="1"/>
  <c r="B433" i="11"/>
  <c r="B434" i="11" l="1"/>
  <c r="A435" i="11"/>
  <c r="A436" i="11" l="1"/>
  <c r="B435" i="11"/>
  <c r="A437" i="11" l="1"/>
  <c r="B436" i="11"/>
  <c r="B437" i="11" l="1"/>
  <c r="A438" i="11"/>
  <c r="A439" i="11" l="1"/>
  <c r="B438" i="11"/>
  <c r="B439" i="11" l="1"/>
  <c r="A440" i="11"/>
  <c r="A441" i="11" l="1"/>
  <c r="B440" i="11"/>
  <c r="A442" i="11" l="1"/>
  <c r="B441" i="11"/>
  <c r="A443" i="11" l="1"/>
  <c r="B442" i="11"/>
  <c r="A444" i="11" l="1"/>
  <c r="B443" i="11"/>
  <c r="A445" i="11" l="1"/>
  <c r="B444" i="11"/>
  <c r="B445" i="11" l="1"/>
  <c r="A446" i="11"/>
  <c r="B446" i="11" l="1"/>
  <c r="A447" i="11"/>
  <c r="B447" i="11" l="1"/>
  <c r="A448" i="11"/>
  <c r="B448" i="11" l="1"/>
  <c r="A449" i="11"/>
  <c r="A450" i="11" l="1"/>
  <c r="B449" i="11"/>
  <c r="B450" i="11" l="1"/>
  <c r="A451" i="11"/>
  <c r="A452" i="11" l="1"/>
  <c r="B451" i="11"/>
  <c r="B452" i="11" l="1"/>
  <c r="A453" i="11"/>
  <c r="B453" i="11" l="1"/>
  <c r="A454" i="11"/>
  <c r="A455" i="11" l="1"/>
  <c r="B454" i="11"/>
  <c r="B455" i="11" l="1"/>
  <c r="A456" i="11"/>
  <c r="B456" i="11" l="1"/>
  <c r="A457" i="11"/>
  <c r="A458" i="11" l="1"/>
  <c r="B457" i="11"/>
  <c r="A459" i="11" l="1"/>
  <c r="B458" i="11"/>
  <c r="A460" i="11" l="1"/>
  <c r="B459" i="11"/>
  <c r="B460" i="11" l="1"/>
  <c r="A461" i="11"/>
  <c r="B461" i="11" l="1"/>
  <c r="A462" i="11"/>
  <c r="A463" i="11" l="1"/>
  <c r="B462" i="11"/>
  <c r="B463" i="11" l="1"/>
  <c r="A464" i="11"/>
  <c r="B464" i="11" l="1"/>
  <c r="A465" i="11"/>
  <c r="A466" i="11" l="1"/>
  <c r="B465" i="11"/>
  <c r="A467" i="11" l="1"/>
  <c r="B466" i="11"/>
  <c r="A468" i="11" l="1"/>
  <c r="B467" i="11"/>
  <c r="B468" i="11" l="1"/>
  <c r="A469" i="11"/>
  <c r="B469" i="11" l="1"/>
  <c r="A470" i="11"/>
  <c r="A471" i="11" l="1"/>
  <c r="B470" i="11"/>
  <c r="B471" i="11" l="1"/>
  <c r="A472" i="11"/>
  <c r="B472" i="11" l="1"/>
  <c r="A473" i="11"/>
  <c r="A474" i="11" l="1"/>
  <c r="B473" i="11"/>
  <c r="A475" i="11" l="1"/>
  <c r="B474" i="11"/>
  <c r="A476" i="11" l="1"/>
  <c r="B475" i="11"/>
  <c r="B476" i="11" l="1"/>
  <c r="A477" i="11"/>
  <c r="B477" i="11" l="1"/>
  <c r="A478" i="11"/>
  <c r="A479" i="11" l="1"/>
  <c r="B478" i="11"/>
  <c r="B479" i="11" l="1"/>
  <c r="A480" i="11"/>
  <c r="B480" i="11" l="1"/>
  <c r="A481" i="11"/>
  <c r="A482" i="11" l="1"/>
  <c r="B481" i="11"/>
  <c r="A483" i="11" l="1"/>
  <c r="B482" i="11"/>
  <c r="A484" i="11" l="1"/>
  <c r="B483" i="11"/>
  <c r="B484" i="11" l="1"/>
  <c r="A485" i="11"/>
  <c r="B485" i="11" l="1"/>
  <c r="A486" i="11"/>
  <c r="A487" i="11" l="1"/>
  <c r="B486" i="11"/>
  <c r="B487" i="11" l="1"/>
  <c r="A488" i="11"/>
  <c r="B488" i="11" l="1"/>
  <c r="A489" i="11"/>
  <c r="A490" i="11" l="1"/>
  <c r="B489" i="11"/>
  <c r="A491" i="11" l="1"/>
  <c r="B490" i="11"/>
  <c r="A492" i="11" l="1"/>
  <c r="B491" i="11"/>
  <c r="B492" i="11" l="1"/>
  <c r="A493" i="11"/>
  <c r="B493" i="11" l="1"/>
  <c r="A494" i="11"/>
  <c r="A495" i="11" l="1"/>
  <c r="B494" i="11"/>
  <c r="B495" i="11" l="1"/>
  <c r="A496" i="11"/>
  <c r="B496" i="11" l="1"/>
  <c r="A497" i="11"/>
  <c r="A498" i="11" l="1"/>
  <c r="B497" i="11"/>
  <c r="A499" i="11" l="1"/>
  <c r="B498" i="11"/>
  <c r="A500" i="11" l="1"/>
  <c r="B499" i="11"/>
  <c r="B500" i="11" l="1"/>
  <c r="A501" i="11"/>
  <c r="B501" i="11" l="1"/>
  <c r="A502" i="11"/>
  <c r="A503" i="11" l="1"/>
  <c r="B502" i="11"/>
  <c r="B503" i="11" l="1"/>
  <c r="A504" i="11"/>
  <c r="B504" i="11" l="1"/>
  <c r="A505" i="11"/>
  <c r="A506" i="11" l="1"/>
  <c r="B505" i="11"/>
  <c r="A507" i="11" l="1"/>
  <c r="B506" i="11"/>
  <c r="A508" i="11" l="1"/>
  <c r="B507" i="11"/>
  <c r="B508" i="11" l="1"/>
  <c r="A509" i="11"/>
  <c r="B509" i="11" l="1"/>
  <c r="A510" i="11"/>
  <c r="A511" i="11" l="1"/>
  <c r="B510" i="11"/>
  <c r="B511" i="11" l="1"/>
  <c r="A512" i="11"/>
  <c r="B512" i="11" l="1"/>
  <c r="A513" i="11"/>
  <c r="A514" i="11" l="1"/>
  <c r="B513" i="11"/>
  <c r="A515" i="11" l="1"/>
  <c r="B514" i="11"/>
  <c r="A516" i="11" l="1"/>
  <c r="B515" i="11"/>
  <c r="B516" i="11" l="1"/>
  <c r="A517" i="11"/>
  <c r="B517" i="11" l="1"/>
  <c r="A518" i="11"/>
  <c r="A519" i="11" l="1"/>
  <c r="B518" i="11"/>
  <c r="B519" i="11" l="1"/>
  <c r="A520" i="11"/>
  <c r="B520" i="11" l="1"/>
  <c r="A521" i="11"/>
  <c r="B521" i="11" l="1"/>
  <c r="A522" i="11"/>
  <c r="B522" i="11" l="1"/>
  <c r="A523" i="11"/>
  <c r="A524" i="11" l="1"/>
  <c r="B523" i="11"/>
  <c r="A525" i="11" l="1"/>
  <c r="B524" i="11"/>
  <c r="B525" i="11" l="1"/>
  <c r="A526" i="11"/>
  <c r="B526" i="11" l="1"/>
  <c r="A527" i="11"/>
  <c r="B527" i="11" l="1"/>
  <c r="A528" i="11"/>
  <c r="B528" i="11" l="1"/>
  <c r="A529" i="11"/>
  <c r="B529" i="11" l="1"/>
  <c r="A530" i="11"/>
  <c r="A531" i="11" l="1"/>
  <c r="B530" i="11"/>
  <c r="B531" i="11" l="1"/>
  <c r="A532" i="11"/>
  <c r="B532" i="11" l="1"/>
  <c r="A533" i="11"/>
  <c r="B533" i="11" l="1"/>
  <c r="A534" i="11"/>
  <c r="B534" i="11" l="1"/>
  <c r="A535" i="11"/>
  <c r="B535" i="11" l="1"/>
  <c r="A536" i="11"/>
  <c r="A537" i="11" l="1"/>
  <c r="B536" i="11"/>
  <c r="A538" i="11" l="1"/>
  <c r="B537" i="11"/>
  <c r="B538" i="11" l="1"/>
  <c r="A539" i="11"/>
  <c r="B539" i="11" l="1"/>
  <c r="A540" i="11"/>
  <c r="B540" i="11" l="1"/>
  <c r="A541" i="11"/>
  <c r="B541" i="11" l="1"/>
  <c r="A542" i="11"/>
  <c r="B542" i="11" l="1"/>
  <c r="A543" i="11"/>
  <c r="A544" i="11" l="1"/>
  <c r="B543" i="11"/>
  <c r="A545" i="11" l="1"/>
  <c r="B544" i="11"/>
  <c r="A546" i="11" l="1"/>
  <c r="B545" i="11"/>
  <c r="A547" i="11" l="1"/>
  <c r="B546" i="11"/>
  <c r="B547" i="11" l="1"/>
  <c r="A548" i="11"/>
  <c r="B548" i="11" l="1"/>
  <c r="A549" i="11"/>
  <c r="A550" i="11" l="1"/>
  <c r="B549" i="11"/>
  <c r="B550" i="11" l="1"/>
  <c r="A551" i="11"/>
  <c r="A552" i="11" l="1"/>
  <c r="B551" i="11"/>
  <c r="B552" i="11" l="1"/>
  <c r="A553" i="11"/>
  <c r="A554" i="11" l="1"/>
  <c r="B553" i="11"/>
  <c r="B554" i="11" l="1"/>
  <c r="A555" i="11"/>
  <c r="A556" i="11" l="1"/>
  <c r="B555" i="11"/>
  <c r="A557" i="11" l="1"/>
  <c r="B556" i="11"/>
  <c r="A558" i="11" l="1"/>
  <c r="B557" i="11"/>
  <c r="B558" i="11" l="1"/>
  <c r="A559" i="11"/>
  <c r="B559" i="11" l="1"/>
  <c r="A560" i="11"/>
  <c r="B560" i="11" l="1"/>
  <c r="A561" i="11"/>
  <c r="B561" i="11" l="1"/>
  <c r="A562" i="11"/>
  <c r="B562" i="11" l="1"/>
  <c r="A563" i="11"/>
  <c r="A564" i="11" l="1"/>
  <c r="B563" i="11"/>
  <c r="B564" i="11" l="1"/>
  <c r="A565" i="11"/>
  <c r="B565" i="11" l="1"/>
  <c r="A566" i="11"/>
  <c r="B566" i="11" l="1"/>
  <c r="A567" i="11"/>
  <c r="A568" i="11" l="1"/>
  <c r="B567" i="11"/>
  <c r="B568" i="11" l="1"/>
  <c r="A569" i="11"/>
  <c r="B569" i="11" l="1"/>
  <c r="A570" i="11"/>
  <c r="B570" i="11" l="1"/>
  <c r="A571" i="11"/>
  <c r="B571" i="11" l="1"/>
  <c r="A572" i="11"/>
  <c r="B572" i="11" l="1"/>
  <c r="A573" i="11"/>
  <c r="A574" i="11" l="1"/>
  <c r="B573" i="11"/>
  <c r="A575" i="11" l="1"/>
  <c r="B574" i="11"/>
  <c r="A576" i="11" l="1"/>
  <c r="B575" i="11"/>
  <c r="A577" i="11" l="1"/>
  <c r="B576" i="11"/>
  <c r="B577" i="11" l="1"/>
  <c r="A578" i="11"/>
  <c r="B578" i="11" l="1"/>
  <c r="A579" i="11"/>
  <c r="B579" i="11" l="1"/>
  <c r="A580" i="11"/>
  <c r="A581" i="11" l="1"/>
  <c r="B580" i="11"/>
  <c r="A582" i="11" l="1"/>
  <c r="B581" i="11"/>
  <c r="A583" i="11" l="1"/>
  <c r="B582" i="11"/>
  <c r="B583" i="11" l="1"/>
  <c r="A584" i="11"/>
  <c r="A585" i="11" l="1"/>
  <c r="B584" i="11"/>
  <c r="B585" i="11" l="1"/>
  <c r="A586" i="11"/>
  <c r="B586" i="11" l="1"/>
  <c r="A587" i="11"/>
  <c r="B587" i="11" l="1"/>
  <c r="A588" i="11"/>
  <c r="B588" i="11" l="1"/>
  <c r="A589" i="11"/>
  <c r="A590" i="11" l="1"/>
  <c r="B589" i="11"/>
  <c r="B590" i="11" l="1"/>
  <c r="A591" i="11"/>
  <c r="A592" i="11" l="1"/>
  <c r="B591" i="11"/>
  <c r="B592" i="11" l="1"/>
  <c r="A593" i="11"/>
  <c r="B593" i="11" l="1"/>
  <c r="A594" i="11"/>
  <c r="B594" i="11" l="1"/>
  <c r="A595" i="11"/>
  <c r="B595" i="11" l="1"/>
  <c r="A596" i="11"/>
  <c r="B596" i="11" l="1"/>
  <c r="A597" i="11"/>
  <c r="B597" i="11" l="1"/>
  <c r="A598" i="11"/>
  <c r="B598" i="11" l="1"/>
  <c r="A599" i="11"/>
  <c r="B599" i="11" l="1"/>
  <c r="A600" i="11"/>
  <c r="B600" i="11" l="1"/>
  <c r="A601" i="11"/>
  <c r="B601" i="11" l="1"/>
  <c r="A602" i="11"/>
  <c r="B602" i="11" l="1"/>
  <c r="A603" i="11"/>
  <c r="A604" i="11" l="1"/>
  <c r="B603" i="11"/>
  <c r="B604" i="11" l="1"/>
  <c r="A605" i="11"/>
  <c r="A606" i="11" l="1"/>
  <c r="B605" i="11"/>
  <c r="A607" i="11" l="1"/>
  <c r="B606" i="11"/>
  <c r="A608" i="11" l="1"/>
  <c r="B607" i="11"/>
  <c r="B608" i="11" l="1"/>
  <c r="A609" i="11"/>
  <c r="B609" i="11" l="1"/>
  <c r="A610" i="11"/>
  <c r="B610" i="11" l="1"/>
  <c r="A611" i="11"/>
  <c r="B611" i="11" l="1"/>
  <c r="A612" i="11"/>
  <c r="A613" i="11" l="1"/>
  <c r="B612" i="11"/>
  <c r="A614" i="11" l="1"/>
  <c r="B613" i="11"/>
  <c r="A615" i="11" l="1"/>
  <c r="B614" i="11"/>
  <c r="A616" i="11" l="1"/>
  <c r="B615" i="11"/>
  <c r="B616" i="11" l="1"/>
  <c r="A617" i="11"/>
  <c r="B617" i="11" l="1"/>
  <c r="A618" i="11"/>
  <c r="B618" i="11" l="1"/>
  <c r="A619" i="11"/>
  <c r="B619" i="11" l="1"/>
  <c r="A620" i="11"/>
  <c r="A621" i="11" l="1"/>
  <c r="B620" i="11"/>
  <c r="B621" i="11" l="1"/>
  <c r="A622" i="11"/>
  <c r="A623" i="11" l="1"/>
  <c r="B622" i="11"/>
  <c r="A624" i="11" l="1"/>
  <c r="B623" i="11"/>
  <c r="A625" i="11" l="1"/>
  <c r="B624" i="11"/>
  <c r="A626" i="11" l="1"/>
  <c r="B625" i="11"/>
  <c r="A627" i="11" l="1"/>
  <c r="B626" i="11"/>
  <c r="B627" i="11" l="1"/>
  <c r="A628" i="11"/>
  <c r="A629" i="11" l="1"/>
  <c r="B628" i="11"/>
  <c r="B629" i="11" l="1"/>
  <c r="A630" i="11"/>
  <c r="A631" i="11" l="1"/>
  <c r="B630" i="11"/>
  <c r="B631" i="11" l="1"/>
  <c r="A632" i="11"/>
  <c r="A633" i="11" l="1"/>
  <c r="B632" i="11"/>
  <c r="A634" i="11" l="1"/>
  <c r="B633" i="11"/>
  <c r="A635" i="11" l="1"/>
  <c r="B634" i="11"/>
  <c r="A636" i="11" l="1"/>
  <c r="B635" i="11"/>
  <c r="A637" i="11" l="1"/>
  <c r="B636" i="11"/>
  <c r="A638" i="11" l="1"/>
  <c r="B637" i="11"/>
  <c r="A639" i="11" l="1"/>
  <c r="B638" i="11"/>
  <c r="B639" i="11" l="1"/>
  <c r="A640" i="11"/>
  <c r="B640" i="11" l="1"/>
  <c r="A641" i="11"/>
  <c r="B641" i="11" l="1"/>
  <c r="A642" i="11"/>
  <c r="B642" i="11" l="1"/>
  <c r="A643" i="11"/>
  <c r="A644" i="11" l="1"/>
  <c r="B643" i="11"/>
  <c r="B644" i="11" l="1"/>
  <c r="A645" i="11"/>
  <c r="A646" i="11" l="1"/>
  <c r="B645" i="11"/>
  <c r="B646" i="11" l="1"/>
  <c r="A647" i="11"/>
  <c r="A648" i="11" l="1"/>
  <c r="B647" i="11"/>
  <c r="B648" i="11" l="1"/>
  <c r="A649" i="11"/>
  <c r="A650" i="11" l="1"/>
  <c r="B649" i="11"/>
  <c r="B650" i="11" l="1"/>
  <c r="A651" i="11"/>
  <c r="A652" i="11" l="1"/>
  <c r="B651" i="11"/>
  <c r="A653" i="11" l="1"/>
  <c r="B652" i="11"/>
  <c r="B653" i="11" l="1"/>
  <c r="A654" i="11"/>
  <c r="A655" i="11" l="1"/>
  <c r="B654" i="11"/>
  <c r="B655" i="11" l="1"/>
  <c r="A656" i="11"/>
  <c r="A657" i="11" l="1"/>
  <c r="B656" i="11"/>
  <c r="B657" i="11" l="1"/>
  <c r="A658" i="11"/>
  <c r="A659" i="11" l="1"/>
  <c r="B658" i="11"/>
  <c r="B659" i="11" l="1"/>
  <c r="A660" i="11"/>
  <c r="B660" i="11" l="1"/>
  <c r="A661" i="11"/>
  <c r="B661" i="11" l="1"/>
  <c r="A662" i="11"/>
  <c r="B662" i="11" l="1"/>
  <c r="A663" i="11"/>
  <c r="A664" i="11" l="1"/>
  <c r="B663" i="11"/>
  <c r="A665" i="11" l="1"/>
  <c r="B664" i="11"/>
  <c r="B665" i="11" l="1"/>
  <c r="A666" i="11"/>
  <c r="A667" i="11" l="1"/>
  <c r="B666" i="11"/>
  <c r="B667" i="11" l="1"/>
  <c r="A668" i="11"/>
  <c r="B668" i="11" l="1"/>
  <c r="A669" i="11"/>
  <c r="A670" i="11" l="1"/>
  <c r="B669" i="11"/>
  <c r="B670" i="11" l="1"/>
  <c r="A671" i="11"/>
  <c r="A672" i="11" l="1"/>
  <c r="B671" i="11"/>
  <c r="A673" i="11" l="1"/>
  <c r="B672" i="11"/>
  <c r="B673" i="11" l="1"/>
  <c r="A674" i="11"/>
  <c r="A675" i="11" l="1"/>
  <c r="B674" i="11"/>
  <c r="B675" i="11" l="1"/>
  <c r="A676" i="11"/>
  <c r="A677" i="11" l="1"/>
  <c r="B676" i="11"/>
  <c r="B677" i="11" l="1"/>
  <c r="A678" i="11"/>
  <c r="A679" i="11" l="1"/>
  <c r="B678" i="11"/>
  <c r="B679" i="11" l="1"/>
  <c r="A680" i="11"/>
  <c r="A681" i="11" l="1"/>
  <c r="B680" i="11"/>
  <c r="B681" i="11" l="1"/>
  <c r="A682" i="11"/>
  <c r="A683" i="11" l="1"/>
  <c r="B682" i="11"/>
  <c r="B683" i="11" l="1"/>
  <c r="A684" i="11"/>
  <c r="A685" i="11" l="1"/>
  <c r="B684" i="11"/>
  <c r="B685" i="11" l="1"/>
  <c r="A686" i="11"/>
  <c r="A687" i="11" l="1"/>
  <c r="B686" i="11"/>
  <c r="B687" i="11" l="1"/>
  <c r="A688" i="11"/>
  <c r="A689" i="11" l="1"/>
  <c r="B688" i="11"/>
  <c r="B689" i="11" l="1"/>
  <c r="A690" i="11"/>
  <c r="A691" i="11" l="1"/>
  <c r="B690" i="11"/>
  <c r="B691" i="11" l="1"/>
  <c r="A692" i="11"/>
  <c r="B692" i="11" l="1"/>
  <c r="A693" i="11"/>
  <c r="A694" i="11" l="1"/>
  <c r="B693" i="11"/>
  <c r="B694" i="11" l="1"/>
  <c r="A695" i="11"/>
  <c r="A696" i="11" l="1"/>
  <c r="B695" i="11"/>
  <c r="A697" i="11" l="1"/>
  <c r="B696" i="11"/>
  <c r="B697" i="11" l="1"/>
  <c r="A698" i="11"/>
  <c r="A699" i="11" l="1"/>
  <c r="B698" i="11"/>
  <c r="B699" i="11" l="1"/>
  <c r="A700" i="11"/>
  <c r="A701" i="11" l="1"/>
  <c r="B700" i="11"/>
  <c r="B701" i="11" l="1"/>
  <c r="A702" i="11"/>
  <c r="A703" i="11" l="1"/>
  <c r="B702" i="11"/>
  <c r="A704" i="11" l="1"/>
  <c r="B703" i="11"/>
  <c r="B704" i="11" l="1"/>
  <c r="A705" i="11"/>
  <c r="A706" i="11" l="1"/>
  <c r="B705" i="11"/>
  <c r="B706" i="11" l="1"/>
  <c r="A707" i="11"/>
  <c r="A708" i="11" l="1"/>
  <c r="B707" i="11"/>
  <c r="B708" i="11" l="1"/>
  <c r="A709" i="11"/>
  <c r="B709" i="11" l="1"/>
  <c r="A710" i="11"/>
  <c r="B710" i="11" l="1"/>
  <c r="A711" i="11"/>
  <c r="B711" i="11" l="1"/>
  <c r="A712" i="11"/>
  <c r="A713" i="11" l="1"/>
  <c r="B712" i="11"/>
  <c r="B713" i="11" l="1"/>
  <c r="A714" i="11"/>
  <c r="A715" i="11" l="1"/>
  <c r="B714" i="11"/>
  <c r="B715" i="11" l="1"/>
  <c r="A716" i="11"/>
  <c r="A717" i="11" l="1"/>
  <c r="B716" i="11"/>
  <c r="B717" i="11" l="1"/>
  <c r="A718" i="11"/>
  <c r="B718" i="11" l="1"/>
  <c r="A719" i="11"/>
  <c r="B719" i="11" l="1"/>
  <c r="A720" i="11"/>
  <c r="B720" i="11" l="1"/>
  <c r="A721" i="11"/>
  <c r="A722" i="11" l="1"/>
  <c r="B722" i="11" s="1"/>
  <c r="B721" i="11"/>
  <c r="B32" i="6"/>
  <c r="A33" i="6"/>
  <c r="A34" i="6" s="1"/>
  <c r="B34" i="6" l="1"/>
  <c r="A35" i="6"/>
  <c r="B33" i="6"/>
  <c r="B35" i="6" l="1"/>
  <c r="A36" i="6"/>
  <c r="B36" i="6" l="1"/>
  <c r="A37" i="6"/>
  <c r="A38" i="6" l="1"/>
  <c r="B37" i="6"/>
  <c r="A39" i="6" l="1"/>
  <c r="A40" i="6" s="1"/>
  <c r="A41" i="6" s="1"/>
  <c r="B38" i="6"/>
  <c r="B39" i="6" l="1"/>
  <c r="B40" i="6" l="1"/>
  <c r="A42" i="6"/>
  <c r="A43" i="6" s="1"/>
  <c r="B41" i="6" l="1"/>
  <c r="B43" i="6" l="1"/>
  <c r="A44" i="6" l="1"/>
  <c r="B42" i="6"/>
  <c r="A45" i="6" l="1"/>
  <c r="B44" i="6"/>
  <c r="B45" i="6" l="1"/>
  <c r="A46" i="6"/>
  <c r="B46"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3" authorId="0" shapeId="0" xr:uid="{00000000-0006-0000-0300-000001000000}">
      <text>
        <r>
          <rPr>
            <sz val="11"/>
            <color rgb="FF000000"/>
            <rFont val="Calibri"/>
            <family val="2"/>
            <charset val="1"/>
          </rPr>
          <t>[Trådad kommentar]
I din version av Excel kan du läsa den här trådade kommentaren, men eventuella ändringar i den tas bort om filen öppnas i en senare version av Excel. Läs mer: https://go.microsoft.com/fwlink/?linkid=870924
Kommentar:
    prefix h stands for hexadecimal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J3" authorId="0" shapeId="0" xr:uid="{00000000-0006-0000-0700-000001000000}">
      <text>
        <r>
          <rPr>
            <sz val="11"/>
            <color rgb="FF000000"/>
            <rFont val="Calibri"/>
            <family val="2"/>
            <charset val="1"/>
          </rPr>
          <t>[Trådad kommentar]
I din version av Excel kan du läsa den här trådade kommentaren, men eventuella ändringar i den tas bort om filen öppnas i en senare version av Excel. Läs mer: https://go.microsoft.com/fwlink/?linkid=870924
Kommentar:
    prefix h stands for hexadecimal value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<sst xmlns="http://schemas.openxmlformats.org/spreadsheetml/2006/main" count="5929" uniqueCount="1900">
  <si>
    <t>Revision date</t>
  </si>
  <si>
    <t>Revision</t>
  </si>
  <si>
    <t>Reg Type</t>
  </si>
  <si>
    <t>SAB Slaves</t>
  </si>
  <si>
    <t>Base Addr</t>
  </si>
  <si>
    <t>RW</t>
  </si>
  <si>
    <t>R</t>
  </si>
  <si>
    <t>W</t>
  </si>
  <si>
    <t>RAZ</t>
  </si>
  <si>
    <t>RW_TX_V</t>
  </si>
  <si>
    <t>RW_TX_H</t>
  </si>
  <si>
    <t>RW_RX_V</t>
  </si>
  <si>
    <t>RW_RX_H</t>
  </si>
  <si>
    <t>RWV</t>
  </si>
  <si>
    <t>Address Offset</t>
  </si>
  <si>
    <t>SYSTEM</t>
  </si>
  <si>
    <t>0x000</t>
  </si>
  <si>
    <t>Address</t>
  </si>
  <si>
    <t>Address hex</t>
  </si>
  <si>
    <t>Reg Name</t>
  </si>
  <si>
    <t>Field Name</t>
  </si>
  <si>
    <t>Description</t>
  </si>
  <si>
    <t>Msb</t>
  </si>
  <si>
    <t>Lsb</t>
  </si>
  <si>
    <t>Bit Length</t>
  </si>
  <si>
    <t>Type</t>
  </si>
  <si>
    <t>Default</t>
  </si>
  <si>
    <t>Signal Name</t>
  </si>
  <si>
    <t>Dir</t>
  </si>
  <si>
    <t>chip_id</t>
  </si>
  <si>
    <t>chip_num_src</t>
  </si>
  <si>
    <t>src_7</t>
  </si>
  <si>
    <t>Source GPIO for bit 7 of chip_num</t>
  </si>
  <si>
    <t>src_6</t>
  </si>
  <si>
    <t>Source GPIO for bit 6 of chip_num</t>
  </si>
  <si>
    <t>src_5</t>
  </si>
  <si>
    <t>Source GPIO for bit 5 of chip_num</t>
  </si>
  <si>
    <t>src_4</t>
  </si>
  <si>
    <t>Source GPIO for bit 4 of chip_num</t>
  </si>
  <si>
    <t>src_3</t>
  </si>
  <si>
    <t>Source GPIO for bit 3 of chip_num</t>
  </si>
  <si>
    <t>src_2</t>
  </si>
  <si>
    <t>Source GPIO for bit 2 of chip_num</t>
  </si>
  <si>
    <t>src_1</t>
  </si>
  <si>
    <t>Source GPIO for bit 1 of chip_num</t>
  </si>
  <si>
    <t>src_0</t>
  </si>
  <si>
    <t>Source GPIO for bit 0 of chip_num
Source GPIO = 0: dig_gpio[0]
Source GPIO = 1: dig_gpio[1]
Source GPIO = 2: dig_gpio[2]
Source GPIO = 3: ctrl[0]
Source GPIO = 4: ctrl[1]
Source GPIO = 5: ctrl[2]
Source GPIO = 6: ctrl[3]
Source GPIO = 7: ctrl[4]
Source GPIO = 8: ctrl[5]
Source GPIO = 9: ctrl[6]
Source GPIO = 10: ctrl[7]</t>
  </si>
  <si>
    <t>chip_num</t>
  </si>
  <si>
    <t>value</t>
  </si>
  <si>
    <t>Chip number.
When chip_num_ext_en = 0, the value read from this register is the value previously written here.
When chip_num_ext_en &gt; 0, the value read from this register is the chip_num set by the selected GPIOs in chip_num_src.</t>
  </si>
  <si>
    <t>chip_num_ext_en</t>
  </si>
  <si>
    <t>num_gpios</t>
  </si>
  <si>
    <t>Chip number external enable.
Controls how many bits for chip_num are read from GPIOs.
chip_num_ext_en = 0: Chip number is set by contents of register chip_num. chip_num_ext_en = 1: Chip number is set by Source GPIO for bit 0
chip_num_ext_en = 2: Chip number is set by Source GPIOs for bit 0-1
chip_num_ext_en = 3: Chip number is set by Source GPIOs for bit 0-2
chip_num_ext_en = 4: Chip number is set by Source GPIOs for bit 0-3
chip_num_ext_en = 5: Chip number is set by Source GPIOs for bit 0-4
chip_num_ext_en = 6: Chip number is set by Source GPIOs for bit 0-5
chip_num_ext_en = 7: Chip number is set by Source GPIOs for bit 0-6
chip_num_ext_en = 8: Chip number is set by Source GPIOs for bit 0-7</t>
  </si>
  <si>
    <t>ctrl_i</t>
  </si>
  <si>
    <t>CTRL GPIO inputs</t>
  </si>
  <si>
    <t>ctrl_o</t>
  </si>
  <si>
    <t>CTRL GPIO outputs</t>
  </si>
  <si>
    <t>ctrl_oe</t>
  </si>
  <si>
    <t>CTRL GPIO output enables</t>
  </si>
  <si>
    <t>dig_gpio_i</t>
  </si>
  <si>
    <t>DIG_GPIO GPIO inputs</t>
  </si>
  <si>
    <t>dig_gpio_o</t>
  </si>
  <si>
    <t>DIG_GPIO GPIO outputs</t>
  </si>
  <si>
    <t>dig_gpio_oe</t>
  </si>
  <si>
    <t>DIG_GPIO GPIO output enables</t>
  </si>
  <si>
    <t>i2c_i</t>
  </si>
  <si>
    <t>i2c_sda_i</t>
  </si>
  <si>
    <t>I2C GPIO inputs</t>
  </si>
  <si>
    <t>i2c_scl_i</t>
  </si>
  <si>
    <t>i2c_o</t>
  </si>
  <si>
    <t>i2c_sda_o</t>
  </si>
  <si>
    <t>I2C GPIO outputs</t>
  </si>
  <si>
    <t>i2c_scl_o</t>
  </si>
  <si>
    <t>i2c_oe</t>
  </si>
  <si>
    <t>i2c_sda_oe</t>
  </si>
  <si>
    <t>I2C GPIO output enables</t>
  </si>
  <si>
    <t>i2c_scl_oe</t>
  </si>
  <si>
    <t>i2c_gpio_override</t>
  </si>
  <si>
    <t>i2c_gpio_en</t>
  </si>
  <si>
    <t>I2C GPIO override enable</t>
  </si>
  <si>
    <t>digclk_config_status</t>
  </si>
  <si>
    <t>digclk_ld</t>
  </si>
  <si>
    <t>in</t>
  </si>
  <si>
    <t>digclk_sel_ext_clk_test</t>
  </si>
  <si>
    <t>digclk_sel_ext_clk control in Test Mode 2 and 3, default enabled</t>
  </si>
  <si>
    <t>digclk_sel_ext_clk</t>
  </si>
  <si>
    <t>digclk_ct</t>
  </si>
  <si>
    <t>digclk_n</t>
  </si>
  <si>
    <t>digclk_r</t>
  </si>
  <si>
    <t>ctrl_gpio_config</t>
  </si>
  <si>
    <t>mode</t>
  </si>
  <si>
    <t>CTRL mode:
00: TX/RX control mode (Only CTRL[7] is used)
01: Frequency Sync mode (Only CTRL[7] is used)
10: TX/RX control mode + Frequency Sync mode (CTRL[7:5] is used)
11: Full control mode (CTRL[7:0] is used)</t>
  </si>
  <si>
    <t>en</t>
  </si>
  <si>
    <t>CTRL-communication enable</t>
  </si>
  <si>
    <t>otp_config_temp_hi_th</t>
  </si>
  <si>
    <t>temp_th</t>
  </si>
  <si>
    <t>Over Temperature Protection high temperature threshold</t>
  </si>
  <si>
    <t>0x3FF</t>
  </si>
  <si>
    <t>otp_config_temp_lo_th</t>
  </si>
  <si>
    <t>Over Temperature Protection low temperature threshold</t>
  </si>
  <si>
    <t>otp_config_en</t>
  </si>
  <si>
    <t>Over Temperature Protection Enable</t>
  </si>
  <si>
    <t>otp_config_rx_alarm_en</t>
  </si>
  <si>
    <t>Over Temperature Protection Rx Alarm enable</t>
  </si>
  <si>
    <t>otp_config_tx_alarm_en</t>
  </si>
  <si>
    <t>Over Temperature Protection Tx Alarm enable</t>
  </si>
  <si>
    <t>otp_status</t>
  </si>
  <si>
    <t>temp_ok</t>
  </si>
  <si>
    <t>Over Temperature Protection Temperature OK</t>
  </si>
  <si>
    <t>0x3F</t>
  </si>
  <si>
    <t>otp_alarm</t>
  </si>
  <si>
    <t>rx_alarm</t>
  </si>
  <si>
    <t>Over Temperature Protection Rx Alarm</t>
  </si>
  <si>
    <t>tx_alarm</t>
  </si>
  <si>
    <t>Over Temperature Protection Tx Alarm</t>
  </si>
  <si>
    <t>temp_0</t>
  </si>
  <si>
    <t>Temperature for temp source 0</t>
  </si>
  <si>
    <t>temp_1</t>
  </si>
  <si>
    <t>Temperature for temp source 1</t>
  </si>
  <si>
    <t>temp_2</t>
  </si>
  <si>
    <t>Temperature for temp source 2</t>
  </si>
  <si>
    <t>temp_3</t>
  </si>
  <si>
    <t>Temperature for temp source 3</t>
  </si>
  <si>
    <t>temp_4</t>
  </si>
  <si>
    <t>Temperature for temp source 4</t>
  </si>
  <si>
    <t>temp_5</t>
  </si>
  <si>
    <t>Temperature for temp source 5</t>
  </si>
  <si>
    <t>temp_config_0</t>
  </si>
  <si>
    <t>slope</t>
  </si>
  <si>
    <t>Temperature compensation slope for source 0</t>
  </si>
  <si>
    <t>adc_offs</t>
  </si>
  <si>
    <t>Temperature compensation ADC value offset for source 0</t>
  </si>
  <si>
    <t>temp_offs</t>
  </si>
  <si>
    <t>Temperature compensation Temp offset for source 0</t>
  </si>
  <si>
    <t>temp_config_1</t>
  </si>
  <si>
    <t>Temperature compensation slope for source 1</t>
  </si>
  <si>
    <t>Temperature compensation ADC value offset for source 1</t>
  </si>
  <si>
    <t>Temperature compensation Temp offset for source 1</t>
  </si>
  <si>
    <t>temp_config_2</t>
  </si>
  <si>
    <t>Temperature compensation slope for source 2</t>
  </si>
  <si>
    <t>Temperature compensation ADC value offset for source 2</t>
  </si>
  <si>
    <t>Temperature compensation Temp offset for source 2</t>
  </si>
  <si>
    <t>temp_config_3</t>
  </si>
  <si>
    <t>Temperature compensation slope for source 3</t>
  </si>
  <si>
    <t>Temperature compensation ADC value offset for source 3</t>
  </si>
  <si>
    <t>Temperature compensation Temp offset for source 3</t>
  </si>
  <si>
    <t>temp_config_4</t>
  </si>
  <si>
    <t>Temperature compensation slope for source 4</t>
  </si>
  <si>
    <t>Temperature compensation ADC value offset for source 4</t>
  </si>
  <si>
    <t>Temperature compensation Temp offset for source 4</t>
  </si>
  <si>
    <t>temp_config_5</t>
  </si>
  <si>
    <t>Temperature compensation slope for source 5</t>
  </si>
  <si>
    <t>Temperature compensation ADC value offset for source 5</t>
  </si>
  <si>
    <t>Temperature compensation Temp offset for source 5</t>
  </si>
  <si>
    <t>gpio_test_ctrl</t>
  </si>
  <si>
    <t>leakage_test</t>
  </si>
  <si>
    <t>rst_n_tt_o</t>
  </si>
  <si>
    <t>vcc_high_det</t>
  </si>
  <si>
    <t>biastop_det_vcc3v3_rf_high</t>
  </si>
  <si>
    <t>biastop_det_vcc3v3_bb_v_high</t>
  </si>
  <si>
    <t>biastop_det_vcc3v3_bb_h_high</t>
  </si>
  <si>
    <t>en_vcc_high</t>
  </si>
  <si>
    <t>bbtx_vcm_high_v</t>
  </si>
  <si>
    <t>bbtx_vcm_high_h</t>
  </si>
  <si>
    <t>bf_enable_vcc_high</t>
  </si>
  <si>
    <t>com_enable_vcc_high</t>
  </si>
  <si>
    <t>bbtx_vcc_high_v</t>
  </si>
  <si>
    <t>bbtx_vcc_high_h</t>
  </si>
  <si>
    <t>en_vcc_high_ovr</t>
  </si>
  <si>
    <t>bf_enable_vcc_high_ovr</t>
  </si>
  <si>
    <t>com_enable_vcc_high_ovr</t>
  </si>
  <si>
    <t>bbtx_vcc_high_v_ovr</t>
  </si>
  <si>
    <t>bbtx_vcc_high_h_ovr</t>
  </si>
  <si>
    <t>biastop_en</t>
  </si>
  <si>
    <t>biastop_en_vcc_detect</t>
  </si>
  <si>
    <t>biastop_en_bg_rf</t>
  </si>
  <si>
    <t>biastop_en_ldo_vco</t>
  </si>
  <si>
    <t>biastop_en_ldo_pll</t>
  </si>
  <si>
    <t>biastop_en_ldo_chp</t>
  </si>
  <si>
    <t>biastop_en_ldo_bb_v</t>
  </si>
  <si>
    <t>biastop_en_ldo_bb_h</t>
  </si>
  <si>
    <t>biastop_config</t>
  </si>
  <si>
    <t>biastop_amux_en</t>
  </si>
  <si>
    <t>biastop_amux_sel</t>
  </si>
  <si>
    <t>bist_config</t>
  </si>
  <si>
    <t>bist_en_bf_det_v_west_amp</t>
  </si>
  <si>
    <t>bist_en_bf_det_v_east_amp</t>
  </si>
  <si>
    <t>bist_en_bf_det_h_west_amp</t>
  </si>
  <si>
    <t>bist_en_bf_det_h_east_amp</t>
  </si>
  <si>
    <t>bist_en_ptat_amp</t>
  </si>
  <si>
    <t>bist_en_vtune_amp</t>
  </si>
  <si>
    <t>bist_en_bg_amp</t>
  </si>
  <si>
    <t>bist_buf_out_en</t>
  </si>
  <si>
    <t>bist_sel_out</t>
  </si>
  <si>
    <t>bist_buf_in_en</t>
  </si>
  <si>
    <t>bist_sel_in</t>
  </si>
  <si>
    <t>biasbist_en_ldo</t>
  </si>
  <si>
    <t>Enable 1.2V and 2.5 LDOs in BIST</t>
  </si>
  <si>
    <t>sab_config</t>
  </si>
  <si>
    <t>to_limit</t>
  </si>
  <si>
    <t>Timeout limit</t>
  </si>
  <si>
    <t>sab_status_to</t>
  </si>
  <si>
    <t>to</t>
  </si>
  <si>
    <t>Timeout indication, write will clear indication</t>
  </si>
  <si>
    <t>sab_status_to_mst</t>
  </si>
  <si>
    <t>to_master</t>
  </si>
  <si>
    <t>Timeout Master, write will clear indication</t>
  </si>
  <si>
    <t>sab_status_to_slv</t>
  </si>
  <si>
    <t>to_slave</t>
  </si>
  <si>
    <t>Timeout Slave, write will clear indication</t>
  </si>
  <si>
    <t>spi_clk_cfg</t>
  </si>
  <si>
    <t>miso_inv_clk</t>
  </si>
  <si>
    <t>mosi_inv_clk</t>
  </si>
  <si>
    <t>spi_miso_oe_delay</t>
  </si>
  <si>
    <t>miso_oe_delay</t>
  </si>
  <si>
    <t>Delay for MISO output enable</t>
  </si>
  <si>
    <t>spi_miso_data_delay</t>
  </si>
  <si>
    <t>miso_data_delay</t>
  </si>
  <si>
    <t>Delay for MISO data out</t>
  </si>
  <si>
    <t>spi_bits_chip</t>
  </si>
  <si>
    <t>bits_chip</t>
  </si>
  <si>
    <t>SPI bit mask for chip_num</t>
  </si>
  <si>
    <t>tx_index_h_offs</t>
  </si>
  <si>
    <t>index</t>
  </si>
  <si>
    <t>This register is for chip internal use only. Do not alter it.</t>
  </si>
  <si>
    <t>rx_index_h_offs</t>
  </si>
  <si>
    <t>gpio_irq_en</t>
  </si>
  <si>
    <t>GPIO IRQ override enable, one per output. Enables IRQ on GPIO ports, active high. NOTE! GPIO Output Enabled needs to be configured separately!</t>
  </si>
  <si>
    <t>irq_clear_cfg</t>
  </si>
  <si>
    <t>irq_clear</t>
  </si>
  <si>
    <t>IRQ Clear, active high. Clears the irq_pending register. Read az zero</t>
  </si>
  <si>
    <t>irq_type</t>
  </si>
  <si>
    <t>IRQ Type, three bits per 24 IRQ sources. Default disabled. Bits [2:0]: source 0, see register field irq_pending for source per bit
b000 – Low Level detection
b001 – Rising Edge detection
b010 – Change detection, either falling or rising
b110 – Falling Edge detection
b111 – High level detection
others – Source disabled</t>
  </si>
  <si>
    <t>0x6DB6DB6DB6DB6DB6DB</t>
  </si>
  <si>
    <t>irq_mask</t>
  </si>
  <si>
    <t>irq_mask2</t>
  </si>
  <si>
    <t>irq_mask1</t>
  </si>
  <si>
    <t>irq_mask0</t>
  </si>
  <si>
    <t>irq_pending</t>
  </si>
  <si>
    <t>gpio_signals_en</t>
  </si>
  <si>
    <t>GPIO Signals override enable, one per GPIO output. Enables internal signals to be muxed out on GPIO ports, active high. 
NOTE! Register field gpio_irq_en has higher priority!
NOTE! GPIO Output Enabled needs to be configured separately!</t>
  </si>
  <si>
    <t>CGU</t>
  </si>
  <si>
    <t>0x080</t>
  </si>
  <si>
    <t>cgu_module_clk</t>
  </si>
  <si>
    <t>module_clks_en</t>
  </si>
  <si>
    <t>0xFFFF</t>
  </si>
  <si>
    <t>cgu_slave_clk</t>
  </si>
  <si>
    <t>sab_slv_clks_en</t>
  </si>
  <si>
    <t>cgu_misc_clk</t>
  </si>
  <si>
    <t>calosc_clk_en</t>
  </si>
  <si>
    <t>RX BB Calibration clock control for the Calibration Oscillator clock domain in dig_core. Active high</t>
  </si>
  <si>
    <t>0x1</t>
  </si>
  <si>
    <t>freq_meas_clk_en</t>
  </si>
  <si>
    <t>Frequency Measurement measured clock enable. Active high</t>
  </si>
  <si>
    <t>0x0</t>
  </si>
  <si>
    <t>ref_clk_en</t>
  </si>
  <si>
    <t>Frequency Measurement reference clock enable. Active high</t>
  </si>
  <si>
    <t>fgu_freq_ctrl</t>
  </si>
  <si>
    <t>finished</t>
  </si>
  <si>
    <t>Frequency Measurement finished indicator</t>
  </si>
  <si>
    <t>start</t>
  </si>
  <si>
    <t>Frequency Measurement start signal</t>
  </si>
  <si>
    <t>cgu_freq_ref</t>
  </si>
  <si>
    <t>clk_cnt</t>
  </si>
  <si>
    <t>Frequency Measurement reference counter value</t>
  </si>
  <si>
    <t>cgu_freq_meas</t>
  </si>
  <si>
    <t>clk_cnt_meas</t>
  </si>
  <si>
    <t>Frequency Measurement measured counter value</t>
  </si>
  <si>
    <t>cgu_master_clk</t>
  </si>
  <si>
    <t>arb_clk_en</t>
  </si>
  <si>
    <t>Test and debug control! SAB Arbiter clock enable, including all SAB Slave and SAB Master clocks. Active high. NOTE! Clearing this bit will hang the SAB bus</t>
  </si>
  <si>
    <t>module_clk_src_en</t>
  </si>
  <si>
    <t>Test and debug control! Common Module clock source enable. Active high. Includes also the Frequency Measurement clock</t>
  </si>
  <si>
    <t>sab_slv_clk_src_en</t>
  </si>
  <si>
    <t>Test and debug control! Common SAB Slave clock source enable. Active high. Used to disable all SAB Slave clocks NOTE! Clearing this bit will hang the SAB bus</t>
  </si>
  <si>
    <t>sab_mst_clks_en</t>
  </si>
  <si>
    <t>Test and debug control! SAB Master clock enable. Active high.
[1] : I2C SAB Master
[0] : SPI SAB Master</t>
  </si>
  <si>
    <t>0x3</t>
  </si>
  <si>
    <t>rgu_module_rst</t>
  </si>
  <si>
    <t>module_resets</t>
  </si>
  <si>
    <t>rgu_slave_rst</t>
  </si>
  <si>
    <t>sab_slv_resets</t>
  </si>
  <si>
    <t>rgu_misc_rst</t>
  </si>
  <si>
    <t>freq_meas_reset</t>
  </si>
  <si>
    <t>Frequency Measurement measured clock domain reset. Active high</t>
  </si>
  <si>
    <t>calosc_reset</t>
  </si>
  <si>
    <t>RX BB Calibration reset control for the Calibration Oscillator clock domain in dig_core. Active high</t>
  </si>
  <si>
    <t>rgu_sw_rst</t>
  </si>
  <si>
    <t>sw_rst</t>
  </si>
  <si>
    <t>SW reset activation, active high. Activates all reset. Automatically cleared after activation</t>
  </si>
  <si>
    <t>rgu_master_rst</t>
  </si>
  <si>
    <t>arb_reset</t>
  </si>
  <si>
    <t>SAB Arbiter reset activation, including all SAB Slave and SAB Master resets. Active high. NOTE! Setting this bit will hang the SAB bus</t>
  </si>
  <si>
    <t>sab_mst_resets</t>
  </si>
  <si>
    <t>SAB Master reset activation. Active high
[1] : I2C SAB Master
[0] : SPI SAB Master</t>
  </si>
  <si>
    <t>I2C</t>
  </si>
  <si>
    <t>0x100</t>
  </si>
  <si>
    <t>bootl_type</t>
  </si>
  <si>
    <t>Boot-loader I2C Slave type.
1 – SCCB slave, ACK/NACK is ignored
0 – I2C slave</t>
  </si>
  <si>
    <t>bootl_id_start</t>
  </si>
  <si>
    <t>Boot-Loader I2C Slave ID Address, pre-set start address</t>
  </si>
  <si>
    <t>0x50</t>
  </si>
  <si>
    <t>slave0_type</t>
  </si>
  <si>
    <t>Bus Control Memory slave type for Slave ID 0, pointed out from the Bus Control Memory
1 – SCCB slave, ACK/NACK is ignored
0 – I2C slave</t>
  </si>
  <si>
    <t>slave0_id</t>
  </si>
  <si>
    <t>Predefined I2C Slave ID Address for Slave ID 0, pointed out from the Bus Control Memory</t>
  </si>
  <si>
    <t>bootl_id_stop</t>
  </si>
  <si>
    <t>Boot-Loader I2C Slave ID Address, pre-set stop address</t>
  </si>
  <si>
    <t>0x57</t>
  </si>
  <si>
    <t>boot_hw</t>
  </si>
  <si>
    <t>I2C Boot-loader enable control. Only taken into account at reset release</t>
  </si>
  <si>
    <t>boot_sw</t>
  </si>
  <si>
    <t>I2C Boot-loader Start signal on rising edge, SW generated</t>
  </si>
  <si>
    <t>irq_state</t>
  </si>
  <si>
    <t>IRQ FSM matching state, see register field fsm. Default ST_IDLE state. Connected to the IRQ Handler</t>
  </si>
  <si>
    <t>boot_int_bytes</t>
  </si>
  <si>
    <t>Number of bytes for the I2C Slave internal address, 0 = 1 byte and 1 = 2 bytes</t>
  </si>
  <si>
    <t>start_ptr</t>
  </si>
  <si>
    <t>Bus Control Memory Start Pointer. 
1 - Use stop pointer from last run
0 - Use start pointer</t>
  </si>
  <si>
    <t>start_sw</t>
  </si>
  <si>
    <t>I2C Start signal on rising edge, SW generated. Activates the Bus Control Memory</t>
  </si>
  <si>
    <t>bypass_mode</t>
  </si>
  <si>
    <t>Wrapper Bypass Control</t>
  </si>
  <si>
    <t>run_mode</t>
  </si>
  <si>
    <t>Bus Control Memory Run Mode. 
1 - Free running until No of data bytes = 0
0 - one config block per SW trigger</t>
  </si>
  <si>
    <t>ptr_mode</t>
  </si>
  <si>
    <t>Bus Control Memory Pointer Mode. Stop pointer update after SW triggered I2C access.
0 - Stop pointer is equal to next command which means that if the run_mode bit = 1 then the stop pointer is equal to the stop command pointer +1.
1 - The stop pointer is given the same value as the start pointer</t>
  </si>
  <si>
    <t>wrapper_dis</t>
  </si>
  <si>
    <t>Forces active I2C Wrapper FSM to Idle state via Stop state. Can be used to de-activate HW Boot-loader in a safe way</t>
  </si>
  <si>
    <t>clear</t>
  </si>
  <si>
    <t>I2C Clear request, resets the I2C IP module and the Control FSM</t>
  </si>
  <si>
    <t>enable</t>
  </si>
  <si>
    <t>I2C IP Enable, active high.
NOTE! This bit can be used to halt the I2C module temporary by setting the bit to 0. I2C IO cell pull enable control signals can therefore stay active during this halt depending on its state when this bit is set to 0</t>
  </si>
  <si>
    <t>fix_missack</t>
  </si>
  <si>
    <t>Enables HW restart when missing ACK</t>
  </si>
  <si>
    <t>max_missack</t>
  </si>
  <si>
    <t>Max number of restart trials done, stopped</t>
  </si>
  <si>
    <t>ignore_ack</t>
  </si>
  <si>
    <t>Ignore ACK, overrides the slave0_type and bootl_type setting</t>
  </si>
  <si>
    <t>fix_al</t>
  </si>
  <si>
    <t>Enables HW restart when arbitration lost</t>
  </si>
  <si>
    <t>max_al</t>
  </si>
  <si>
    <t>Max number of restart trials</t>
  </si>
  <si>
    <t>bypass_cr</t>
  </si>
  <si>
    <t>Bypass mode, I2C IP Command Register
[5]: Start
[4]: Stop
[3]: Read
[2]: Write
[1]: ACK
[0]: iACK</t>
  </si>
  <si>
    <t>bypass_trx</t>
  </si>
  <si>
    <t>Bypass mode, I2C IP TRX Register</t>
  </si>
  <si>
    <t>bus_ptr_init0</t>
  </si>
  <si>
    <t>I2C Control memory initial pointer #0</t>
  </si>
  <si>
    <t>clk_div</t>
  </si>
  <si>
    <t>I2C Clock Prescaler divider value
I2C clock rates with a system clock at 225 MHz:
d500: 85 kHz
d400: 106 kHz
d300: 141 kHz
d200: 210 kHz
d100: 412 kHz
d050: 824 kHz
d025: 1531 kHz
d012: 2961 kHz
d011: 3261kHz
d010: 3572 kHz</t>
  </si>
  <si>
    <t>boot_data</t>
  </si>
  <si>
    <t>SAB Master write data</t>
  </si>
  <si>
    <t>overflow_abort</t>
  </si>
  <si>
    <t>Overflow in a bus_ctrl memory pointer. Connected to the IRQ Handler</t>
  </si>
  <si>
    <t>busy</t>
  </si>
  <si>
    <t>I2C IP Busy flag, active high</t>
  </si>
  <si>
    <t>boot_active</t>
  </si>
  <si>
    <t>Boot-loader active indicator</t>
  </si>
  <si>
    <t>done_reg</t>
  </si>
  <si>
    <t>I2C IP done_reg indicator</t>
  </si>
  <si>
    <t>nack_abort</t>
  </si>
  <si>
    <t>Abort caused by missing ACK. Connected to the IRQ Handler</t>
  </si>
  <si>
    <t>no_missack</t>
  </si>
  <si>
    <t>Number of aborts caused by missing ACK</t>
  </si>
  <si>
    <t>irq_missack</t>
  </si>
  <si>
    <t>IRQ for missing ACK, max retrials done. Connected to the IRQ Handler</t>
  </si>
  <si>
    <t>irq_al</t>
  </si>
  <si>
    <t>IRQ for Arbitration Lost, max retrials done. Connected to the IRQ Handler</t>
  </si>
  <si>
    <t>al_abort</t>
  </si>
  <si>
    <t>Arbitration Lost indicator. Connected to the IRQ Handler</t>
  </si>
  <si>
    <t>no_al</t>
  </si>
  <si>
    <t>Number of arbitration lost retrial runs</t>
  </si>
  <si>
    <t>fsm</t>
  </si>
  <si>
    <t>I2C control state machine
b0000: ST_IDLE
b0001: ST_BUSBUSY
b0010: ST_INIT
b0011: ST_START
b0100: ST_ADDRPH
b0101: ST_ADDROK
b0110: ST_ADDR10PH
b0111: ST_ADDR10OK
b1000: ST_RDATAPH
b1001: ST_RDATAOK
b1010: ST_WDATAPH
b1011: ST_WDATAOK
b1100: ST_STOP
b1101: ST_STOPPED
b1110: ST_ARBLOST
b1111: ST_MISSACK</t>
  </si>
  <si>
    <t>bus_ptr_start</t>
  </si>
  <si>
    <t>Previous bus_ctrl start pointer</t>
  </si>
  <si>
    <t>bus_ptr_stop</t>
  </si>
  <si>
    <t>Previous bus_ctrl stop pointer</t>
  </si>
  <si>
    <t>read_data_ptr</t>
  </si>
  <si>
    <t>Read data pointer</t>
  </si>
  <si>
    <t>boot_addr[7:0]</t>
  </si>
  <si>
    <t>SAB Master Address output, bit 7:0</t>
  </si>
  <si>
    <t>read_data</t>
  </si>
  <si>
    <t>Read data value</t>
  </si>
  <si>
    <t>i2c_command_reg</t>
  </si>
  <si>
    <t>I2C IP command register info</t>
  </si>
  <si>
    <t>i2c_write_data</t>
  </si>
  <si>
    <t>Write data info</t>
  </si>
  <si>
    <t>tlv_active</t>
  </si>
  <si>
    <t>TLV decoding ongoing indicator, active high</t>
  </si>
  <si>
    <t>bootl_id</t>
  </si>
  <si>
    <t>Last accessed I2C address ID by the Boot-loader</t>
  </si>
  <si>
    <t>tlv_code</t>
  </si>
  <si>
    <t>TLV code, last seen</t>
  </si>
  <si>
    <t>boot_int_addr</t>
  </si>
  <si>
    <t>Boot-Loader I2C Slave internal address</t>
  </si>
  <si>
    <t>sab_writes</t>
  </si>
  <si>
    <t>Number of Boot-Loader SAB Master Write Accesses</t>
  </si>
  <si>
    <t>EFC</t>
  </si>
  <si>
    <t>0x180</t>
  </si>
  <si>
    <t>bypass</t>
  </si>
  <si>
    <t>eFUSE Macro connection</t>
  </si>
  <si>
    <t>func</t>
  </si>
  <si>
    <t>prog</t>
  </si>
  <si>
    <t>sense</t>
  </si>
  <si>
    <t>vrefenable</t>
  </si>
  <si>
    <t>mimic</t>
  </si>
  <si>
    <t>gc</t>
  </si>
  <si>
    <t>start_prog_single</t>
  </si>
  <si>
    <t>eFUSE FSM Control, Program single bit request, cleared when done</t>
  </si>
  <si>
    <t>start_prog</t>
  </si>
  <si>
    <t>eFUSE FSM Control, Program start request, cleared when done</t>
  </si>
  <si>
    <t>sense_mode</t>
  </si>
  <si>
    <t>eFUSE FSM Control, Number of bits to be sensed per access in Sense mode.
0: 1 bit
1: 2 bit
2: 4 bits
3: 8 bits
4: 16 bits
others: 32 bits</t>
  </si>
  <si>
    <t>start_sense</t>
  </si>
  <si>
    <t>eFUSE FSM Control, Sense start request, cleared when done</t>
  </si>
  <si>
    <t>wait_sense_setup</t>
  </si>
  <si>
    <t>eFUSE FSM Control, wait cycles before Sense is activated</t>
  </si>
  <si>
    <t>wait_sense</t>
  </si>
  <si>
    <t>eFUSE FSM Control, cycles with active Sense</t>
  </si>
  <si>
    <t>wait_sense_clear</t>
  </si>
  <si>
    <t>eFUSE FSM Control, wait cycles after Sense is deactivated</t>
  </si>
  <si>
    <t>wait_prog_setup</t>
  </si>
  <si>
    <t>eFUSE FSM Control, wait cycles before Program is activated</t>
  </si>
  <si>
    <t>wait_prog_clear</t>
  </si>
  <si>
    <t>eFUSE FSM Control, wait cycles after Program is deactivated</t>
  </si>
  <si>
    <t>wait_prog</t>
  </si>
  <si>
    <t>eFUSE FSM Control, MSB cycles with active Program</t>
  </si>
  <si>
    <t>efuse_fsm</t>
  </si>
  <si>
    <t>eFUSE FSM</t>
  </si>
  <si>
    <t>fusesel</t>
  </si>
  <si>
    <t>0x200</t>
  </si>
  <si>
    <t>0x280</t>
  </si>
  <si>
    <t>FIR</t>
  </si>
  <si>
    <t>0x300</t>
  </si>
  <si>
    <t>clear_err</t>
  </si>
  <si>
    <t>Clear the truncation error indicator</t>
  </si>
  <si>
    <t>FIR Filter Enable</t>
  </si>
  <si>
    <t>order</t>
  </si>
  <si>
    <t>Fir Filter Order N, number of taps = N+1</t>
  </si>
  <si>
    <t>adc_data_in</t>
  </si>
  <si>
    <t>Data in from ADC</t>
  </si>
  <si>
    <t>fir_data_out</t>
  </si>
  <si>
    <t>Data out from FIR</t>
  </si>
  <si>
    <t>coeff[0]</t>
  </si>
  <si>
    <r>
      <rPr>
        <sz val="11"/>
        <rFont val="Calibri"/>
        <family val="2"/>
        <charset val="1"/>
      </rPr>
      <t>Multiplication coefficient b</t>
    </r>
    <r>
      <rPr>
        <vertAlign val="subscript"/>
        <sz val="11"/>
        <rFont val="Calibri"/>
        <family val="2"/>
        <charset val="1"/>
      </rPr>
      <t>0</t>
    </r>
  </si>
  <si>
    <t>coeff[1]</t>
  </si>
  <si>
    <r>
      <rPr>
        <sz val="11"/>
        <rFont val="Calibri"/>
        <family val="2"/>
        <charset val="1"/>
      </rPr>
      <t>Multiplication coefficient b</t>
    </r>
    <r>
      <rPr>
        <vertAlign val="subscript"/>
        <sz val="11"/>
        <rFont val="Calibri"/>
        <family val="2"/>
        <charset val="1"/>
      </rPr>
      <t>1</t>
    </r>
  </si>
  <si>
    <t>coeff[2]</t>
  </si>
  <si>
    <r>
      <rPr>
        <sz val="11"/>
        <rFont val="Calibri"/>
        <family val="2"/>
        <charset val="1"/>
      </rPr>
      <t>Multiplication coefficient b</t>
    </r>
    <r>
      <rPr>
        <vertAlign val="subscript"/>
        <sz val="11"/>
        <rFont val="Calibri"/>
        <family val="2"/>
        <charset val="1"/>
      </rPr>
      <t>2</t>
    </r>
  </si>
  <si>
    <t>coeff[3]</t>
  </si>
  <si>
    <r>
      <rPr>
        <sz val="11"/>
        <rFont val="Calibri"/>
        <family val="2"/>
        <charset val="1"/>
      </rPr>
      <t>Multiplication coefficient b</t>
    </r>
    <r>
      <rPr>
        <vertAlign val="subscript"/>
        <sz val="11"/>
        <rFont val="Calibri"/>
        <family val="2"/>
        <charset val="1"/>
      </rPr>
      <t>3</t>
    </r>
  </si>
  <si>
    <t>coeff[4]</t>
  </si>
  <si>
    <r>
      <rPr>
        <sz val="11"/>
        <rFont val="Calibri"/>
        <family val="2"/>
        <charset val="1"/>
      </rPr>
      <t>Multiplication coefficient b</t>
    </r>
    <r>
      <rPr>
        <vertAlign val="subscript"/>
        <sz val="11"/>
        <rFont val="Calibri"/>
        <family val="2"/>
        <charset val="1"/>
      </rPr>
      <t>4</t>
    </r>
  </si>
  <si>
    <t>coeff[5]</t>
  </si>
  <si>
    <r>
      <rPr>
        <sz val="11"/>
        <rFont val="Calibri"/>
        <family val="2"/>
        <charset val="1"/>
      </rPr>
      <t>Multiplication coefficient b</t>
    </r>
    <r>
      <rPr>
        <vertAlign val="subscript"/>
        <sz val="11"/>
        <rFont val="Calibri"/>
        <family val="2"/>
        <charset val="1"/>
      </rPr>
      <t>5</t>
    </r>
  </si>
  <si>
    <t>coeff[6]</t>
  </si>
  <si>
    <r>
      <rPr>
        <sz val="11"/>
        <rFont val="Calibri"/>
        <family val="2"/>
        <charset val="1"/>
      </rPr>
      <t>Multiplication coefficient b</t>
    </r>
    <r>
      <rPr>
        <vertAlign val="subscript"/>
        <sz val="11"/>
        <rFont val="Calibri"/>
        <family val="2"/>
        <charset val="1"/>
      </rPr>
      <t>6</t>
    </r>
  </si>
  <si>
    <t>coeff[7]</t>
  </si>
  <si>
    <r>
      <rPr>
        <sz val="11"/>
        <rFont val="Calibri"/>
        <family val="2"/>
        <charset val="1"/>
      </rPr>
      <t>Multiplication coefficient b</t>
    </r>
    <r>
      <rPr>
        <vertAlign val="subscript"/>
        <sz val="11"/>
        <rFont val="Calibri"/>
        <family val="2"/>
        <charset val="1"/>
      </rPr>
      <t>7</t>
    </r>
  </si>
  <si>
    <t>coeff[8]</t>
  </si>
  <si>
    <r>
      <rPr>
        <sz val="11"/>
        <rFont val="Calibri"/>
        <family val="2"/>
        <charset val="1"/>
      </rPr>
      <t>Multiplication coefficient b</t>
    </r>
    <r>
      <rPr>
        <vertAlign val="subscript"/>
        <sz val="11"/>
        <rFont val="Calibri"/>
        <family val="2"/>
        <charset val="1"/>
      </rPr>
      <t>8</t>
    </r>
  </si>
  <si>
    <t>coeff[9]</t>
  </si>
  <si>
    <r>
      <rPr>
        <sz val="11"/>
        <rFont val="Calibri"/>
        <family val="2"/>
        <charset val="1"/>
      </rPr>
      <t>Multiplication coefficient b</t>
    </r>
    <r>
      <rPr>
        <vertAlign val="subscript"/>
        <sz val="11"/>
        <rFont val="Calibri"/>
        <family val="2"/>
        <charset val="1"/>
      </rPr>
      <t>9</t>
    </r>
  </si>
  <si>
    <t>coeff[10]</t>
  </si>
  <si>
    <r>
      <rPr>
        <sz val="11"/>
        <rFont val="Calibri"/>
        <family val="2"/>
        <charset val="1"/>
      </rPr>
      <t>Multiplication coefficient b</t>
    </r>
    <r>
      <rPr>
        <vertAlign val="subscript"/>
        <sz val="11"/>
        <rFont val="Calibri"/>
        <family val="2"/>
        <charset val="1"/>
      </rPr>
      <t>10</t>
    </r>
  </si>
  <si>
    <t>coeff[11]</t>
  </si>
  <si>
    <r>
      <rPr>
        <sz val="11"/>
        <rFont val="Calibri"/>
        <family val="2"/>
        <charset val="1"/>
      </rPr>
      <t>Multiplication coefficient b</t>
    </r>
    <r>
      <rPr>
        <vertAlign val="subscript"/>
        <sz val="11"/>
        <rFont val="Calibri"/>
        <family val="2"/>
        <charset val="1"/>
      </rPr>
      <t>11</t>
    </r>
  </si>
  <si>
    <t>coeff[12]</t>
  </si>
  <si>
    <r>
      <rPr>
        <sz val="11"/>
        <rFont val="Calibri"/>
        <family val="2"/>
        <charset val="1"/>
      </rPr>
      <t>Multiplication coefficient b</t>
    </r>
    <r>
      <rPr>
        <vertAlign val="subscript"/>
        <sz val="11"/>
        <rFont val="Calibri"/>
        <family val="2"/>
        <charset val="1"/>
      </rPr>
      <t>12</t>
    </r>
  </si>
  <si>
    <t>coeff[13]</t>
  </si>
  <si>
    <r>
      <rPr>
        <sz val="11"/>
        <rFont val="Calibri"/>
        <family val="2"/>
        <charset val="1"/>
      </rPr>
      <t>Multiplication coefficient b</t>
    </r>
    <r>
      <rPr>
        <vertAlign val="subscript"/>
        <sz val="11"/>
        <rFont val="Calibri"/>
        <family val="2"/>
        <charset val="1"/>
      </rPr>
      <t>13</t>
    </r>
  </si>
  <si>
    <t>coeff[14]</t>
  </si>
  <si>
    <r>
      <rPr>
        <sz val="11"/>
        <rFont val="Calibri"/>
        <family val="2"/>
        <charset val="1"/>
      </rPr>
      <t>Multiplication coefficient b</t>
    </r>
    <r>
      <rPr>
        <vertAlign val="subscript"/>
        <sz val="11"/>
        <rFont val="Calibri"/>
        <family val="2"/>
        <charset val="1"/>
      </rPr>
      <t>14</t>
    </r>
  </si>
  <si>
    <t>coeff[15]</t>
  </si>
  <si>
    <r>
      <rPr>
        <sz val="11"/>
        <rFont val="Calibri"/>
        <family val="2"/>
        <charset val="1"/>
      </rPr>
      <t>Multiplication coefficient b</t>
    </r>
    <r>
      <rPr>
        <vertAlign val="subscript"/>
        <sz val="11"/>
        <rFont val="Calibri"/>
        <family val="2"/>
        <charset val="1"/>
      </rPr>
      <t>15</t>
    </r>
  </si>
  <si>
    <t>coeff[16]</t>
  </si>
  <si>
    <r>
      <rPr>
        <sz val="11"/>
        <rFont val="Calibri"/>
        <family val="2"/>
        <charset val="1"/>
      </rPr>
      <t>Multiplication coefficient b</t>
    </r>
    <r>
      <rPr>
        <vertAlign val="subscript"/>
        <sz val="11"/>
        <rFont val="Calibri"/>
        <family val="2"/>
        <charset val="1"/>
      </rPr>
      <t>16</t>
    </r>
  </si>
  <si>
    <t>PLL</t>
  </si>
  <si>
    <t>0x380</t>
  </si>
  <si>
    <t>vco_en</t>
  </si>
  <si>
    <t>vco_vtune_set_en</t>
  </si>
  <si>
    <t>vco_x3out_en</t>
  </si>
  <si>
    <t>vco_dummy_buf_en</t>
  </si>
  <si>
    <t>vco_pllout_en</t>
  </si>
  <si>
    <t>vco_extout_en</t>
  </si>
  <si>
    <t>vco_extin_en</t>
  </si>
  <si>
    <t>vco_dual_core_en</t>
  </si>
  <si>
    <t>vco_digtune_read</t>
  </si>
  <si>
    <t>sm_busy</t>
  </si>
  <si>
    <t>vco_ibias_read</t>
  </si>
  <si>
    <t>vco_digtune</t>
  </si>
  <si>
    <t>vco_ibias</t>
  </si>
  <si>
    <t>vco_digtune_ibias_override</t>
  </si>
  <si>
    <t>sm_override</t>
  </si>
  <si>
    <t>vco_pll_bias_trim</t>
  </si>
  <si>
    <t>vco_x3out_bias_trim</t>
  </si>
  <si>
    <t>pll_biasref_trim</t>
  </si>
  <si>
    <t>iref=i_nom*(b2*0.4+b2*0.2+b0*0.1+0.6)</t>
  </si>
  <si>
    <t>pll_en</t>
  </si>
  <si>
    <t>pll_delay_dis</t>
  </si>
  <si>
    <t>pll_pfd_en</t>
  </si>
  <si>
    <t>pll_spi_en_chp</t>
  </si>
  <si>
    <t>pll_spi_en_ld</t>
  </si>
  <si>
    <t>pll_spi_leak_en</t>
  </si>
  <si>
    <t>pll_divn_divby2_en</t>
  </si>
  <si>
    <t>pll_spi_divn_en</t>
  </si>
  <si>
    <t>pll_ref_clk_en</t>
  </si>
  <si>
    <t>pll_ref_sel</t>
  </si>
  <si>
    <t>pll_ref_input_sel</t>
  </si>
  <si>
    <t>pll_config</t>
  </si>
  <si>
    <t>pll_i_leak</t>
  </si>
  <si>
    <t>pll_i_chp</t>
  </si>
  <si>
    <t>pll_ld_config</t>
  </si>
  <si>
    <t>pll_ld_oe</t>
  </si>
  <si>
    <t>pll_ld_window</t>
  </si>
  <si>
    <t>pll_pfd_test</t>
  </si>
  <si>
    <t>pll_spi_force_up_pfd</t>
  </si>
  <si>
    <t>pll_spi_force_dn_pfd</t>
  </si>
  <si>
    <t>pll_spi_test_en_pfd</t>
  </si>
  <si>
    <t>pll_test</t>
  </si>
  <si>
    <t>pll_testmux_in</t>
  </si>
  <si>
    <t>pll_spi_mux_ctrl_ld</t>
  </si>
  <si>
    <t>sm_en</t>
  </si>
  <si>
    <t>synth_ptat_en</t>
  </si>
  <si>
    <t>sm_cal_dis</t>
  </si>
  <si>
    <t>sm_temp_cal_en</t>
  </si>
  <si>
    <t>sm_start</t>
  </si>
  <si>
    <t>sm_status</t>
  </si>
  <si>
    <t>sm_adc_cmp</t>
  </si>
  <si>
    <t>sm_dac_cmp</t>
  </si>
  <si>
    <t>sm_clk_config</t>
  </si>
  <si>
    <t>sm_adc_clk</t>
  </si>
  <si>
    <t>sm_dac_cal_clk</t>
  </si>
  <si>
    <t>sm_digtune_clk</t>
  </si>
  <si>
    <t>sm_ibias_clk</t>
  </si>
  <si>
    <t>sm_dac</t>
  </si>
  <si>
    <t>out</t>
  </si>
  <si>
    <t>sm_dac_cal</t>
  </si>
  <si>
    <t>sm_vtune_cal</t>
  </si>
  <si>
    <t>sm_adc_control</t>
  </si>
  <si>
    <t>sm_adc_testmode</t>
  </si>
  <si>
    <t>sm_adc_mode</t>
  </si>
  <si>
    <t>sm_start_adc</t>
  </si>
  <si>
    <t>sm_adc_neg</t>
  </si>
  <si>
    <t>sm_adc</t>
  </si>
  <si>
    <t>sm_adc_pos</t>
  </si>
  <si>
    <t>sd_config</t>
  </si>
  <si>
    <t>sd_order</t>
  </si>
  <si>
    <t>sd_n</t>
  </si>
  <si>
    <t>sd_n_int</t>
  </si>
  <si>
    <t>sd_k</t>
  </si>
  <si>
    <t>sd_num</t>
  </si>
  <si>
    <t>sd_den</t>
  </si>
  <si>
    <t>sd_prbs_en</t>
  </si>
  <si>
    <t>sd_dither_en</t>
  </si>
  <si>
    <t>sd_ctrl</t>
  </si>
  <si>
    <t>sd_rst_n</t>
  </si>
  <si>
    <t>synth_misc</t>
  </si>
  <si>
    <t>synth_amux_en</t>
  </si>
  <si>
    <t>synth_amux_sel</t>
  </si>
  <si>
    <t>TRX</t>
  </si>
  <si>
    <t>0x400</t>
  </si>
  <si>
    <t>command</t>
  </si>
  <si>
    <t>TRX control command:
00: Beam
01: Gain
10: Freq
11: Mode</t>
  </si>
  <si>
    <t>sync</t>
  </si>
  <si>
    <t>Make all settings active</t>
  </si>
  <si>
    <t>Beam, Gain, Mode:
   0??1: SLEEP (Only applicable for command Mode)
   1??1: SX (Only applicable for command Mode)
   0000: Set RX H-pol
   0010: Set RX V-pol
   0100: Set RX V-pol and RX H-pol
   0110: Set RX V-pol and TX H-pol
   1000: Set TX H-pol
   1010: Set TX V-pol
   1100: Set TX V-pol and RX H-pol
   1110: Set TX V-pol and TX H-pol
Frequency:
   TBD</t>
  </si>
  <si>
    <t>data</t>
  </si>
  <si>
    <t>TRX control data for trx_control_reg_head_7.
Writing to the register triggers the command to be performed.</t>
  </si>
  <si>
    <t>trx_control_reg</t>
  </si>
  <si>
    <t>TRX control data.
Writing to the register triggers the command to be performed.</t>
  </si>
  <si>
    <t>trx_control_gpio</t>
  </si>
  <si>
    <t>beam_rx_cur_v</t>
  </si>
  <si>
    <t>beam</t>
  </si>
  <si>
    <t>Current RX beam for V-pol</t>
  </si>
  <si>
    <t>beam_rx_cur_h</t>
  </si>
  <si>
    <t>Current RX beam for H-pol</t>
  </si>
  <si>
    <t>beam_tx_cur_v</t>
  </si>
  <si>
    <t>Current TX beam for V-pol</t>
  </si>
  <si>
    <t>beam_tx_cur_h</t>
  </si>
  <si>
    <t>Current TX beam for H-pol</t>
  </si>
  <si>
    <t>beam_rx_next_v</t>
  </si>
  <si>
    <t>Next RX beam for V-pol</t>
  </si>
  <si>
    <t>beam_rx_next_h</t>
  </si>
  <si>
    <t>Next RX beam for H-pol</t>
  </si>
  <si>
    <t>beam_tx_next_v</t>
  </si>
  <si>
    <t>Next TX beam for V-pol</t>
  </si>
  <si>
    <t>beam_tx_next_h</t>
  </si>
  <si>
    <t>Next TX beam for H-pol</t>
  </si>
  <si>
    <t>com_bias_trim</t>
  </si>
  <si>
    <t>com_bias_tx_vga_trim</t>
  </si>
  <si>
    <t>com_bias_tx_pa_trim</t>
  </si>
  <si>
    <t>com_bias_tx_mix_trim</t>
  </si>
  <si>
    <t>com_bias_rx_vga_trim</t>
  </si>
  <si>
    <t>com_bias_rx_mix_trim</t>
  </si>
  <si>
    <t>com_bias_lo_in_trim</t>
  </si>
  <si>
    <t>com_bias_lo_mid_trim</t>
  </si>
  <si>
    <t>com_bias_lo_out_tx_trim</t>
  </si>
  <si>
    <t>com_bias_lo_out_rx_trim</t>
  </si>
  <si>
    <t>com_misc</t>
  </si>
  <si>
    <t>com_en_tx_lb_ext90_v</t>
  </si>
  <si>
    <t>com_en_tx_lb_ext0_v</t>
  </si>
  <si>
    <t>com_en_tx_lb_ext90_h</t>
  </si>
  <si>
    <t>com_en_tx_lb_ext0_h</t>
  </si>
  <si>
    <t>com_bias_en</t>
  </si>
  <si>
    <t>com_ptat_en</t>
  </si>
  <si>
    <t>com_rx_det_config_v</t>
  </si>
  <si>
    <t>com_rx_det_dac_cal_v</t>
  </si>
  <si>
    <t>com_rx_det_lvl_ctrl_v</t>
  </si>
  <si>
    <t>0xFF</t>
  </si>
  <si>
    <t>com_rx_det_lvl_lo_v</t>
  </si>
  <si>
    <t>com_rx_det_config_h</t>
  </si>
  <si>
    <t>com_rx_det_dac_cal_h</t>
  </si>
  <si>
    <t>com_rx_det_lvl_ctrl_h</t>
  </si>
  <si>
    <t>com_rx_det_lvl_lo_h</t>
  </si>
  <si>
    <t>com_rx_det_ctrl</t>
  </si>
  <si>
    <t>com_rx_det_v_en</t>
  </si>
  <si>
    <t>com_rx_det_h_en</t>
  </si>
  <si>
    <t>com_rx_det_status</t>
  </si>
  <si>
    <t>com_rx_det_v_status</t>
  </si>
  <si>
    <t>com_rx_det_h_status</t>
  </si>
  <si>
    <t>com_tx_det_ctrl_v</t>
  </si>
  <si>
    <t>com_tx_det_amp_v_en</t>
  </si>
  <si>
    <t>com_tx_det_v_en</t>
  </si>
  <si>
    <t>com_tx_det_ctrl_h</t>
  </si>
  <si>
    <t>com_tx_det_amp_h_en</t>
  </si>
  <si>
    <t>com_tx_det_h_en</t>
  </si>
  <si>
    <t>bb_tx_ctune</t>
  </si>
  <si>
    <t>bbtx_ctune_v</t>
  </si>
  <si>
    <t>bbtx_ctune_h</t>
  </si>
  <si>
    <t>bb_tx_gain</t>
  </si>
  <si>
    <t>bbtx_gain_v</t>
  </si>
  <si>
    <t>bbtx_gain_h</t>
  </si>
  <si>
    <t>bb_tx_dco_bb_v</t>
  </si>
  <si>
    <t>bbtx_dco_bb_q_v</t>
  </si>
  <si>
    <t>bbtx_dco_bb_i_v</t>
  </si>
  <si>
    <t>bb_tx_dco_bb_h</t>
  </si>
  <si>
    <t>bbtx_dco_bb_q_h</t>
  </si>
  <si>
    <t>bbtx_dco_bb_i_h</t>
  </si>
  <si>
    <t>bb_tx_dco_v</t>
  </si>
  <si>
    <t>bbtx_dco_q_v</t>
  </si>
  <si>
    <t>bbtx_dco_i_v</t>
  </si>
  <si>
    <t>bb_tx_dco_h</t>
  </si>
  <si>
    <t>bbtx_dco_q_h</t>
  </si>
  <si>
    <t>bbtx_dco_i_h</t>
  </si>
  <si>
    <t>bb_tx_config_v</t>
  </si>
  <si>
    <t>bbtx_filter_en_v</t>
  </si>
  <si>
    <t>bbtx_if_en_v</t>
  </si>
  <si>
    <t>bbtx_ptat_en_v</t>
  </si>
  <si>
    <t>bbtx_q2_en_v</t>
  </si>
  <si>
    <t>bbtx_i2_en_v</t>
  </si>
  <si>
    <t>bbtx_qq_en_v</t>
  </si>
  <si>
    <t>bbtx_qi_en_v</t>
  </si>
  <si>
    <t>bbtx_iq_en_v</t>
  </si>
  <si>
    <t>bbtx_ii_en_v</t>
  </si>
  <si>
    <t>bbtx_cm_q_en_v</t>
  </si>
  <si>
    <t>bbtx_cm_i_en_v</t>
  </si>
  <si>
    <t>bb_tx_config_h</t>
  </si>
  <si>
    <t>bbtx_filter_en_h</t>
  </si>
  <si>
    <t>bbtx_if_en_h</t>
  </si>
  <si>
    <t>bbtx_ptat_en_h</t>
  </si>
  <si>
    <t>bbtx_q2_en_h</t>
  </si>
  <si>
    <t>bbtx_i2_en_h</t>
  </si>
  <si>
    <t>bbtx_qq_en_h</t>
  </si>
  <si>
    <t>bbtx_qi_en_h</t>
  </si>
  <si>
    <t>bbtx_iq_en_h</t>
  </si>
  <si>
    <t>bbtx_ii_en_h</t>
  </si>
  <si>
    <t>bbtx_cm_q_en_h</t>
  </si>
  <si>
    <t>bbtx_cm_i_en_h</t>
  </si>
  <si>
    <t>bb_rx_config_v</t>
  </si>
  <si>
    <t>bbrx_enable_bias_top_v</t>
  </si>
  <si>
    <t>bbrx_ptat_en_v</t>
  </si>
  <si>
    <t>bbrx_q_reset_pdet2_v</t>
  </si>
  <si>
    <t>bbrx_q_reset_pdet1_v</t>
  </si>
  <si>
    <t>bbrx_q_enable_pdet2_v</t>
  </si>
  <si>
    <t>bbrx_q_enable_pdet1_v</t>
  </si>
  <si>
    <t>bbrx_i_reset_pdet2_v</t>
  </si>
  <si>
    <t>bbrx_i_reset_pdet1_v</t>
  </si>
  <si>
    <t>bbrx_i_enable_pdet2_v</t>
  </si>
  <si>
    <t>bbrx_i_enable_pdet1_v</t>
  </si>
  <si>
    <t>bb_rx_config_h</t>
  </si>
  <si>
    <t>bbrx_enable_bias_top_h</t>
  </si>
  <si>
    <t>bbrx_ptat_en_h</t>
  </si>
  <si>
    <t>bbrx_q_reset_pdet2_h</t>
  </si>
  <si>
    <t>bbrx_q_reset_pdet1_h</t>
  </si>
  <si>
    <t>bbrx_q_enable_pdet2_h</t>
  </si>
  <si>
    <t>bbrx_q_enable_pdet1_h</t>
  </si>
  <si>
    <t>bbrx_i_reset_pdet2_h</t>
  </si>
  <si>
    <t>bbrx_i_reset_pdet1_h</t>
  </si>
  <si>
    <t>bbrx_i_enable_pdet2_h</t>
  </si>
  <si>
    <t>bbrx_i_enable_pdet1_h</t>
  </si>
  <si>
    <t>bb_rx_en_dco</t>
  </si>
  <si>
    <t>bbrx_q_en_dco_input_v</t>
  </si>
  <si>
    <t>bbrx_q_en_dco_drv_v</t>
  </si>
  <si>
    <t>bbrx_i_en_dco_input_v</t>
  </si>
  <si>
    <t>bbrx_i_en_dco_drv_v</t>
  </si>
  <si>
    <t>bbrx_q_en_dco_input_h</t>
  </si>
  <si>
    <t>bbrx_q_en_dco_drv_h</t>
  </si>
  <si>
    <t>bbrx_i_en_dco_input_h</t>
  </si>
  <si>
    <t>bbrx_i_en_dco_drv_h</t>
  </si>
  <si>
    <t>bb_rx_bias_adj</t>
  </si>
  <si>
    <t>bbrx_bias_adj_v</t>
  </si>
  <si>
    <t>bbrx_bias_adj_h</t>
  </si>
  <si>
    <t>bf_det_en_v</t>
  </si>
  <si>
    <t>bf_enable_det_west_v</t>
  </si>
  <si>
    <t>bf_enable_det_east_v</t>
  </si>
  <si>
    <t>bf_det_en_h</t>
  </si>
  <si>
    <t>bf_enable_det_west_h</t>
  </si>
  <si>
    <t>bf_enable_det_east_h</t>
  </si>
  <si>
    <t>bf_tx_biasref_trim</t>
  </si>
  <si>
    <t>bf_biasref_patx_trim</t>
  </si>
  <si>
    <t>iref=i_nom*(b2*0.6+b1*0.4+b0*0.2)</t>
  </si>
  <si>
    <t>bf_biasref_vgatx_trim</t>
  </si>
  <si>
    <t>bf_biasref_vpatx_trim</t>
  </si>
  <si>
    <t>bf_rx_biasref_trim</t>
  </si>
  <si>
    <t>bf_biasref_lnarx_trim</t>
  </si>
  <si>
    <t>bf_biasref_vgarx_trim</t>
  </si>
  <si>
    <t>bf_biasref_vparx_trim</t>
  </si>
  <si>
    <t>bf_biasref_en</t>
  </si>
  <si>
    <t>bf_biasref_ptat_en_west</t>
  </si>
  <si>
    <t>bf_biasref_en_west</t>
  </si>
  <si>
    <t>bf_bias_sw_en_west</t>
  </si>
  <si>
    <t>bf_biasref_ptat_en_east</t>
  </si>
  <si>
    <t>bf_biasref_en_east</t>
  </si>
  <si>
    <t>bf_bias_sw_en_east</t>
  </si>
  <si>
    <t>bf_gain_off</t>
  </si>
  <si>
    <t>bf_gain_off_v15</t>
  </si>
  <si>
    <t>bf_gain_off_v14</t>
  </si>
  <si>
    <t>bf_gain_off_v13</t>
  </si>
  <si>
    <t>bf_gain_off_v12</t>
  </si>
  <si>
    <t>bf_gain_off_v11</t>
  </si>
  <si>
    <t>bf_gain_off_v10</t>
  </si>
  <si>
    <t>bf_gain_off_v9</t>
  </si>
  <si>
    <t>bf_gain_off_v8</t>
  </si>
  <si>
    <t>bf_gain_off_v7</t>
  </si>
  <si>
    <t>bf_gain_off_v6</t>
  </si>
  <si>
    <t>bf_gain_off_v5</t>
  </si>
  <si>
    <t>bf_gain_off_v4</t>
  </si>
  <si>
    <t>bf_gain_off_v3</t>
  </si>
  <si>
    <t>bf_gain_off_v2</t>
  </si>
  <si>
    <t>bf_gain_off_v1</t>
  </si>
  <si>
    <t>bf_gain_off_v0</t>
  </si>
  <si>
    <t>bf_gain_off_h15</t>
  </si>
  <si>
    <t>bf_gain_off_h14</t>
  </si>
  <si>
    <t>bf_gain_off_h13</t>
  </si>
  <si>
    <t>bf_gain_off_h12</t>
  </si>
  <si>
    <t>bf_gain_off_h11</t>
  </si>
  <si>
    <t>bf_gain_off_h10</t>
  </si>
  <si>
    <t>bf_gain_off_h9</t>
  </si>
  <si>
    <t>bf_gain_off_h8</t>
  </si>
  <si>
    <t>bf_gain_off_h7</t>
  </si>
  <si>
    <t>bf_gain_off_h6</t>
  </si>
  <si>
    <t>bf_gain_off_h5</t>
  </si>
  <si>
    <t>bf_gain_off_h4</t>
  </si>
  <si>
    <t>bf_gain_off_h3</t>
  </si>
  <si>
    <t>bf_gain_off_h2</t>
  </si>
  <si>
    <t>bf_gain_off_h1</t>
  </si>
  <si>
    <t>bf_gain_off_h0</t>
  </si>
  <si>
    <t>bf_tx_spare</t>
  </si>
  <si>
    <t>bf_spare_tx_v_west</t>
  </si>
  <si>
    <t>bf_spare_tx_v_east</t>
  </si>
  <si>
    <t>bf_spare_tx_h_west</t>
  </si>
  <si>
    <t>bf_spare_tx_h_east</t>
  </si>
  <si>
    <t>bf_rx_spare</t>
  </si>
  <si>
    <t>bf_spare_rx_v_west</t>
  </si>
  <si>
    <t>bf_spare_rx_v_east</t>
  </si>
  <si>
    <t>bf_spare_rx_h_west</t>
  </si>
  <si>
    <t>bf_spare_rx_h_east</t>
  </si>
  <si>
    <t>trx_spare</t>
  </si>
  <si>
    <t>ssw_cfg_en</t>
  </si>
  <si>
    <t>rx_v</t>
  </si>
  <si>
    <t>TRX Soft Switch Enable for Rx V-pol</t>
  </si>
  <si>
    <t>rx_h</t>
  </si>
  <si>
    <t>TRX Soft Switch Enable for Rx H-pol</t>
  </si>
  <si>
    <t>tx_v</t>
  </si>
  <si>
    <t>TRX Soft Switch Enable for Tx V-pol</t>
  </si>
  <si>
    <t>tx_h</t>
  </si>
  <si>
    <t>TRX Soft Switch Enable for Tx H-pol</t>
  </si>
  <si>
    <t>ssw_cfg_last_trans_state</t>
  </si>
  <si>
    <t>TRX Soft Switch last transition state for Rx V-pol</t>
  </si>
  <si>
    <t>TRX Soft Switch last transition state for Rx H-pol</t>
  </si>
  <si>
    <t>TRX Soft Switch last transition state for Tx V-pol</t>
  </si>
  <si>
    <t>TRX Soft Switch last transition state for Tx H-pol</t>
  </si>
  <si>
    <t>ssw_cfg_rx_trans_delay_0_v</t>
  </si>
  <si>
    <t>delay</t>
  </si>
  <si>
    <t xml:space="preserve">TRX Soft Switch Rx V-pol transition delay for state 0 </t>
  </si>
  <si>
    <t>ssw_cfg_rx_trans_delay_1_v</t>
  </si>
  <si>
    <t>TRX Soft Switch Rx V-pol transition delay for state 1</t>
  </si>
  <si>
    <t>ssw_cfg_rx_trans_delay_0_h</t>
  </si>
  <si>
    <t xml:space="preserve">TRX Soft Switch Rx H-pol transition delay for state 0 </t>
  </si>
  <si>
    <t>ssw_cfg_rx_trans_delay_1_h</t>
  </si>
  <si>
    <t>ssw_cfg_tx_trans_delay_0_v</t>
  </si>
  <si>
    <t>TRX Soft Switch Tx V-pol transition delay for state 0</t>
  </si>
  <si>
    <t>ssw_cfg_tx_trans_delay_1_v</t>
  </si>
  <si>
    <t>TRX Soft Switch Tx V-pol transition delay for state 1</t>
  </si>
  <si>
    <t>ssw_cfg_tx_trans_delay_0_h</t>
  </si>
  <si>
    <t>TRX Soft Switch Tx H-pol transition delay for state 0</t>
  </si>
  <si>
    <t>ssw_cfg_tx_trans_delay_1_h</t>
  </si>
  <si>
    <t>TRX Soft Switch Tx H-pol transition delay for state 1</t>
  </si>
  <si>
    <t>ssw_cfg_otp_sel_rx</t>
  </si>
  <si>
    <t>com_sel_rx_lna_v</t>
  </si>
  <si>
    <t xml:space="preserve"> '1' = RX / '0' = TX/Idle</t>
  </si>
  <si>
    <t>bf_sel_rx_v_west</t>
  </si>
  <si>
    <t xml:space="preserve"> '1' = RX, '0' = TX/Idle</t>
  </si>
  <si>
    <t>bf_sel_rx_v_east</t>
  </si>
  <si>
    <t>com_sel_rx_lna_h</t>
  </si>
  <si>
    <t>bf_sel_rx_h_west</t>
  </si>
  <si>
    <t>bf_sel_rx_h_east</t>
  </si>
  <si>
    <t>ssw_cfg_otp_en_rx_v</t>
  </si>
  <si>
    <t>com_enable_rx_v</t>
  </si>
  <si>
    <t>bbrx_if_en_v</t>
  </si>
  <si>
    <t>bbrx_i_enable_filter_v</t>
  </si>
  <si>
    <t>bbrx_i_enable_pga2_v</t>
  </si>
  <si>
    <t>bbrx_i_enable_pga1_v</t>
  </si>
  <si>
    <t>bbrx_q_enable_filter_v</t>
  </si>
  <si>
    <t>bbrx_q_enable_pga2_v</t>
  </si>
  <si>
    <t>bbrx_q_enable_pga1_v</t>
  </si>
  <si>
    <t>bbrx_iq_enable_pga_bias_v</t>
  </si>
  <si>
    <t>bbrx_iq_enable_drv_v</t>
  </si>
  <si>
    <t>ssw_cfg_otp_en_rx_h</t>
  </si>
  <si>
    <t>com_enable_rx_h</t>
  </si>
  <si>
    <t>bbrx_if_en_h</t>
  </si>
  <si>
    <t>bbrx_i_enable_filter_h</t>
  </si>
  <si>
    <t>bbrx_i_enable_pga2_h</t>
  </si>
  <si>
    <t>bbrx_i_enable_pga1_h</t>
  </si>
  <si>
    <t>bbrx_q_enable_filter_h</t>
  </si>
  <si>
    <t>bbrx_q_enable_pga2_h</t>
  </si>
  <si>
    <t>bbrx_q_enable_pga1_h</t>
  </si>
  <si>
    <t>bbrx_iq_enable_pga_bias_h</t>
  </si>
  <si>
    <t>bbrx_iq_enable_drv_h</t>
  </si>
  <si>
    <t>ssw_cfg_otp_bf_en_rx_v</t>
  </si>
  <si>
    <t>bf_enable_rx_v15</t>
  </si>
  <si>
    <t>bf_enable_rx_v14</t>
  </si>
  <si>
    <t>bf_enable_rx_v13</t>
  </si>
  <si>
    <t>bf_enable_rx_v12</t>
  </si>
  <si>
    <t>bf_enable_rx_v11</t>
  </si>
  <si>
    <t>bf_enable_rx_v10</t>
  </si>
  <si>
    <t>bf_enable_rx_v9</t>
  </si>
  <si>
    <t>bf_enable_rx_v8</t>
  </si>
  <si>
    <t>bf_enable_rx_v7</t>
  </si>
  <si>
    <t>bf_enable_rx_v6</t>
  </si>
  <si>
    <t>bf_enable_rx_v5</t>
  </si>
  <si>
    <t>bf_enable_rx_v4</t>
  </si>
  <si>
    <t>bf_enable_rx_v3</t>
  </si>
  <si>
    <t>bf_enable_rx_v2</t>
  </si>
  <si>
    <t>bf_enable_rx_v1</t>
  </si>
  <si>
    <t>bf_enable_rx_v0</t>
  </si>
  <si>
    <t>ssw_cfg_otp_bf_en_rx_h</t>
  </si>
  <si>
    <t>bf_enable_rx_h15</t>
  </si>
  <si>
    <t>bf_enable_rx_h14</t>
  </si>
  <si>
    <t>bf_enable_rx_h13</t>
  </si>
  <si>
    <t>bf_enable_rx_h12</t>
  </si>
  <si>
    <t>bf_enable_rx_h11</t>
  </si>
  <si>
    <t>bf_enable_rx_h10</t>
  </si>
  <si>
    <t>bf_enable_rx_h9</t>
  </si>
  <si>
    <t>bf_enable_rx_h8</t>
  </si>
  <si>
    <t>bf_enable_rx_h7</t>
  </si>
  <si>
    <t>bf_enable_rx_h6</t>
  </si>
  <si>
    <t>bf_enable_rx_h5</t>
  </si>
  <si>
    <t>bf_enable_rx_h4</t>
  </si>
  <si>
    <t>bf_enable_rx_h3</t>
  </si>
  <si>
    <t>bf_enable_rx_h2</t>
  </si>
  <si>
    <t>bf_enable_rx_h1</t>
  </si>
  <si>
    <t>bf_enable_rx_h0</t>
  </si>
  <si>
    <t>ssw_cfg_otp_sel_tx</t>
  </si>
  <si>
    <t>com_sel_tx_pa_v</t>
  </si>
  <si>
    <t xml:space="preserve"> '1' = TX / '0' = RX/Idle</t>
  </si>
  <si>
    <t>bf_sel_tx_v_west</t>
  </si>
  <si>
    <t xml:space="preserve"> '1' = TX, '0' = RX/Idle</t>
  </si>
  <si>
    <t>bf_sel_tx_v_east</t>
  </si>
  <si>
    <t>com_sel_tx_pa_h</t>
  </si>
  <si>
    <t>bf_sel_tx_h_west</t>
  </si>
  <si>
    <t>bf_sel_tx_h_east</t>
  </si>
  <si>
    <t>ssw_cfg_otp_en_tx</t>
  </si>
  <si>
    <t>com_enable_tx_v</t>
  </si>
  <si>
    <t>bbtx_enable_v</t>
  </si>
  <si>
    <t>com_enable_tx_h</t>
  </si>
  <si>
    <t>bbtx_enable_h</t>
  </si>
  <si>
    <t>ssw_cfg_otp_bf_en_tx_v</t>
  </si>
  <si>
    <t>bf_enable_tx_v15</t>
  </si>
  <si>
    <t>bf_enable_tx_v14</t>
  </si>
  <si>
    <t>bf_enable_tx_v13</t>
  </si>
  <si>
    <t>bf_enable_tx_v12</t>
  </si>
  <si>
    <t>bf_enable_tx_v11</t>
  </si>
  <si>
    <t>bf_enable_tx_v10</t>
  </si>
  <si>
    <t>bf_enable_tx_v9</t>
  </si>
  <si>
    <t>bf_enable_tx_v8</t>
  </si>
  <si>
    <t>bf_enable_tx_v7</t>
  </si>
  <si>
    <t>bf_enable_tx_v6</t>
  </si>
  <si>
    <t>bf_enable_tx_v5</t>
  </si>
  <si>
    <t>bf_enable_tx_v4</t>
  </si>
  <si>
    <t>bf_enable_tx_v3</t>
  </si>
  <si>
    <t>bf_enable_tx_v2</t>
  </si>
  <si>
    <t>bf_enable_tx_v1</t>
  </si>
  <si>
    <t>bf_enable_tx_v0</t>
  </si>
  <si>
    <t>ssw_cfg_otp_bf_en_tx_h</t>
  </si>
  <si>
    <t>bf_enable_tx_h15</t>
  </si>
  <si>
    <t>bf_enable_tx_h14</t>
  </si>
  <si>
    <t>bf_enable_tx_h13</t>
  </si>
  <si>
    <t>bf_enable_tx_h12</t>
  </si>
  <si>
    <t>bf_enable_tx_h11</t>
  </si>
  <si>
    <t>bf_enable_tx_h10</t>
  </si>
  <si>
    <t>bf_enable_tx_h9</t>
  </si>
  <si>
    <t>bf_enable_tx_h8</t>
  </si>
  <si>
    <t>bf_enable_tx_h7</t>
  </si>
  <si>
    <t>bf_enable_tx_h6</t>
  </si>
  <si>
    <t>bf_enable_tx_h5</t>
  </si>
  <si>
    <t>bf_enable_tx_h4</t>
  </si>
  <si>
    <t>bf_enable_tx_h3</t>
  </si>
  <si>
    <t>bf_enable_tx_h2</t>
  </si>
  <si>
    <t>bf_enable_tx_h1</t>
  </si>
  <si>
    <t>bf_enable_tx_h0</t>
  </si>
  <si>
    <t>ssw_cfg_sleep_sel_rx</t>
  </si>
  <si>
    <t>ssw_cfg_sleep_en_rx_v</t>
  </si>
  <si>
    <t>ssw_cfg_sleep_en_rx_h</t>
  </si>
  <si>
    <t>ssw_cfg_sleep_bf_en_rx_v</t>
  </si>
  <si>
    <t>ssw_cfg_sleep_bf_en_rx_h</t>
  </si>
  <si>
    <t>ssw_cfg_sleep_sel_tx</t>
  </si>
  <si>
    <t>ssw_cfg_sleep_en_tx</t>
  </si>
  <si>
    <t>ssw_cfg_sleep_bf_en_tx_v</t>
  </si>
  <si>
    <t>ssw_cfg_sleep_bf_en_tx_h</t>
  </si>
  <si>
    <t>ssw_cfg_trans_0_sel_rx</t>
  </si>
  <si>
    <t>ssw_cfg_trans_0_en_rx_v</t>
  </si>
  <si>
    <t>ssw_cfg_trans_0_en_rx_h</t>
  </si>
  <si>
    <t>ssw_cfg_trans_0_bf_en_rx_v</t>
  </si>
  <si>
    <t>ssw_cfg_trans_0_bf_en_rx_h</t>
  </si>
  <si>
    <t>ssw_cfg_trans_0_sel_tx</t>
  </si>
  <si>
    <t>ssw_cfg_trans_0_en_tx</t>
  </si>
  <si>
    <t>ssw_cfg_trans_0_bf_en_tx_v</t>
  </si>
  <si>
    <t>ssw_cfg_trans_0_bf_en_tx_h</t>
  </si>
  <si>
    <t>ssw_cfg_trans_1_sel_rx</t>
  </si>
  <si>
    <t>ssw_cfg_trans_1_en_rx_v</t>
  </si>
  <si>
    <t>ssw_cfg_trans_1_en_rx_h</t>
  </si>
  <si>
    <t>ssw_cfg_trans_1_bf_en_rx_v</t>
  </si>
  <si>
    <t>ssw_cfg_trans_1_bf_en_rx_h</t>
  </si>
  <si>
    <t>ssw_cfg_trans_1_sel_tx</t>
  </si>
  <si>
    <t>ssw_cfg_trans_1_en_tx</t>
  </si>
  <si>
    <t>ssw_cfg_trans_1_bf_en_tx_v</t>
  </si>
  <si>
    <t>ssw_cfg_trans_1_bf_en_tx_h</t>
  </si>
  <si>
    <t>ssw_cfg_off_sel_rx</t>
  </si>
  <si>
    <t>ssw_cfg_off_en_rx_v</t>
  </si>
  <si>
    <t>ssw_cfg_off_en_rx_h</t>
  </si>
  <si>
    <t>ssw_cfg_off_bf_en_rx_v</t>
  </si>
  <si>
    <t>ssw_cfg_off_bf_en_rx_h</t>
  </si>
  <si>
    <t>ssw_cfg_off_sel_tx</t>
  </si>
  <si>
    <t>ssw_cfg_off_en_tx</t>
  </si>
  <si>
    <t>ssw_cfg_off_bf_en_tx_v</t>
  </si>
  <si>
    <t>ssw_cfg_off_bf_en_tx_h</t>
  </si>
  <si>
    <t>ssw_cfg_on_sel_rx</t>
  </si>
  <si>
    <t>sel_rx_override</t>
  </si>
  <si>
    <t>ssw_cfg_on_en_rx_v</t>
  </si>
  <si>
    <t>en_rx_v_override</t>
  </si>
  <si>
    <t>ssw_cfg_on_en_rx_h</t>
  </si>
  <si>
    <t>en_rx_h_override</t>
  </si>
  <si>
    <t>ssw_cfg_on_bf_en_rx_v</t>
  </si>
  <si>
    <t>bf_en_rx_v_override</t>
  </si>
  <si>
    <t>ssw_cfg_on_bf_en_rx_h</t>
  </si>
  <si>
    <t>bf_en_rx_h_override</t>
  </si>
  <si>
    <t>ssw_cfg_on_sel_tx</t>
  </si>
  <si>
    <t>sel_tx_override</t>
  </si>
  <si>
    <t>ssw_cfg_on_en_tx</t>
  </si>
  <si>
    <t>en_tx_override</t>
  </si>
  <si>
    <t>ssw_cfg_on_bf_en_tx_v</t>
  </si>
  <si>
    <t>bf_en_tx_v_override</t>
  </si>
  <si>
    <t>ssw_cfg_on_bf_en_tx_h</t>
  </si>
  <si>
    <t>bf_en_tx_h_override</t>
  </si>
  <si>
    <t>0x500</t>
  </si>
  <si>
    <t>mbist_ctrl</t>
  </si>
  <si>
    <t>restart_at_faults</t>
  </si>
  <si>
    <t>RX/TX/BF MBIST Restart when a fault is detected</t>
  </si>
  <si>
    <t>bf_rst</t>
  </si>
  <si>
    <t>BF MBIST Reset, active high</t>
  </si>
  <si>
    <t>bf_en</t>
  </si>
  <si>
    <t>BF MBIST Enable</t>
  </si>
  <si>
    <t>tx_rst</t>
  </si>
  <si>
    <t>TX MBIST Reset, active high</t>
  </si>
  <si>
    <t>tx_en</t>
  </si>
  <si>
    <t>TX MBIST Enable</t>
  </si>
  <si>
    <t>rx_rst</t>
  </si>
  <si>
    <t>RX MBIST Reset, active high</t>
  </si>
  <si>
    <t>rx_en</t>
  </si>
  <si>
    <t>RX MBIST Enable</t>
  </si>
  <si>
    <t>mbist_cfg</t>
  </si>
  <si>
    <t>test_pattern_0</t>
  </si>
  <si>
    <t>RX/TX/BF MBIST Test pattern 0</t>
  </si>
  <si>
    <t>0x55</t>
  </si>
  <si>
    <t>test_pattern_1</t>
  </si>
  <si>
    <t>RX/TX/BF MBIST Test pattern 1</t>
  </si>
  <si>
    <t>0xAA</t>
  </si>
  <si>
    <t>mbist_res</t>
  </si>
  <si>
    <t>bf_failure</t>
  </si>
  <si>
    <t>SX MBIST Error</t>
  </si>
  <si>
    <t>bf_done</t>
  </si>
  <si>
    <t>SX MBIST Done</t>
  </si>
  <si>
    <t>tx_failure</t>
  </si>
  <si>
    <t>TX MBIST Error</t>
  </si>
  <si>
    <t>tx_done</t>
  </si>
  <si>
    <t>TX MBIST Done</t>
  </si>
  <si>
    <t>rx_failure</t>
  </si>
  <si>
    <t>RX MBIST Error</t>
  </si>
  <si>
    <t>rx_done</t>
  </si>
  <si>
    <t>RX MBIST Done</t>
  </si>
  <si>
    <t>rx_mbist_num_faults</t>
  </si>
  <si>
    <t>num_faults</t>
  </si>
  <si>
    <t>RX MBIST Number of faulty addresses found</t>
  </si>
  <si>
    <t>rx_mbist_corrupt_redund</t>
  </si>
  <si>
    <t>corrupt_redund</t>
  </si>
  <si>
    <t>RX MBIST Corrupt Redundancy Addresses</t>
  </si>
  <si>
    <t>rx_mbist_fault_addr</t>
  </si>
  <si>
    <t>fault_addr_0</t>
  </si>
  <si>
    <t>RX MBIST Faulty Address 0</t>
  </si>
  <si>
    <t>fault_addr_1</t>
  </si>
  <si>
    <t>RX MBIST Faulty Address 1</t>
  </si>
  <si>
    <t>fault_addr_2</t>
  </si>
  <si>
    <t>RX MBIST Faulty Address 2</t>
  </si>
  <si>
    <t>fault_addr_3</t>
  </si>
  <si>
    <t>RX MBIST Faulty Address 3</t>
  </si>
  <si>
    <t>fault_addr_4</t>
  </si>
  <si>
    <t>RX MBIST Faulty Address 4</t>
  </si>
  <si>
    <t>fault_addr_5</t>
  </si>
  <si>
    <t>RX MBIST Faulty Address 5</t>
  </si>
  <si>
    <t>fault_addr_6</t>
  </si>
  <si>
    <t>RX MBIST Faulty Address 6</t>
  </si>
  <si>
    <t>fault_addr_7</t>
  </si>
  <si>
    <t>RX MBIST Faulty Address 7</t>
  </si>
  <si>
    <t>tx_mbist_num_faults</t>
  </si>
  <si>
    <t>TX MBIST Number of faulty addresses found</t>
  </si>
  <si>
    <t>tx_mbist_corrupt_redund</t>
  </si>
  <si>
    <t>TX MBIST Corrupt Redundancy Addresses</t>
  </si>
  <si>
    <t>tx_mbist_fault_addr</t>
  </si>
  <si>
    <t>TX MBIST Faulty Address 0</t>
  </si>
  <si>
    <t>TX MBIST Faulty Address 1</t>
  </si>
  <si>
    <t>TX MBIST Faulty Address 2</t>
  </si>
  <si>
    <t>TX MBIST Faulty Address 3</t>
  </si>
  <si>
    <t>TX MBIST Faulty Address 4</t>
  </si>
  <si>
    <t>TX MBIST Faulty Address 5</t>
  </si>
  <si>
    <t>TX MBIST Faulty Address 6</t>
  </si>
  <si>
    <t>TX MBIST Faulty Address 7</t>
  </si>
  <si>
    <t>bf_mbist_num_faults</t>
  </si>
  <si>
    <t>BF MBIST Number of faulty addresses found</t>
  </si>
  <si>
    <t>bf_mbist_corrupt_redund</t>
  </si>
  <si>
    <t>BF MBIST Corrupt Redundancy Addresses</t>
  </si>
  <si>
    <t>bf_mbist_fault_addr</t>
  </si>
  <si>
    <t>BF MBIST Faulty Address 0</t>
  </si>
  <si>
    <t>BF MBIST Faulty Address 1</t>
  </si>
  <si>
    <t>BF MBIST Faulty Address 2</t>
  </si>
  <si>
    <t>BF MBIST Faulty Address 3</t>
  </si>
  <si>
    <t>BF MBIST Faulty Address 4</t>
  </si>
  <si>
    <t>BF MBIST Faulty Address 5</t>
  </si>
  <si>
    <t>BF MBIST Faulty Address 6</t>
  </si>
  <si>
    <t>BF MBIST Faulty Address 7</t>
  </si>
  <si>
    <t>RX</t>
  </si>
  <si>
    <t>0x580</t>
  </si>
  <si>
    <t>cal_wait</t>
  </si>
  <si>
    <t>RX BB Filter Calibration Oscillator startup wait time in number of reference clock cycles</t>
  </si>
  <si>
    <t>0x1F</t>
  </si>
  <si>
    <t>cal_reset</t>
  </si>
  <si>
    <t>RX BB Filter Calibration reset, active high</t>
  </si>
  <si>
    <t>single_run</t>
  </si>
  <si>
    <t>Activates Single RX BB Filter Calibration Run Mode. Only a single measurement is done with predefined settings, active high. The register field golden_ref will be updated with the counter fault</t>
  </si>
  <si>
    <t>cal_start</t>
  </si>
  <si>
    <t>Activates RX BB Filter Calibration, active high</t>
  </si>
  <si>
    <t>temp_cal_en</t>
  </si>
  <si>
    <t xml:space="preserve">Temperature Offset RX BB Filter Calibration enable control. If this bit is set (1) then the best setting counter fault is compared with the second-best setting to estimate a rough offset value like this:
* Best setting counter fault &gt; (second-best setting counter fault)/2^1 =&gt; Offset = 1/2^1 
* Best setting counter fault &gt; (second-best setting counter fault)/2^2 =&gt; Offset = 1/2^2 
* Best setting counter fault &gt; (second-best setting counter fault)/2^3 =&gt; Offset = 1/2^3 
* else Offset = 0 </t>
  </si>
  <si>
    <t>started</t>
  </si>
  <si>
    <t>RX BB Filter Calibration run started</t>
  </si>
  <si>
    <t>cal_done</t>
  </si>
  <si>
    <t>RX BB Filter Calibration run finished</t>
  </si>
  <si>
    <t>capval_0</t>
  </si>
  <si>
    <t>capval_v</t>
  </si>
  <si>
    <t>capval_1</t>
  </si>
  <si>
    <t>capval_h</t>
  </si>
  <si>
    <t>calmask</t>
  </si>
  <si>
    <t>golden_ref</t>
  </si>
  <si>
    <t>lut_calosc_div</t>
  </si>
  <si>
    <t>lut_gmtune</t>
  </si>
  <si>
    <t>lut_gmtune_offset</t>
  </si>
  <si>
    <t>lut_golden_osc</t>
  </si>
  <si>
    <t>golden_osc_5</t>
  </si>
  <si>
    <t>RX BB Filter Calibration LUT with golden oscillator counter values for the divided oscillator clock, 16 bits per Channel/capval. [95:80] capval = 5</t>
  </si>
  <si>
    <t>golden_osc_4</t>
  </si>
  <si>
    <t>RX BB Filter Calibration LUT with golden oscillator counter values for the divided oscillator clock, 16 bits per Channel/capval. [79:64] capval = 4</t>
  </si>
  <si>
    <t>golden_osc_3</t>
  </si>
  <si>
    <t>golden_osc_2</t>
  </si>
  <si>
    <t>RX BB Filter Calibration LUT with golden oscillator counter values for the divided oscillator clock, 16 bits per Channel/capval. [47:32] capval = 2</t>
  </si>
  <si>
    <t>golden_osc_1</t>
  </si>
  <si>
    <t>RX BB Filter Calibration LUT with golden oscillator counter values for the divided oscillator clock, 16 bits per Channel/capval. [31:16] capval = 1</t>
  </si>
  <si>
    <t>golden_osc_0</t>
  </si>
  <si>
    <t>RX BB Filter Calibration LUT with golden oscillator counter values for the divided oscillator clock, 16 bits per Channel/capval. [15: 0] capval = 0</t>
  </si>
  <si>
    <t>lut_temp_k</t>
  </si>
  <si>
    <t>bbrx_v_i_gmtune</t>
  </si>
  <si>
    <t>Current setting of the analog macro V-polarization I RX BB gmtune control value</t>
  </si>
  <si>
    <t>bbrx_v_q_gmtune</t>
  </si>
  <si>
    <t>Current setting of the analog macro V-polarization Q RX BB gmtune control value</t>
  </si>
  <si>
    <t>bbrx_h_i_gmtune</t>
  </si>
  <si>
    <t>Current setting of the analog macro H-polarization I RX BB gmtune control value</t>
  </si>
  <si>
    <t>bbrx_h_q_gmtune</t>
  </si>
  <si>
    <t>Current setting of the analog macro H-polarization Q RX BB gmtune control value</t>
  </si>
  <si>
    <t>temp_val</t>
  </si>
  <si>
    <t>temp_val_cal</t>
  </si>
  <si>
    <t>RX_RAM</t>
  </si>
  <si>
    <t>0x600</t>
  </si>
  <si>
    <t>RAM listing, add address offset + gain index</t>
  </si>
  <si>
    <t>rx_ram_v</t>
  </si>
  <si>
    <t>not_used</t>
  </si>
  <si>
    <t>bf_att_com_v</t>
  </si>
  <si>
    <t>bf_gain_lna_v</t>
  </si>
  <si>
    <t>bf_gain_rx_vga_v</t>
  </si>
  <si>
    <t>com_gain_rx_vga_v</t>
  </si>
  <si>
    <t>bbrx_iq_pga1_gain_v</t>
  </si>
  <si>
    <t>bbrx_iq_filter_gain_v</t>
  </si>
  <si>
    <t>bbrx_q_filter_gain_v</t>
  </si>
  <si>
    <t>bbrx_q_pga2_gain_v</t>
  </si>
  <si>
    <t>bbrx_i_filter_gain_v</t>
  </si>
  <si>
    <t>bbrx_i_pga2_gain_v</t>
  </si>
  <si>
    <t>bbrx_q_dco_input_v</t>
  </si>
  <si>
    <t>bbrx_q_dco_drv_v</t>
  </si>
  <si>
    <t>bbrx_i_dco_input_v</t>
  </si>
  <si>
    <t>bbrx_i_dco_drv_v</t>
  </si>
  <si>
    <t>rx_ram_h</t>
  </si>
  <si>
    <t>bf_att_com_h</t>
  </si>
  <si>
    <t>bf_gain_lna_h</t>
  </si>
  <si>
    <t>bf_gain_rx_vga_h</t>
  </si>
  <si>
    <t>com_gain_rx_vga_h</t>
  </si>
  <si>
    <t>bbrx_iq_pga1_gain_h</t>
  </si>
  <si>
    <t>bbrx_iq_filter_gain_h</t>
  </si>
  <si>
    <t>bbrx_q_filter_gain_h</t>
  </si>
  <si>
    <t>bbrx_q_pga2_gain_h</t>
  </si>
  <si>
    <t>bbrx_i_filter_gain_h</t>
  </si>
  <si>
    <t>bbrx_i_pga2_gain_h</t>
  </si>
  <si>
    <t>bbrx_q_dco_input_h</t>
  </si>
  <si>
    <t>bbrx_q_dco_drv_h</t>
  </si>
  <si>
    <t>bbrx_i_dco_input_h</t>
  </si>
  <si>
    <t>bbrx_i_dco_drv_h</t>
  </si>
  <si>
    <t>TX_RAM</t>
  </si>
  <si>
    <t>0x680</t>
  </si>
  <si>
    <t>tx_ram_v</t>
  </si>
  <si>
    <t>bf_gain_tx_vga_v</t>
  </si>
  <si>
    <t>com_gain_tx_vga_v</t>
  </si>
  <si>
    <t>tx_ram_h</t>
  </si>
  <si>
    <t>bf_gain_tx_vga_h</t>
  </si>
  <si>
    <t>com_gain_tx_vga_h</t>
  </si>
  <si>
    <t>0x700</t>
  </si>
  <si>
    <t>RAM listing, add address offset + beam index</t>
  </si>
  <si>
    <t>ram</t>
  </si>
  <si>
    <t>bf_enable_v15</t>
  </si>
  <si>
    <t>bf_vpa_att_v15</t>
  </si>
  <si>
    <t>bf_vpa_q_v15</t>
  </si>
  <si>
    <t>bf_vpa_i_v15</t>
  </si>
  <si>
    <t>bf_enable_v14</t>
  </si>
  <si>
    <t>bf_vpa_att_v14</t>
  </si>
  <si>
    <t>bf_vpa_q_v14</t>
  </si>
  <si>
    <t>bf_vpa_i_v14</t>
  </si>
  <si>
    <t>bf_enable_v13</t>
  </si>
  <si>
    <t>bf_vpa_att_v13</t>
  </si>
  <si>
    <t>bf_vpa_q_v13</t>
  </si>
  <si>
    <t>bf_vpa_i_v13</t>
  </si>
  <si>
    <t>bf_enable_v12</t>
  </si>
  <si>
    <t>bf_vpa_att_v12</t>
  </si>
  <si>
    <t>bf_vpa_q_v12</t>
  </si>
  <si>
    <t>bf_vpa_i_v12</t>
  </si>
  <si>
    <t>bf_enable_v11</t>
  </si>
  <si>
    <t>bf_vpa_att_v11</t>
  </si>
  <si>
    <t>bf_vpa_q_v11</t>
  </si>
  <si>
    <t>bf_vpa_i_v11</t>
  </si>
  <si>
    <t>bf_enable_v10</t>
  </si>
  <si>
    <t>bf_vpa_att_v10</t>
  </si>
  <si>
    <t>bf_vpa_q_v10</t>
  </si>
  <si>
    <t>bf_vpa_i_v10</t>
  </si>
  <si>
    <t>bf_enable_v9</t>
  </si>
  <si>
    <t>bf_vpa_att_v9</t>
  </si>
  <si>
    <t>bf_vpa_q_v9</t>
  </si>
  <si>
    <t>bf_vpa_i_v9</t>
  </si>
  <si>
    <t>bf_enable_v8</t>
  </si>
  <si>
    <t>bf_vpa_att_v8</t>
  </si>
  <si>
    <t>bf_vpa_q_v8</t>
  </si>
  <si>
    <t>bf_vpa_i_v8</t>
  </si>
  <si>
    <t>bf_enable_v7</t>
  </si>
  <si>
    <t>bf_vpa_att_v7</t>
  </si>
  <si>
    <t>bf_vpa_q_v7</t>
  </si>
  <si>
    <t>bf_vpa_i_v7</t>
  </si>
  <si>
    <t>bf_enable_v6</t>
  </si>
  <si>
    <t>bf_vpa_att_v6</t>
  </si>
  <si>
    <t>bf_vpa_q_v6</t>
  </si>
  <si>
    <t>bf_vpa_i_v6</t>
  </si>
  <si>
    <t>bf_enable_v5</t>
  </si>
  <si>
    <t>bf_vpa_att_v5</t>
  </si>
  <si>
    <t>bf_vpa_q_v5</t>
  </si>
  <si>
    <t>bf_vpa_i_v5</t>
  </si>
  <si>
    <t>bf_enable_v4</t>
  </si>
  <si>
    <t>bf_vpa_att_v4</t>
  </si>
  <si>
    <t>bf_vpa_q_v4</t>
  </si>
  <si>
    <t>bf_vpa_i_v4</t>
  </si>
  <si>
    <t>bf_enable_v3</t>
  </si>
  <si>
    <t>bf_vpa_att_v3</t>
  </si>
  <si>
    <t>bf_vpa_q_v3</t>
  </si>
  <si>
    <t>bf_vpa_i_v3</t>
  </si>
  <si>
    <t>bf_enable_v2</t>
  </si>
  <si>
    <t>bf_vpa_att_v2</t>
  </si>
  <si>
    <t>bf_vpa_q_v2</t>
  </si>
  <si>
    <t>bf_vpa_i_v2</t>
  </si>
  <si>
    <t>bf_enable_v1</t>
  </si>
  <si>
    <t>bf_vpa_att_v1</t>
  </si>
  <si>
    <t>bf_vpa_q_v1</t>
  </si>
  <si>
    <t>bf_vpa_i_v1</t>
  </si>
  <si>
    <t>bf_enable_v0</t>
  </si>
  <si>
    <t>bf_vpa_att_v0</t>
  </si>
  <si>
    <t>bf_vpa_q_v0</t>
  </si>
  <si>
    <t>bf_vpa_i_v0</t>
  </si>
  <si>
    <t>bf_enable_h15</t>
  </si>
  <si>
    <t>bf_vpa_att_h15</t>
  </si>
  <si>
    <t>bf_vpa_q_h15</t>
  </si>
  <si>
    <t>bf_vpa_i_h15</t>
  </si>
  <si>
    <t>bf_enable_h14</t>
  </si>
  <si>
    <t>bf_vpa_att_h14</t>
  </si>
  <si>
    <t>bf_vpa_q_h14</t>
  </si>
  <si>
    <t>bf_vpa_i_h14</t>
  </si>
  <si>
    <t>bf_enable_h13</t>
  </si>
  <si>
    <t>bf_vpa_att_h13</t>
  </si>
  <si>
    <t>bf_vpa_q_h13</t>
  </si>
  <si>
    <t>bf_vpa_i_h13</t>
  </si>
  <si>
    <t>bf_enable_h12</t>
  </si>
  <si>
    <t>bf_vpa_att_h12</t>
  </si>
  <si>
    <t>bf_vpa_q_h12</t>
  </si>
  <si>
    <t>bf_vpa_i_h12</t>
  </si>
  <si>
    <t>bf_enable_h11</t>
  </si>
  <si>
    <t>bf_vpa_att_h11</t>
  </si>
  <si>
    <t>bf_vpa_q_h11</t>
  </si>
  <si>
    <t>bf_vpa_i_h11</t>
  </si>
  <si>
    <t>bf_enable_h10</t>
  </si>
  <si>
    <t>bf_vpa_att_h10</t>
  </si>
  <si>
    <t>bf_vpa_q_h10</t>
  </si>
  <si>
    <t>bf_vpa_i_h10</t>
  </si>
  <si>
    <t>bf_enable_h9</t>
  </si>
  <si>
    <t>bf_vpa_att_h9</t>
  </si>
  <si>
    <t>bf_vpa_q_h9</t>
  </si>
  <si>
    <t>bf_vpa_i_h9</t>
  </si>
  <si>
    <t>bf_enable_h8</t>
  </si>
  <si>
    <t>bf_vpa_att_h8</t>
  </si>
  <si>
    <t>bf_vpa_q_h8</t>
  </si>
  <si>
    <t>bf_vpa_i_h8</t>
  </si>
  <si>
    <t>bf_enable_h7</t>
  </si>
  <si>
    <t>bf_vpa_att_h7</t>
  </si>
  <si>
    <t>bf_vpa_q_h7</t>
  </si>
  <si>
    <t>bf_vpa_i_h7</t>
  </si>
  <si>
    <t>bf_enable_h6</t>
  </si>
  <si>
    <t>bf_vpa_att_h6</t>
  </si>
  <si>
    <t>bf_vpa_q_h6</t>
  </si>
  <si>
    <t>bf_vpa_i_h6</t>
  </si>
  <si>
    <t>bf_enable_h5</t>
  </si>
  <si>
    <t>bf_vpa_att_h5</t>
  </si>
  <si>
    <t>bf_vpa_q_h5</t>
  </si>
  <si>
    <t>bf_vpa_i_h5</t>
  </si>
  <si>
    <t>bf_enable_h4</t>
  </si>
  <si>
    <t>bf_vpa_att_h4</t>
  </si>
  <si>
    <t>bf_vpa_q_h4</t>
  </si>
  <si>
    <t>bf_vpa_i_h4</t>
  </si>
  <si>
    <t>bf_enable_h3</t>
  </si>
  <si>
    <t>bf_vpa_att_h3</t>
  </si>
  <si>
    <t>bf_vpa_q_h3</t>
  </si>
  <si>
    <t>bf_vpa_i_h3</t>
  </si>
  <si>
    <t>bf_enable_h2</t>
  </si>
  <si>
    <t>bf_vpa_att_h2</t>
  </si>
  <si>
    <t>bf_vpa_q_h2</t>
  </si>
  <si>
    <t>bf_vpa_i_h2</t>
  </si>
  <si>
    <t>bf_enable_h1</t>
  </si>
  <si>
    <t>bf_vpa_att_h1</t>
  </si>
  <si>
    <t>bf_vpa_q_h1</t>
  </si>
  <si>
    <t>bf_vpa_i_h1</t>
  </si>
  <si>
    <t>bf_enable_h0</t>
  </si>
  <si>
    <t>bf_vpa_att_h0</t>
  </si>
  <si>
    <t>bf_vpa_q_h0</t>
  </si>
  <si>
    <t>bf_vpa_i_h0</t>
  </si>
  <si>
    <t>SM/SD FSM, sm -&gt; sd start delay</t>
  </si>
  <si>
    <t>sm_sd_fsm_delay</t>
  </si>
  <si>
    <t>sd_wait_on_sm</t>
  </si>
  <si>
    <t>sm_sd_fsm_config</t>
  </si>
  <si>
    <t>SM/SD FSM, sd start after sm done</t>
  </si>
  <si>
    <t>sd_delay</t>
  </si>
  <si>
    <t>sd_not_rst_at_en</t>
  </si>
  <si>
    <t>sd_frac_cfg</t>
  </si>
  <si>
    <t>sd_div_2_en</t>
  </si>
  <si>
    <t>sm_sd_fsm_ctrl</t>
  </si>
  <si>
    <t>sd_rst</t>
  </si>
  <si>
    <t>reg_ovr</t>
  </si>
  <si>
    <t>sd_multi_lvl&lt;1&gt;</t>
  </si>
  <si>
    <t>sd_multi_lvl&lt;0&gt;</t>
  </si>
  <si>
    <t>sd_start</t>
  </si>
  <si>
    <t>sm_rst</t>
  </si>
  <si>
    <t>sync_tx_delay</t>
  </si>
  <si>
    <t>sync_tx_delay_v</t>
  </si>
  <si>
    <t>Sync delay for TX V-pol</t>
  </si>
  <si>
    <t>sync_tx_delay_h</t>
  </si>
  <si>
    <t>Sync delay for TX H-pol</t>
  </si>
  <si>
    <t>sync_rx_delay</t>
  </si>
  <si>
    <t>sync_rx_delay_v</t>
  </si>
  <si>
    <t>sync_rx_delay_h</t>
  </si>
  <si>
    <t>Sync delay for RX V-pol</t>
  </si>
  <si>
    <t>Sync delay for RX H-pol</t>
  </si>
  <si>
    <t>debug_signal_sel2</t>
  </si>
  <si>
    <t>debug_signal_sel1</t>
  </si>
  <si>
    <t>debug_signal_sel0</t>
  </si>
  <si>
    <t>GPIO1/CTRL1 Output port signal selection for the connected internal signal nodes. Selects one of 32 signal sources.</t>
  </si>
  <si>
    <t>GPIO2/CTRL2 Output port signal selection for the connected internal signal nodes. Selects one of 32 signal sources.</t>
  </si>
  <si>
    <t>GPIO0/CTRL0 Output port signal selection for the connected internal signal nodes. Selects one of 32 signal sources.</t>
  </si>
  <si>
    <t>debug_signal_en</t>
  </si>
  <si>
    <t>ctrl_signals_en</t>
  </si>
  <si>
    <t>CTRL Signals override enable, one per CTRL[2:0] output. Enables internal signals to be muxed out on CTRL[2:0] ports, active high. 
NOTE! Register field ctrl_irq_en has higher priority!
NOTE! CTRL[2:0] Output Enabled needs to be configured separately!</t>
  </si>
  <si>
    <t>irq_ctrl</t>
  </si>
  <si>
    <t>ctrl_irq_en</t>
  </si>
  <si>
    <t>24 bit IRQ Mask for IRQ #2, 0 to disable and 1 to enable an IRQ source.
One enable bit per IRQ source, see register field irq_pending for source per bit</t>
  </si>
  <si>
    <t>24 bit IRQ Mask for IRQ #1, 0 to disable and 1 to enable an IRQ source.
One enable bit per IRQ source, see register field irq_pending for source per bit</t>
  </si>
  <si>
    <t>24 bit IRQ Mask for IRQ #0, 0 to disable and 1 to enable an IRQ source.
One enable bit per IRQ source, see register field irq_pending for source per bit</t>
  </si>
  <si>
    <t>CTRL[2:0] IRQ override enable, one per output. Enables IRQ on CTRL[2:0] ports, active high. NOTE! CTRL[2:0] Output Enabled needs to be configured separately!</t>
  </si>
  <si>
    <t>SAB Slave clock enable. Active high
[15]: BF2 (not used, included in BF1)
[14]: BF1
[13]: TXRAM
[12]: RXRAM, SRAM related sub-modules
[11]: RX, BB Filter Calibration
[10]: BIST, top BIST module bist_top only
[  9]: TRX2 (not used, included in TRX1)
[  8]: TRX1
[  7]: SYNTH
[  6]: FIR
[  5]: SCHED
[  4]: ADC
[  3]: EFC
[  2]: I2C
[  1]: RCU (not used)
[  0]: SYS</t>
  </si>
  <si>
    <t>dig_core module reset activation. Active high
[15]: BF2 (not used, included in BF1)
[14]: BF1
[13]: TXRAM
[12]: RXRAM, SRAM related sub-modules
[11]: RX, BB Filter Calibration
[10]: BIST, sub-blocks in BF, RX and TX
[  9]: TRX2 (not used, included in TRX1)
[  8]: TRX1
[  7]: SYNTH
[  6]: FIR
[  5]: SCHED
[  4]: ADC
[  3]: EFC
[  2]: I2C
[  1]: RCU (not used)
[  0]: SYS</t>
  </si>
  <si>
    <t>SAB Slave reset activation. Active high
[15]: BF2 (not used, included in BF1)
[14]: BF1
[13]: TXRAM
[12]: RXRAM, SRAM related sub-modules
[11]: RX, BB Filter Calibration
[10]: BIST, top BIST module bist_top only
[  9]: TRX2 (not used, included in TRX1)
[  8]: TRX1
[  7]: SYNTH
[  6]: FIR
[  5]: SCHED
[  4]: ADC
[  3]: EFC
[  2]: I2C
[  1]: RCU (not used)
[  0]: SYS</t>
  </si>
  <si>
    <t>dig_core module clock enable. Active high
[15]: BF2 (not used, included in BF1)
[14]: BF1
[13]: TXRAM
[12]: RXRAM, SRAM related sub-modules
[11]: RX, BB Filter Calibration
[10]: BIST, sub-blocks in BF, RX and TX
[  9]: TRX2 (not used, included in TRX1)
[  8]: TRX1
[  7]: SYNTH
[  6]: FIR
[  5]: SCHED
[  4]: ADC
[  3]: EFC
[  2]: I2C
[  1]: RCU (not used)
[  0]: SYS</t>
  </si>
  <si>
    <t>tdd_mode_v</t>
  </si>
  <si>
    <t>tdd_mode_h</t>
  </si>
  <si>
    <t>tdd_mode_status</t>
  </si>
  <si>
    <t>TDD mode for V-pol
00: SLEEP
01: SX/READY
10: RX
11: TX</t>
  </si>
  <si>
    <t>TDD mode for H-pol
00: SLEEP
01: SX/READY
10: RX
11: TX</t>
  </si>
  <si>
    <t>debug_signal_inv0</t>
  </si>
  <si>
    <t>debug_signal_inv1</t>
  </si>
  <si>
    <t>debug_signal_inv2</t>
  </si>
  <si>
    <t>GPIO1/CTRL1 Output port signal inversion, active high.</t>
  </si>
  <si>
    <t>GPIO0/CTRL0 Output port signal inversion, active high.</t>
  </si>
  <si>
    <t>GPIO2/CTRL2 Output port signal inversion, active high.</t>
  </si>
  <si>
    <t>temp_src</t>
  </si>
  <si>
    <t>Temp source used in the system</t>
  </si>
  <si>
    <t>amux_ctrl_override</t>
  </si>
  <si>
    <t>amux_sel</t>
  </si>
  <si>
    <t>amux_updaten</t>
  </si>
  <si>
    <t>AMUX top mux source select override enable</t>
  </si>
  <si>
    <t>AMUX top mux update override enable</t>
  </si>
  <si>
    <t>amux_rstn</t>
  </si>
  <si>
    <t>AMUX top mux reset override enable</t>
  </si>
  <si>
    <t>amux8_sel</t>
  </si>
  <si>
    <t>amux8_updaten</t>
  </si>
  <si>
    <t>amux8_rstn</t>
  </si>
  <si>
    <t>AMUX8  mux source select override enable</t>
  </si>
  <si>
    <t>AMUX8  mux update override enable</t>
  </si>
  <si>
    <t>AMUX8  mux reset override enable</t>
  </si>
  <si>
    <t>amux_ctrl_src</t>
  </si>
  <si>
    <t>amux_src</t>
  </si>
  <si>
    <t>amux8_src</t>
  </si>
  <si>
    <t>AMUX mux source when override enabled</t>
  </si>
  <si>
    <t>AMUX8 mux source when override enabled</t>
  </si>
  <si>
    <t>amux_ctrl</t>
  </si>
  <si>
    <t>AMUX8  mux reset</t>
  </si>
  <si>
    <t>AMUX top mux update (update on falling edge)</t>
  </si>
  <si>
    <t>AMUX top mux reset (active low)</t>
  </si>
  <si>
    <t>AMUX8  mux update (update on falling edge)</t>
  </si>
  <si>
    <t>amux_ctrl_cfg</t>
  </si>
  <si>
    <t>setup_length</t>
  </si>
  <si>
    <t>strobe_length</t>
  </si>
  <si>
    <t>reset_length</t>
  </si>
  <si>
    <t>AMUX control strobe time (time updaten is high)</t>
  </si>
  <si>
    <t>AMUX control setup time (time from when rstn is set high until updaten goes high). Next step is strobe.</t>
  </si>
  <si>
    <t>AMUX control reset time (rstn is low). Next step is setup.</t>
  </si>
  <si>
    <t>sched_cfg</t>
  </si>
  <si>
    <t>sched_sleep_time</t>
  </si>
  <si>
    <t>sleep_time</t>
  </si>
  <si>
    <t>Scheduler sleep time. Sets how long scheduler is waiting until applying a new source.</t>
  </si>
  <si>
    <t>sched_arb_cfg</t>
  </si>
  <si>
    <t>all_com_srcs_at_once</t>
  </si>
  <si>
    <t>Sample all Common sources after another before moving to next queue of sources</t>
  </si>
  <si>
    <t>all_rxh_srcs_at_once</t>
  </si>
  <si>
    <t>Sample all RXH sources after another before moving to next queue of sources</t>
  </si>
  <si>
    <t>all_rxv_srcs_at_once</t>
  </si>
  <si>
    <t>all_txh_srcs_at_once</t>
  </si>
  <si>
    <t>all_txv_srcs_at_once</t>
  </si>
  <si>
    <t>all_temp_srcs_at_once</t>
  </si>
  <si>
    <t>Sample all Temperature sources after another before moving to next queue of sources</t>
  </si>
  <si>
    <t>Sample all TXV sources after another before moving to next queue of sources</t>
  </si>
  <si>
    <t>Sample all TXH sources after another before moving to next queue of sources</t>
  </si>
  <si>
    <t>Sample all RXV sources after another before moving to next queue of sources</t>
  </si>
  <si>
    <t>sched_temp_sources</t>
  </si>
  <si>
    <t>temp_srcs</t>
  </si>
  <si>
    <t>sched_txv_sources</t>
  </si>
  <si>
    <t>txv_srcs</t>
  </si>
  <si>
    <t>sched_txh_sources</t>
  </si>
  <si>
    <t>txh_srcs</t>
  </si>
  <si>
    <t>TXV sources enable for TXV queue</t>
  </si>
  <si>
    <t>TXH sources enable for TXH queue</t>
  </si>
  <si>
    <t>sched_rxv_sources</t>
  </si>
  <si>
    <t>rxv_srcs</t>
  </si>
  <si>
    <t>sched_rxh_sources</t>
  </si>
  <si>
    <t>rxh_srcs</t>
  </si>
  <si>
    <t>RXV sources enable for RXV queue</t>
  </si>
  <si>
    <t>RXH sources enable for RXH queue</t>
  </si>
  <si>
    <t>sched_com_sources</t>
  </si>
  <si>
    <t>com_srcs</t>
  </si>
  <si>
    <t>Common sources enable for Common queue</t>
  </si>
  <si>
    <t>Temperature sources enable for Temperature queue</t>
  </si>
  <si>
    <t>sched_temp_fir_en</t>
  </si>
  <si>
    <t>sched_txv_fir_en</t>
  </si>
  <si>
    <t>sched_txh_fir_en</t>
  </si>
  <si>
    <t>sched_rxv_fir_en</t>
  </si>
  <si>
    <t>sched_rxh_fir_en</t>
  </si>
  <si>
    <t>sched_com_fir_en</t>
  </si>
  <si>
    <t>Common FIR filter enable for Common queue sources</t>
  </si>
  <si>
    <t>RXH FIR filter enable for RXH queue sources</t>
  </si>
  <si>
    <t>RXV FIR filter enable for RXV queue sources</t>
  </si>
  <si>
    <t>TXH FIR filter enable for TXH queue sources</t>
  </si>
  <si>
    <t>TXV FIR filter enable for TXV queue sources</t>
  </si>
  <si>
    <t>Temperature FIR filter enable for Temperature queue sources</t>
  </si>
  <si>
    <t>no_rst_if_same_src</t>
  </si>
  <si>
    <t>Scheduler config. Don't apply reset if scheduled (AMUX/AMUX8) source is the same as last</t>
  </si>
  <si>
    <t>sched_enable</t>
  </si>
  <si>
    <t>Scheduler enable</t>
  </si>
  <si>
    <t>amux_enable</t>
  </si>
  <si>
    <t>AMUX controller enable</t>
  </si>
  <si>
    <t>sched_data_0_0</t>
  </si>
  <si>
    <t>sched_data_0_1</t>
  </si>
  <si>
    <t>ADC sample for AMUX/AMUX8 source 0,0 (ADC DAC)</t>
  </si>
  <si>
    <t>ADC sample for AMUX/AMUX8 source 0,1 (Test AMUX)</t>
  </si>
  <si>
    <t>sched_data_0_2</t>
  </si>
  <si>
    <t>sched_data_0_3</t>
  </si>
  <si>
    <t>ADC sample for AMUX/AMUX8 source 0,2 (Sense VCM)</t>
  </si>
  <si>
    <t>ADC sample for AMUX/AMUX8 source 0,3 (Sense VCC2V5)</t>
  </si>
  <si>
    <t>sched_data_0_4</t>
  </si>
  <si>
    <t>sched_data_0_5</t>
  </si>
  <si>
    <t xml:space="preserve">ADC sample for AMUX/AMUX8 source 5,0 (SYNTH/BIASTOP) </t>
  </si>
  <si>
    <t>ADC sample for AMUX/AMUX8 source 0,5 (Sense VDD1V2)</t>
  </si>
  <si>
    <t>sched_data_0_6</t>
  </si>
  <si>
    <t>sched_data_0_7</t>
  </si>
  <si>
    <t xml:space="preserve">ADC sample for AMUX/AMUX8 source 0,6 (Sense BG) </t>
  </si>
  <si>
    <t>ADC sample for AMUX/AMUX8 source 0,7 (Sense VTUNE)</t>
  </si>
  <si>
    <t>sched_data_1_0</t>
  </si>
  <si>
    <t>sched_data_1_1</t>
  </si>
  <si>
    <t>sched_data_1_2</t>
  </si>
  <si>
    <t>sched_data_1_3</t>
  </si>
  <si>
    <t>sched_data_1_4</t>
  </si>
  <si>
    <t>sched_data_1_5</t>
  </si>
  <si>
    <t>sched_data_1_6</t>
  </si>
  <si>
    <t>sched_data_1_7</t>
  </si>
  <si>
    <t>ADC sample for AMUX/AMUX8 source 1,0 (BF DET V W)</t>
  </si>
  <si>
    <t>ADC sample for AMUX/AMUX8 source 1,1 (BF DET H W)</t>
  </si>
  <si>
    <t>ADC sample for AMUX/AMUX8 source 1,2 (BF DET V E)</t>
  </si>
  <si>
    <t>ADC sample for AMUX/AMUX8 source 1,3 (BF DET H E)</t>
  </si>
  <si>
    <t xml:space="preserve">ADC sample for AMUX/AMUX8 source 1,4 (RX COM DET V) </t>
  </si>
  <si>
    <t>ADC sample for AMUX/AMUX8 source 1,5 (RX COM DET H)</t>
  </si>
  <si>
    <t xml:space="preserve">ADC sample for AMUX/AMUX8 source 1,6 (RX COM DAC V) </t>
  </si>
  <si>
    <t>ADC sample for AMUX/AMUX8 source 1,7 (RX COM DAC H)</t>
  </si>
  <si>
    <t>sched_data_2_0</t>
  </si>
  <si>
    <t>sched_data_2_1</t>
  </si>
  <si>
    <t>sched_data_2_2</t>
  </si>
  <si>
    <t>sched_data_2_3</t>
  </si>
  <si>
    <t>sched_data_2_4</t>
  </si>
  <si>
    <t>sched_data_2_5</t>
  </si>
  <si>
    <t>sched_data_2_6</t>
  </si>
  <si>
    <t>sched_data_2_7</t>
  </si>
  <si>
    <t>sched_data_3_0</t>
  </si>
  <si>
    <t>sched_data_3_1</t>
  </si>
  <si>
    <t>sched_data_3_2</t>
  </si>
  <si>
    <t>sched_data_3_3</t>
  </si>
  <si>
    <t>sched_data_3_4</t>
  </si>
  <si>
    <t>sched_data_3_5</t>
  </si>
  <si>
    <t>sched_data_3_6</t>
  </si>
  <si>
    <t>sched_data_3_7</t>
  </si>
  <si>
    <t>ADC sample for AMUX/AMUX8 source 2,0 (RX I DET PGA1 V)</t>
  </si>
  <si>
    <t>ADC sample for AMUX/AMUX8 source 2,1 (RX I DET FILT V)</t>
  </si>
  <si>
    <t>ADC sample for AMUX/AMUX8 source 2,2 (RX Q DET PGA1 V)</t>
  </si>
  <si>
    <t>ADC sample for AMUX/AMUX8 source 2,3 (RX Q DET FILT V)</t>
  </si>
  <si>
    <t xml:space="preserve">ADC sample for AMUX/AMUX8 source 2,4 (RX I DC PGA1 V) </t>
  </si>
  <si>
    <t>ADC sample for AMUX/AMUX8 source 2,5 (RX Q DC PGA1 V)</t>
  </si>
  <si>
    <t xml:space="preserve">ADC sample for AMUX/AMUX8 source 2,6 (RX I DC PGA2 V) </t>
  </si>
  <si>
    <t>ADC sample for AMUX/AMUX8 source 2,7 (RX Q DC PGA2 V)</t>
  </si>
  <si>
    <t>ADC sample for AMUX/AMUX8 source 3,0 (RX I DET PGA1 H)</t>
  </si>
  <si>
    <t>ADC sample for AMUX/AMUX8 source 3,1 (RX I DET FILT H)</t>
  </si>
  <si>
    <t>ADC sample for AMUX/AMUX8 source 3,2 (RX Q DET PGA1 H)</t>
  </si>
  <si>
    <t>ADC sample for AMUX/AMUX8 source 3,3 (RX Q DET FILT H)</t>
  </si>
  <si>
    <t xml:space="preserve">ADC sample for AMUX/AMUX8 source 3,4 (RX I DC PGA1 H) </t>
  </si>
  <si>
    <t>ADC sample for AMUX/AMUX8 source 3,5 (RX Q DC PGA1 H)</t>
  </si>
  <si>
    <t xml:space="preserve">ADC sample for AMUX/AMUX8 source 3,6 (RX I DC PGA2 H) </t>
  </si>
  <si>
    <t>ADC sample for AMUX/AMUX8 source 3,7 (RX Q DC PGA2 H)</t>
  </si>
  <si>
    <t>sched_data_4_0</t>
  </si>
  <si>
    <t>sched_data_4_1</t>
  </si>
  <si>
    <t>sched_data_4_2</t>
  </si>
  <si>
    <t>sched_data_4_3</t>
  </si>
  <si>
    <t>sched_data_4_4</t>
  </si>
  <si>
    <t>sched_data_4_5</t>
  </si>
  <si>
    <t>sched_data_4_6</t>
  </si>
  <si>
    <t>sched_data_4_7</t>
  </si>
  <si>
    <t>ADC sample for AMUX/AMUX8 source 4,2 (TX DET 2 H)</t>
  </si>
  <si>
    <t>ADC sample for AMUX/AMUX8 source 4,1 (TX DET 1 H)</t>
  </si>
  <si>
    <t>ADC sample for AMUX/AMUX8 source 4,0 (TX DET 0 H)</t>
  </si>
  <si>
    <t>ADC sample for AMUX/AMUX8 source 4,3 (TX DET 3 H)</t>
  </si>
  <si>
    <t xml:space="preserve">ADC sample for AMUX/AMUX8 source 4,4 (TX DET 0 V) </t>
  </si>
  <si>
    <t>ADC sample for AMUX/AMUX8 source 4,5 (TX DET 1 V)</t>
  </si>
  <si>
    <t xml:space="preserve">ADC sample for AMUX/AMUX8 source 4,6 (TX DET 2 V) </t>
  </si>
  <si>
    <t>ADC sample for AMUX/AMUX8 source 4,7 (TX DET 3 V)</t>
  </si>
  <si>
    <t xml:space="preserve">ADC sample for AMUX/AMUX8 manual access (when override is enabled) </t>
  </si>
  <si>
    <t>adc_ctrl_cfg</t>
  </si>
  <si>
    <t>num_repr_dig</t>
  </si>
  <si>
    <t>num_repr_ana</t>
  </si>
  <si>
    <t>ADC number representation in digital domain
00: Binary offset
01: 2's complement
10: Inverted Binary offset
11: Inverted 2's complement</t>
  </si>
  <si>
    <t>ADC number representation in analogue domain
00: Binary offset
01: 2's complement
10: Inverted Binary offset
11: Inverted 2's complement</t>
  </si>
  <si>
    <t>adc_ctrl_time</t>
  </si>
  <si>
    <t>data_start_cycle</t>
  </si>
  <si>
    <t>ADC data start cycle after adc_sampl low.</t>
  </si>
  <si>
    <t>smpl_length</t>
  </si>
  <si>
    <t>ADC sample time in number of digital system clock cycles</t>
  </si>
  <si>
    <t>adc_ctrl_rst_time</t>
  </si>
  <si>
    <t>stop_cycle</t>
  </si>
  <si>
    <t>ADC reset start cycle (cycle after adc_smpl has gone high)</t>
  </si>
  <si>
    <t>ADC reset stop cycle (cycle after adc_smpl has gone high)</t>
  </si>
  <si>
    <t>adc_ctrl_extension</t>
  </si>
  <si>
    <t>num_bits</t>
  </si>
  <si>
    <t>num_cycles</t>
  </si>
  <si>
    <t>ADC num of cycles to increase extended bits with</t>
  </si>
  <si>
    <t>ADC num of MSB bits to extend length of</t>
  </si>
  <si>
    <t>adc_dac_code</t>
  </si>
  <si>
    <t>ADC DAC code value</t>
  </si>
  <si>
    <t>adc_coeff_0</t>
  </si>
  <si>
    <t>adc_coeff_1</t>
  </si>
  <si>
    <t>adc_coeff_2</t>
  </si>
  <si>
    <t>adc_coeff_3</t>
  </si>
  <si>
    <t>adc_coeff_4</t>
  </si>
  <si>
    <t>adc_coeff_5</t>
  </si>
  <si>
    <t>adc_coeff_6</t>
  </si>
  <si>
    <t>adc_coeff_7</t>
  </si>
  <si>
    <t>adc_coeff_8</t>
  </si>
  <si>
    <t>adc_coeff_9</t>
  </si>
  <si>
    <t>adc_coeff_10</t>
  </si>
  <si>
    <t>adc_coeff_11</t>
  </si>
  <si>
    <t>adc_enable</t>
  </si>
  <si>
    <t>ADC DAC reset (active low)</t>
  </si>
  <si>
    <t>ADC DAC enable</t>
  </si>
  <si>
    <t>offs_en</t>
  </si>
  <si>
    <t>buf_en</t>
  </si>
  <si>
    <t>align_smpl_clk_edge</t>
  </si>
  <si>
    <t>ADC Align sample edge with rising edge of system clock</t>
  </si>
  <si>
    <t>align_rstn_clk_edge</t>
  </si>
  <si>
    <t>ADC Align rstn edge with rising edge of system clock</t>
  </si>
  <si>
    <t>rstn</t>
  </si>
  <si>
    <t>ADC reset (active low)</t>
  </si>
  <si>
    <t>ADC enable</t>
  </si>
  <si>
    <t>adc_ctrl</t>
  </si>
  <si>
    <t>run</t>
  </si>
  <si>
    <t>ADC Run</t>
  </si>
  <si>
    <t>sched_data_man</t>
  </si>
  <si>
    <t>start_cycle</t>
  </si>
  <si>
    <t>ADC Buffer enable</t>
  </si>
  <si>
    <t>setup_time</t>
  </si>
  <si>
    <t>Scheduler setup time. Sets how long scheduler is waiting before starting to collect samples into the corresponding source sample register. This time (in system clock cycles)should include setup time for the of both the source and the amux/amux8.</t>
  </si>
  <si>
    <t>Scheduler sample time. Sets the number samples scheduler is collecting into the corresponding source sample register, but only the last/latest sample is available.</t>
  </si>
  <si>
    <t>sched_sample_num</t>
  </si>
  <si>
    <t>sample_num</t>
  </si>
  <si>
    <t>sched_setup_time</t>
  </si>
  <si>
    <t>wait_time</t>
  </si>
  <si>
    <t>dec_max_v</t>
  </si>
  <si>
    <t>RX Gain Adjustment, detection wait time</t>
  </si>
  <si>
    <t>dec_max_h</t>
  </si>
  <si>
    <t>RX Gain Adjustment, Maximum number of times Rx gain may decrease (V-pol)</t>
  </si>
  <si>
    <t>RX Gain Adjustment, Maximum number of times Rx gain may decrease (H-pol)</t>
  </si>
  <si>
    <t>indx_incr_v</t>
  </si>
  <si>
    <t>RX Gain Adjustment, gain index increment (V-pol)</t>
  </si>
  <si>
    <t>indx_incr_h</t>
  </si>
  <si>
    <t>RX Gain Adjustment, gain index increment (H-pol)</t>
  </si>
  <si>
    <t>adj_v_and_h</t>
  </si>
  <si>
    <t>dec_at_tx</t>
  </si>
  <si>
    <t>RX Gain Adjustment, Adjust gain only during TX</t>
  </si>
  <si>
    <t>RX Gain Adjustment, Adjust both V- and H-pol gain using same index</t>
  </si>
  <si>
    <t>RX Gain Adjustment, Sync when doing adjustment</t>
  </si>
  <si>
    <t>RX Gain Adjustment, Enable</t>
  </si>
  <si>
    <t>active_v</t>
  </si>
  <si>
    <t>RX Gain Adjustment, Gain adjustment activated on V-pol</t>
  </si>
  <si>
    <t>active_h</t>
  </si>
  <si>
    <t>RX Gain Adjustment, Gain adjustment activated on H-pol</t>
  </si>
  <si>
    <t>RX Gain Adjustment, Number of times gain has been decreased (V-pol)</t>
  </si>
  <si>
    <t>RX Gain Adjustment, Number of times gain has been decreased (H-pol)</t>
  </si>
  <si>
    <t>count_v</t>
  </si>
  <si>
    <t>count_h</t>
  </si>
  <si>
    <t>rx_gain_indx_v</t>
  </si>
  <si>
    <t>RX Gain Adjustment, Current Rx gain index (V-pol)</t>
  </si>
  <si>
    <t>rx_gain_indx_h</t>
  </si>
  <si>
    <t>RX Gain Adjustment, Current Rx gain index (H-pol)</t>
  </si>
  <si>
    <t>rx_gain_adj_wait_time</t>
  </si>
  <si>
    <t>rx_gain_adj_dec_max</t>
  </si>
  <si>
    <t>rx_gain_adj_indx_incr</t>
  </si>
  <si>
    <t>rx_gain_adj_cfg</t>
  </si>
  <si>
    <t>rx_gain_adj_status</t>
  </si>
  <si>
    <t>rx_gain_adj_dec_cnt</t>
  </si>
  <si>
    <t>rst_w_gain_cmd</t>
  </si>
  <si>
    <t>RX Gain Adjustment, Reset when a new gain command is received</t>
  </si>
  <si>
    <t>alt_enable</t>
  </si>
  <si>
    <t>Scheduler Tx DET alternating storage</t>
  </si>
  <si>
    <t>ADC sample for AMUX/AMUX8 source 4,0 (TX DET 0 H) alt</t>
  </si>
  <si>
    <t>ADC sample for AMUX/AMUX8 source 4,1 (TX DET 1 H) alt</t>
  </si>
  <si>
    <t>ADC sample for AMUX/AMUX8 source 4,2 (TX DET 2 H) alt</t>
  </si>
  <si>
    <t>ADC sample for AMUX/AMUX8 source 4,3 (TX DET 3 H) alt</t>
  </si>
  <si>
    <t>ADC sample for AMUX/AMUX8 source 4,4 (TX DET 0 V) alt</t>
  </si>
  <si>
    <t>ADC sample for AMUX/AMUX8 source 4,5 (TX DET 1 V) alt</t>
  </si>
  <si>
    <t>ADC sample for AMUX/AMUX8 source 4,6 (TX DET 2 V) alt</t>
  </si>
  <si>
    <t>ADC sample for AMUX/AMUX8 source 4,7 (TX DET 3 V) alt</t>
  </si>
  <si>
    <t>sched_data_4_0_alt</t>
  </si>
  <si>
    <t>sched_data_4_1_alt</t>
  </si>
  <si>
    <t>sched_data_4_2_alt</t>
  </si>
  <si>
    <t>sched_data_4_3_alt</t>
  </si>
  <si>
    <t>sched_data_4_4_alt</t>
  </si>
  <si>
    <t>sched_data_4_5_alt</t>
  </si>
  <si>
    <t>sched_data_4_6_alt</t>
  </si>
  <si>
    <t>sched_data_4_7_alt</t>
  </si>
  <si>
    <t>pll_ld</t>
  </si>
  <si>
    <t>sd_done</t>
  </si>
  <si>
    <t>sm_done</t>
  </si>
  <si>
    <t>0x0800</t>
  </si>
  <si>
    <t>ADC offset enable</t>
  </si>
  <si>
    <t>ADC offset value</t>
  </si>
  <si>
    <t>adc_dac_cfg</t>
  </si>
  <si>
    <t>adc_dac_strobe_cfg</t>
  </si>
  <si>
    <t>offs_tgl_en</t>
  </si>
  <si>
    <t>ADC DAC control strobe length</t>
  </si>
  <si>
    <t>ADC DAC control setup length</t>
  </si>
  <si>
    <t>ADC DAC offset toggle enable</t>
  </si>
  <si>
    <t>adj_upd_ovr_en</t>
  </si>
  <si>
    <t>code_upd_ovr_en</t>
  </si>
  <si>
    <t>ADC DAC code update override enable</t>
  </si>
  <si>
    <t>ADC DAC adjust fullscale update override enable</t>
  </si>
  <si>
    <t>update</t>
  </si>
  <si>
    <t>ADC DAC adjust fullscale value</t>
  </si>
  <si>
    <t>adc_dac_adj_fs</t>
  </si>
  <si>
    <t>adc_data_0</t>
  </si>
  <si>
    <t>ADC data sample (w/o offset when offset toggle is enabled)
ADC sample 0 (when offset toggle is disabled)</t>
  </si>
  <si>
    <t>adc_data_1</t>
  </si>
  <si>
    <t>ADC data sample (w offset when offset toggle is enabled)
ADC sample 1 (when offset toggle is disabled)</t>
  </si>
  <si>
    <t>adc_data_2</t>
  </si>
  <si>
    <t>ADC data sample (dummy when offset toggle is enabled)
ADC sample 2 (when offset toggle is disabled)</t>
  </si>
  <si>
    <t>ADC DAC adjust fullscale update
When override is active, this bit controls the update directly.
When override is inactive, this bit enables update and is auto-cleared when update has been performed</t>
  </si>
  <si>
    <t>ADC DAC code update
When override is active, this bit controls the update directly.
When override is inactive, this bit enables update and is auto-cleared when update has been performed</t>
  </si>
  <si>
    <t>ADC bit 0 weight (the default value is 1&lt;&lt;5)</t>
  </si>
  <si>
    <t>ADC bit 1 weight (the default value is 2&lt;&lt;5)</t>
  </si>
  <si>
    <t>ADC bit 2 weight (the default value is 4&lt;&lt;5)</t>
  </si>
  <si>
    <t>ADC bit 3 weight (the default value is 8&lt;&lt;5)</t>
  </si>
  <si>
    <t>ADC bit 4 weight (the default value is 16&lt;&lt;5)</t>
  </si>
  <si>
    <t>ADC bit 5 weight (the default value is 24&lt;&lt;5)</t>
  </si>
  <si>
    <t>ADC bit 6 weight (the default value is 40&lt;&lt;5)</t>
  </si>
  <si>
    <t>ADC bit 7 weight (the default value is 80&lt;&lt;5)</t>
  </si>
  <si>
    <t>ADC bit 8 weight (the default value is 128&lt;&lt;5)</t>
  </si>
  <si>
    <t>ADC bit 9 weight (the default value is 256&lt;&lt;5)</t>
  </si>
  <si>
    <t>ADC bit 10 weight (the default value is 512&lt;&lt;5)</t>
  </si>
  <si>
    <t>ADC bit 11 weight (the default value is 960&lt;&lt;5)</t>
  </si>
  <si>
    <t>pll_ld_reg</t>
  </si>
  <si>
    <t>sm_config_status</t>
  </si>
  <si>
    <t>RF PLL Lock Detect
(digital system clock sampled)</t>
  </si>
  <si>
    <t>RF PLL Lock Detect register
(digital system clock sampled)
The value will remain 0 if a pll_ld being low has be been detected since last read of this register. pll_ld_reg will only be 1 if no unlock of the RF PLL has occured since last read of the register.</t>
  </si>
  <si>
    <t>SM state machine busy</t>
  </si>
  <si>
    <t>IRQ Clear Configuration. 
0: Normal mode, IRQ Pending is cleared either by the irq_clear register field or by writing 1 to a bit in the irq_pending register field
1: Clear IRQ Pending also when Reading the irq_pending register field
NOTE! Rapinoe R1 must have this register field set to 0 due to malfunction in the implementation</t>
  </si>
  <si>
    <t>24 pending IRQ info, before IRQ Mask.
SW needs to AND the IRQ Mask to identify the active IRQ.
SW can write 1 to a bit to clear the corresponding IRQ
[23]: pll_ld_reg
[22]: rx_out_of_band.level_hi_v OR  rx_out_of_band.level_hi_h
[21]: rx_out_of_band.level_hi_v
[20]: rx_out_of_band.level_hi_h
[19]: i2c_irq.state
[18]: i2c_irq.overfl_abort
[17]: i2c_irq.arb_lost
[16]: i2c_irq.arb_lost_max
[15]: i2c_irq.miss_ack
[14]: i2c_irq.miss_ack_max
[13]: i2c_irq.ip_irq
[12]: otp_alarm.tx
[11]: otp_alarm.rx
[10]: sab_status.to
[9]: trx_sync.tx.v
[8]: trx_sync.tx.h
[ 7]: trx_sync.rx.v
[ 6]: trx_sync.rx.h
[ 5]: irq_tdd_mode_v.tx
[ 4]: irq_tdd_mode_v.rx
[ 3]: irq_tdd_mode_v.sx OR irq_tdd_mode_v.xx
[ 2]: irq_tdd_mode_h.tx
[ 1]: irq_tdd_mode_h.rx
[ 0]:  irq_tdd_mode_h.sx OR irq_tdd_mode_h.xx</t>
  </si>
  <si>
    <t>Edge of spi_clk used to generate data on spi_miso (0=rising edge, 1=falling edge)</t>
  </si>
  <si>
    <t>Edge of spi_clk used to sample data on spi_mosi (0=rising edge, 1=falling edge)</t>
  </si>
  <si>
    <t>RX BB Filter Calibration LUT with golden oscillator counter values for the divided oscillator clock, 16 bits per Channel/capval. [63:48] capval = 3</t>
  </si>
  <si>
    <t>RV</t>
  </si>
  <si>
    <t>trunc_error</t>
  </si>
  <si>
    <t>Truncation error indicator</t>
  </si>
  <si>
    <t>Coarse tuning capval value for V-pol, sets RX BB BW
0 - 25 MHz, 1 - 50 MHz, 2 - 100 MHz, 3 - 200 MHz, 4 - 400 MHz, 5 - 600 MHz
6,7 - Not implemented, not accepted as write values
Writing to this register will also set the gmtune value based on current temperature</t>
  </si>
  <si>
    <t>RX BB Filter Calibration Oscillator BW coarse tuning:
0 - 25 MHz, 1 - 50 MHz, 2 - 100 MHz
3 - 200 MHz, 4 - 400 MHz, 5 - 600 MHz
6,7 - Not implemented, not accepted as write values</t>
  </si>
  <si>
    <t>boot_addr[10:8]</t>
  </si>
  <si>
    <t>SAB Master Address output, bit 10:8</t>
  </si>
  <si>
    <t>Digital PLL lock detect indication (active high)</t>
  </si>
  <si>
    <t>Select external digital clock (supplied on DIG_GPIO[2]) instead of digital PLL generated digital clock (this diables the digital PLL)</t>
  </si>
  <si>
    <t>Vco sub band control:
0: 120 - TBD MHz
1: TBD - TBD MHz
2: TBD - TBD MHz
3: TBD - 300 MHz</t>
  </si>
  <si>
    <t>VCO divider (2 - 511)</t>
  </si>
  <si>
    <t>Reference divider (1 - 255)</t>
  </si>
  <si>
    <t>Enable high (1.6 V) external common mode voltage for V-pol</t>
  </si>
  <si>
    <t>Enable high (1.6 V) external common mode voltage for H-pol</t>
  </si>
  <si>
    <t>Adjust currents for high supply voltage</t>
  </si>
  <si>
    <t>Supply voltage select to get correct 1.6 V internal common mode voltage for V-pol:
  0: 2.7 V
  1: 3.3 V</t>
  </si>
  <si>
    <t>Supply voltage select to get correct 1.6 V internal common mode voltage for H-pol:
  0: 2.7 V
  1: 3.3 V</t>
  </si>
  <si>
    <t>Enable measurement amplifier for digital PLL tune voltage</t>
  </si>
  <si>
    <r>
      <t xml:space="preserve">eFUSE Macro connection. Also controlled by the eFUSE FSM when it is enabled
</t>
    </r>
    <r>
      <rPr>
        <i/>
        <sz val="11"/>
        <color rgb="FF000000"/>
        <rFont val="Calibri"/>
        <family val="2"/>
      </rPr>
      <t>Note! This register field can be treated as RW if and only if the start_prog_single and start_prog register fields are held 0</t>
    </r>
  </si>
  <si>
    <r>
      <t xml:space="preserve">eFUSE Macro connection. Also controlled by the eFUSE FSM when it is enabled
</t>
    </r>
    <r>
      <rPr>
        <i/>
        <sz val="11"/>
        <color rgb="FF000000"/>
        <rFont val="Calibri"/>
        <family val="2"/>
      </rPr>
      <t>Note! This register field can be treated as RW iff the start_sense field is held 0</t>
    </r>
  </si>
  <si>
    <r>
      <t xml:space="preserve">eFUSE Macro connection, fuse bits
Sense: This register field will hold the sensed eFUSE macro bits start_sensed has finished
Program: This register field must hold the eFUSE macro bits to be programmed before start_program is activated
</t>
    </r>
    <r>
      <rPr>
        <i/>
        <sz val="11"/>
        <color rgb="FF000000"/>
        <rFont val="Calibri"/>
        <family val="2"/>
      </rPr>
      <t>Note! This register field can be treated as RW iff the start_prog_single, start_prog and start_sense register fields are held 0</t>
    </r>
  </si>
  <si>
    <t>Enable LD (=1)</t>
  </si>
  <si>
    <t>Reference clock divide by 2 enable (=1).
Feeds digital PLL and RF VCO SM.</t>
  </si>
  <si>
    <t>Reference clock type:
0: LVDS or LVPECL input
1: Sinus or CMOS input</t>
  </si>
  <si>
    <t>PLL LD output enable</t>
  </si>
  <si>
    <t>Lock detect windows for PFD:
0: 2 ns
1: 4 ns
2: 6 ns
3: 8 ns</t>
  </si>
  <si>
    <t>Bits that can be fed out on LD pin</t>
  </si>
  <si>
    <t>LD pin output select:
0: LD
1: PFD
2: VCO divider / 2
3: Reference clock / 2
4: Unfiltered LD
5: pll_testmux[0]
6: pll_testmux_in[1]
7: Not used</t>
  </si>
  <si>
    <t>Enable PRBS for dithering</t>
  </si>
  <si>
    <t>Connect PRBS to stages:
[0]=1: 1st stage
[1]=1: 2nd stage
[2]=1: 3rd stage</t>
  </si>
  <si>
    <t>SD order:
0: integer
1: 1st order
2: 2nd order
3: 3rd order</t>
  </si>
  <si>
    <t>Do not reset SDM when enable is toggled</t>
  </si>
  <si>
    <t>SDM reset (active low)</t>
  </si>
  <si>
    <t>VCO divider value (integer), range 16-1023</t>
  </si>
  <si>
    <t>Fractional part (k/2^24), range 0 - 2^24-1</t>
  </si>
  <si>
    <t>Fractional add or subtract
0: add
1: subtract</t>
  </si>
  <si>
    <t>Enable reference frequency divide by 2</t>
  </si>
  <si>
    <t>TX Common VGA bias trim.
3'b000: Bias disabled
3'b001: Min bias
3'b111: Max bias</t>
  </si>
  <si>
    <t>RX common overload detector level calibration value (V-pol)</t>
  </si>
  <si>
    <t>RX common overload detector level threshold value (V-pol)</t>
  </si>
  <si>
    <t>RX common overload detector level threshold low target (V-pol)</t>
  </si>
  <si>
    <t>RX common overload detector level calibration value (H-pol)</t>
  </si>
  <si>
    <t>RX common overload detector level threshold value (H-pol)</t>
  </si>
  <si>
    <t>RX common overload detector level threshold low target (H-pol)</t>
  </si>
  <si>
    <t>Enable RX common overload detector indication (V-pol)</t>
  </si>
  <si>
    <t>Enable RX commonoverload  detector indication (H-pol)</t>
  </si>
  <si>
    <t>RX common overload detector indication (V-pol)</t>
  </si>
  <si>
    <t>RX common overload detector indication (H-pol)</t>
  </si>
  <si>
    <t>Bandwidth control of BB TX filter for V-pol.
0x0:  ??
0x4: Default for IF mode
0xC: Default for BB  mode
0xF: ??</t>
  </si>
  <si>
    <t>Bandwidth control of BB TX filter for H-pol.
0x0:  ??
0x4: Default for IF mode
0xC: Default for BB  mode
0xF: ??</t>
  </si>
  <si>
    <r>
      <t xml:space="preserve">BB TX Filter attenuation, VGA1 and VGA2 gain for V-pol.
</t>
    </r>
    <r>
      <rPr>
        <u/>
        <sz val="11"/>
        <color rgb="FF000000"/>
        <rFont val="Calibri"/>
        <family val="2"/>
      </rPr>
      <t>[4] Filter attenuation:</t>
    </r>
    <r>
      <rPr>
        <sz val="11"/>
        <color rgb="FF000000"/>
        <rFont val="Calibri"/>
        <family val="2"/>
        <charset val="1"/>
      </rPr>
      <t xml:space="preserve">
0: 6 dB
1: 0 dB
</t>
    </r>
    <r>
      <rPr>
        <u/>
        <sz val="11"/>
        <color rgb="FF000000"/>
        <rFont val="Calibri"/>
        <family val="2"/>
      </rPr>
      <t>[3:2] VGA1 gain:</t>
    </r>
    <r>
      <rPr>
        <sz val="11"/>
        <color rgb="FF000000"/>
        <rFont val="Calibri"/>
        <family val="2"/>
        <charset val="1"/>
      </rPr>
      <t xml:space="preserve">
2'b00: Max
2'b01: Max - 3 dB
2'b10: Max - 6 dB
2'b11: Max - 9 dB
</t>
    </r>
    <r>
      <rPr>
        <u/>
        <sz val="11"/>
        <color rgb="FF000000"/>
        <rFont val="Calibri"/>
        <family val="2"/>
      </rPr>
      <t>[1:0] VGA2 gain:</t>
    </r>
    <r>
      <rPr>
        <sz val="11"/>
        <color rgb="FF000000"/>
        <rFont val="Calibri"/>
        <family val="2"/>
        <charset val="1"/>
      </rPr>
      <t xml:space="preserve">
2'b00: Max
2'b01: Max - 3 dB
2'b10: Max - 6 dB
2'b11: Max - 9 dB</t>
    </r>
  </si>
  <si>
    <r>
      <t xml:space="preserve">BB TX Filter attenuation, VGA1 and VGA2 gain for H-pol.
</t>
    </r>
    <r>
      <rPr>
        <u/>
        <sz val="11"/>
        <color rgb="FF000000"/>
        <rFont val="Calibri"/>
        <family val="2"/>
      </rPr>
      <t>[4] Filter attenuation:</t>
    </r>
    <r>
      <rPr>
        <sz val="11"/>
        <color rgb="FF000000"/>
        <rFont val="Calibri"/>
        <family val="2"/>
        <charset val="1"/>
      </rPr>
      <t xml:space="preserve">
0: 6 dB
1: 0 dB
</t>
    </r>
    <r>
      <rPr>
        <u/>
        <sz val="11"/>
        <color rgb="FF000000"/>
        <rFont val="Calibri"/>
        <family val="2"/>
      </rPr>
      <t>[3:2] VGA1 gain:</t>
    </r>
    <r>
      <rPr>
        <sz val="11"/>
        <color rgb="FF000000"/>
        <rFont val="Calibri"/>
        <family val="2"/>
        <charset val="1"/>
      </rPr>
      <t xml:space="preserve">
2'b00: Max
2'b01: Max - 3 dB
2'b10: Max - 6 dB
2'b11: Max - 9 dB
</t>
    </r>
    <r>
      <rPr>
        <u/>
        <sz val="11"/>
        <color rgb="FF000000"/>
        <rFont val="Calibri"/>
        <family val="2"/>
      </rPr>
      <t>[1:0] VGA2 gain:</t>
    </r>
    <r>
      <rPr>
        <sz val="11"/>
        <color rgb="FF000000"/>
        <rFont val="Calibri"/>
        <family val="2"/>
        <charset val="1"/>
      </rPr>
      <t xml:space="preserve">
2'b00: Max
2'b01: Max - 3 dB
2'b10: Max - 6 dB
2'b11: Max - 9 dB</t>
    </r>
  </si>
  <si>
    <t>BB TX DC Offset for Q V-pol before filter.
0x00: Max negative offset
0x7F: Zero offset
0x80: Zero offset
0xFF: Max positive offset</t>
  </si>
  <si>
    <t>BB TX DC Offset for I V-pol before filter.
0x00: Max negative offset
0x7F: Zero offset
0x80: Zero offset
0xFF: Max positive offset</t>
  </si>
  <si>
    <t>BB TX DC Offset for Q H-pol before filter.
0x00: Max negative offset
0x7F: Zero offset
0x80: Zero offset
0xFF: Max positive offset</t>
  </si>
  <si>
    <t>BB TX DC Offset for I H-pol before filter.
0x00: Max negative offset
0x7F: Zero offset
0x80: Zero offset
0xFF: Max positive offset</t>
  </si>
  <si>
    <t>BB TX DC Offset for Q V-pol after filter.
0x000: Max negative offset
0x3FF: Zero offset
0x400: Zero offset
0x7FF: Max positive offset</t>
  </si>
  <si>
    <t>BB TX DC Offset for I V-pol after filter.
0x000: Max negative offset
0x3FF: Zero offset
0x400: Zero offset
0x7FF: Max positive offset</t>
  </si>
  <si>
    <t>BB TX DC Offset for Q H-pol after filter.
0x000: Max negative offset
0x3FF: Zero offset
0x400: Zero offset
0x7FF: Max positive offset</t>
  </si>
  <si>
    <t>BB TX DC Offset for I H-pol after filter.
0x000: Max negative offset
0x3FF: Zero offset
0x400: Zero offset
0x7FF: Max positive offset</t>
  </si>
  <si>
    <t>Enable BB TX Filter bias for V-pol</t>
  </si>
  <si>
    <t>Enable BB TX IF mode for V-pol</t>
  </si>
  <si>
    <t>Enable BB TX PTAT current for temperature measurement for V-pol</t>
  </si>
  <si>
    <t>Enable the VGA2 Q amplifier stage for V-pol</t>
  </si>
  <si>
    <t>Enable the VGA2 I amplifier stage for V-pol</t>
  </si>
  <si>
    <t>Enable the VGA1 Q-to-Q amplifier stage for V-pol</t>
  </si>
  <si>
    <t>Enable the VGA1 Q-to-I amplifier stage. for V-pol
The amplifier has a 6 dB lower gain than the Q-to-Q and I-to-I VGA1 amplifiers.</t>
  </si>
  <si>
    <t>Enable the VGA1 I-to-Q amplifier stage for V-pol.
The amplifier has a 6 dB lower gain than the Q-to-Q and I-to-I VGA1 amplifiers.</t>
  </si>
  <si>
    <t>Enable the VGA1 I-to-I amplifier stage for V-pol</t>
  </si>
  <si>
    <t>Enable internal generation of common mode voltage for Q V-pol</t>
  </si>
  <si>
    <t>Enable internal generation of common mode voltage for I V-pol</t>
  </si>
  <si>
    <t>Enable BB TX Filter bias for H-pol</t>
  </si>
  <si>
    <t>Enable BB TX IF mode for H-pol</t>
  </si>
  <si>
    <t>Enable BB TX PTAT current for temperature measurement for H-pol</t>
  </si>
  <si>
    <t>Enable the VGA2 Q amplifier stage for H-pol</t>
  </si>
  <si>
    <t>Enable the VGA2 I amplifier stage for H-pol</t>
  </si>
  <si>
    <t>Enable the VGA1 Q-to-Q amplifier stage for H-pol</t>
  </si>
  <si>
    <t>Enable the VGA1 Q-to-I amplifier stage. for H-pol
The amplifier has a 6 dB lower gain than the Q-to-Q and I-to-I VGA1 amplifiers.</t>
  </si>
  <si>
    <t>Enable the VGA1 I-to-Q amplifier stage for H-pol.
The amplifier has a 6 dB lower gain than the Q-to-Q and I-to-I VGA1 amplifiers.</t>
  </si>
  <si>
    <t>Enable the VGA1 I-to-I amplifier stage for H-pol</t>
  </si>
  <si>
    <t>Enable internal generation of common mode voltage for Q H-pol</t>
  </si>
  <si>
    <t>Enable internal generation of common mode voltage for I H-pol</t>
  </si>
  <si>
    <t>Enable main bias, controlling RX PGA:s, Bi-quads and calibration bias blocks, DCO compensation and detectors (V-pol)</t>
  </si>
  <si>
    <t>Enable main bias, controlling RX PGA:s, Bi-quads and calibration bias blocks, DCO compensation and detectors (H-pol)</t>
  </si>
  <si>
    <t>Reset RX Power detector 2 for Q (V-pol), active high</t>
  </si>
  <si>
    <t>Reset RX Power detector 1 for Q (V-pol), active high</t>
  </si>
  <si>
    <t>Enable RX Power detector 2 for Q (V-pol), active high</t>
  </si>
  <si>
    <t>Enable RX Power detector 1 for Q (V-pol), active high</t>
  </si>
  <si>
    <t>Reset RX Power detector 2 for Q (H-pol), active high</t>
  </si>
  <si>
    <t>Reset RX Power detector 1 for Q (H-pol), active high</t>
  </si>
  <si>
    <t>Enable RX Power detector 2 for Q (H-pol), active high</t>
  </si>
  <si>
    <t>Enable RX Power detector 1 for Q (H-pol), active high</t>
  </si>
  <si>
    <t>Enable RX BB input DCO compensation for Q (V-pol)</t>
  </si>
  <si>
    <t>Enable RX BB driver DCO compensation for Q (V-pol)</t>
  </si>
  <si>
    <t>Enable RX BB input DCO compensation for I (V-pol)</t>
  </si>
  <si>
    <t>Enable RX BB driver DCO compensation for I (V-pol)</t>
  </si>
  <si>
    <t>Enable RX BB input DCO compensation for Q (H-pol)</t>
  </si>
  <si>
    <t>Enable RX BB driver DCO compensation for Q (H-pol)</t>
  </si>
  <si>
    <t>Enable RX BB input DCO compensation for I (H-pol)</t>
  </si>
  <si>
    <t>Enable RX BB driver DCO compensation for I (H-pol)</t>
  </si>
  <si>
    <t>Turn off antenna element gain on V-pol (~ -40 dB).
One bit per element</t>
  </si>
  <si>
    <t>Enable biasing for V-pol if OTP is active</t>
  </si>
  <si>
    <t>Enable biasing for H-pol if OTP is active</t>
  </si>
  <si>
    <t>Enable biasing for V-pol during SLEEP state</t>
  </si>
  <si>
    <t>Enable biasing for H-pol during SLEEP state</t>
  </si>
  <si>
    <t>Enable biasing for V-pol during TRANS 0 state</t>
  </si>
  <si>
    <t>Enable biasing for H-pol during TRANS 0 state</t>
  </si>
  <si>
    <t>Enable biasing for V-pol during TRANS 1 state</t>
  </si>
  <si>
    <t>Enable biasing for H-pol during TRANS 1 state</t>
  </si>
  <si>
    <t>Enable Tx for V-pol in OFF state</t>
  </si>
  <si>
    <t>Enable biasing for V-pol during OFF state</t>
  </si>
  <si>
    <t>Enable Tx for H-pol in OFF state</t>
  </si>
  <si>
    <t>Enable biasing for H-pol during OFF state</t>
  </si>
  <si>
    <t>Enable RX Common (V-pol)</t>
  </si>
  <si>
    <t>Enable IF mode (=1) or BB mode (=0) for V-pol</t>
  </si>
  <si>
    <t>Enable RX Bi-quad 1 and 2 for I (V-pol)</t>
  </si>
  <si>
    <t>Enable RX PGA2  for I (V-pol)</t>
  </si>
  <si>
    <t>Enable RX PGA1  for I (V-pol)</t>
  </si>
  <si>
    <t>Enable RX Bi-quad 1 and 2 for Q (V-pol)</t>
  </si>
  <si>
    <t>Enable RX PGA2  for Q (V-pol)</t>
  </si>
  <si>
    <t>Enable RX PGA1  for Q (V-pol)</t>
  </si>
  <si>
    <t>Enable RX PGA 1 and 2 bias for I and Q (V-pol)</t>
  </si>
  <si>
    <t>Enable RX Output driver for I and Q (V-pol)</t>
  </si>
  <si>
    <t>Enable RX Common (H-pol)</t>
  </si>
  <si>
    <t>Enable IF mode (=1) or BB mode (=0) for H-pol</t>
  </si>
  <si>
    <t>Enable RX Bi-quad 1 and 2 for I (H-pol)</t>
  </si>
  <si>
    <t>Enable RX PGA2  for I (H-pol)</t>
  </si>
  <si>
    <t>Enable RX PGA1  for I (H-pol)</t>
  </si>
  <si>
    <t>Enable RX Bi-quad 1 and 2 for Q (H-pol)</t>
  </si>
  <si>
    <t>Enable RX PGA2  for Q (H-pol)</t>
  </si>
  <si>
    <t>Enable RX PGA1  for Q (H-pol)</t>
  </si>
  <si>
    <t>Enable RX PGA 1 and 2 bias for I and Q (H-pol)</t>
  </si>
  <si>
    <t>Enable RX Output driver for I and Q (H-pol)</t>
  </si>
  <si>
    <t>Override enable for corresponding bit in ssw_cfg_on_sel_tx</t>
  </si>
  <si>
    <t>Enable TX Common for V-pol</t>
  </si>
  <si>
    <t>Enable biasing for V-pol during ON state or if override is enabled</t>
  </si>
  <si>
    <t>Enable TX Common for H-pol</t>
  </si>
  <si>
    <t>Enable biasing for H-pol during ON state or if override is enabled</t>
  </si>
  <si>
    <t>Override enable for corresponding bit in ssw_cfg_on_en_tx</t>
  </si>
  <si>
    <t>calmask_v</t>
  </si>
  <si>
    <t>RX BB Filter Calibration enable mask, active high
[7] V-polarization enable</t>
  </si>
  <si>
    <t>bbrx_iq_enable_calosc_v</t>
  </si>
  <si>
    <t>calmask_h</t>
  </si>
  <si>
    <t>RX BB Filter Calibration enable mask, active high
[6] H-polarization enable</t>
  </si>
  <si>
    <t>bbrx_iq_enable_calosc_h</t>
  </si>
  <si>
    <t>calmask_bw</t>
  </si>
  <si>
    <t>RX BB Filter Calibration enable mask, active high
[5:0] 600, 400, 200, 100, 50, 25 MHz enable</t>
  </si>
  <si>
    <t>calosc_div_v</t>
  </si>
  <si>
    <t>RX BB Filter Calibration LUT with calosc_div, 2 bits per V-polarization and Channel/capval
[23:22] V-polarization &amp; capval = 5
[21:20] V-polarization &amp; capval = 4
…
[13:12] V-polarization &amp; capval = 0</t>
  </si>
  <si>
    <t>0xFFF</t>
  </si>
  <si>
    <t>bbrx_caloscdiv_v</t>
  </si>
  <si>
    <t>calosc_div_h</t>
  </si>
  <si>
    <t>RX BB Filter Calibration LUT with calosc_div, 2 bits per H-polarization and Channel/capval
[11:10] H-polarization &amp; capval = 5
…
[  3:  2] H-polarization &amp; capval = 1
[  1:  0] H-polarization &amp; capval = 0</t>
  </si>
  <si>
    <t>bbrx_caloscdiv_h</t>
  </si>
  <si>
    <r>
      <t xml:space="preserve">Golden reference clock counter value for the RX BB Filter Calibration
Note: This register will be updated with the reference counter value after a single run has been performed. If the golden_ref value was too small then a negative value will be found in this register </t>
    </r>
    <r>
      <rPr>
        <i/>
        <sz val="11"/>
        <color rgb="FF000000"/>
        <rFont val="Calibri"/>
        <family val="2"/>
      </rPr>
      <t>Note! This register field can be treated as RW if and only if the single_run register field is held 0</t>
    </r>
  </si>
  <si>
    <t>gmtune_v</t>
  </si>
  <si>
    <r>
      <t xml:space="preserve">RX BB Filter Calibration LUT with gmtune, 3 bits per V-polarization and Channel/capval
[35:33] V-polarization &amp; capval = 5
[32:30] V-polarization &amp; capval = 4
…
[23:21] V-polarization &amp; capval = 1
[20:18] V-polarization &amp; capval = 0
</t>
    </r>
    <r>
      <rPr>
        <i/>
        <sz val="11"/>
        <color rgb="FF000000"/>
        <rFont val="Calibri"/>
        <family val="2"/>
      </rPr>
      <t>Note! This register field can be treated as RW iff the cal_start register field is held 0</t>
    </r>
  </si>
  <si>
    <t>bbrx_osc_gmtune_v</t>
  </si>
  <si>
    <t>gmtune_h</t>
  </si>
  <si>
    <r>
      <t xml:space="preserve">RX BB Filter Calibration LUT with gmtune, 3 bits per H-polarization and Channel/capval
[17:15] H-polarization &amp; capval = 5
[14:12] H-polarization &amp; capval = 4
…
[  5:  3] H-polarization &amp; capval = 1
[  2:  0] H-polarization &amp; capval = 0
</t>
    </r>
    <r>
      <rPr>
        <i/>
        <sz val="11"/>
        <color rgb="FF000000"/>
        <rFont val="Calibri"/>
        <family val="2"/>
      </rPr>
      <t>Note! This register field can be treated as RW iff the cal_start register field is held 0</t>
    </r>
  </si>
  <si>
    <t>bbrx_osc_gmtune_h</t>
  </si>
  <si>
    <t>gmtune_offset_vi</t>
  </si>
  <si>
    <r>
      <t xml:space="preserve">RX BB Filter Calibration LUT with gmtune_offset, 4 bits per V-polarization, I Channel and capval. This register will be updated with the temperature measurement offset if Temperature Offset run is enabled during a calibration run
[95:92] V-polarization &amp;  I &amp; capval = 5
…
[79:76] V-polarization &amp;  I &amp; capval = 1
[75:72] V-polarization &amp;  I &amp; capval = 0
</t>
    </r>
    <r>
      <rPr>
        <i/>
        <sz val="11"/>
        <color rgb="FF000000"/>
        <rFont val="Calibri"/>
        <family val="2"/>
      </rPr>
      <t>Note! This register field can be treated as RW iff the cal_start register field is held 0</t>
    </r>
  </si>
  <si>
    <t>bbrx_i_gmtune_v</t>
  </si>
  <si>
    <t>gmtune_offset_vq</t>
  </si>
  <si>
    <r>
      <t xml:space="preserve">RX BB Filter Calibration LUT with gmtune_offset, 4 bits per V-polarization, Q Channel and capval. This register will be updated with the temperature measurement offset if Temperature Offset run is enabled during a calibration run
[71:68] V-polarization &amp; Q &amp; capval = 5
…
[55:52] V-polarization &amp; Q &amp; capval = 1
[51:48] V-polarization &amp; Q &amp; capval = 0
</t>
    </r>
    <r>
      <rPr>
        <i/>
        <sz val="11"/>
        <color rgb="FF000000"/>
        <rFont val="Calibri"/>
        <family val="2"/>
      </rPr>
      <t>Note! This register field can be treated as RW iff the cal_start register field is held 0</t>
    </r>
  </si>
  <si>
    <t>bbrx_q_gmtune_v</t>
  </si>
  <si>
    <t>gmtune_offset_hi</t>
  </si>
  <si>
    <r>
      <t xml:space="preserve">RX BB Filter Calibration LUT with gmtune_offset, 3 bits per H-polarization, I Channel and capval. This register will be updated with the temperature measurement offset if Temperature Offset run is enabled during a calibration run
[47:44] H-polarization &amp;  I &amp; capval = 5
…
[31:28] H-polarization &amp;  I &amp; capval = 1
[27:24] H-polarization &amp;  I &amp; capval = 0
</t>
    </r>
    <r>
      <rPr>
        <i/>
        <sz val="11"/>
        <color rgb="FF000000"/>
        <rFont val="Calibri"/>
        <family val="2"/>
      </rPr>
      <t>Note! This register field can be treated as RW iff the cal_start register field is held 0</t>
    </r>
  </si>
  <si>
    <t>bbrx_i_gmtune_h</t>
  </si>
  <si>
    <t>gmtune_offset_hq</t>
  </si>
  <si>
    <r>
      <t xml:space="preserve">RX BB Filter Calibration LUT with gmtune_offset, 3 bits per H-polarization, Q Channel and capval. This register will be updated with the temperature measurement offset if Temperature Offset run is enabled during a calibration run
[23:20] H-polarization &amp; Q &amp; capval = 5
…
[  7:  4] H-polarization &amp; Q &amp; capval = 1
[  3:  0] H-polarization &amp; Q &amp; capval = 0
</t>
    </r>
    <r>
      <rPr>
        <i/>
        <sz val="11"/>
        <color rgb="FF000000"/>
        <rFont val="Calibri"/>
        <family val="2"/>
      </rPr>
      <t>Note! This register field can be treated as RW iff the cal_start register field is held 0</t>
    </r>
  </si>
  <si>
    <t>bbrx_q_gmtune_h</t>
  </si>
  <si>
    <t>temp_k_v</t>
  </si>
  <si>
    <t>RX BB Filter Calibration LUT with temp_k multiplication factors, 4 bits per V-polarization and Channel/capval
[47:44] V-polarization &amp; capval = 5
…
[31:28] V-polarization &amp; capval = 4
[27:24] V-polarization &amp; capval = 0</t>
  </si>
  <si>
    <t>temp_k_h</t>
  </si>
  <si>
    <t>RX BB Filter Calibration LUT with temp_k multiplication factors, 4 bits per H-polarization and Channel/capval
[23:20] H-polarization &amp; capval = 5
…
[  7:  4] H-polarization &amp; capval = 1
[  3:  0] H-polarization &amp; capval = 0</t>
  </si>
  <si>
    <r>
      <t xml:space="preserve">Last received temperature from the Scheduler or a SAB write access
</t>
    </r>
    <r>
      <rPr>
        <i/>
        <sz val="11"/>
        <color rgb="FF000000"/>
        <rFont val="Calibri"/>
        <family val="2"/>
      </rPr>
      <t>Note! This register field can be treated as RW iff the scheduler is not configured to send temperature updates to the RX module</t>
    </r>
  </si>
  <si>
    <r>
      <t xml:space="preserve">Last received temperature from the Scheduler or a SAB write access at RX BB Filter Calibration start
</t>
    </r>
    <r>
      <rPr>
        <i/>
        <sz val="11"/>
        <color rgb="FF000000"/>
        <rFont val="Calibri"/>
        <family val="2"/>
      </rPr>
      <t>Note! This register field can be treated as RW iff the scheduler is not configured to send temperature updates to the RX module</t>
    </r>
  </si>
  <si>
    <t>RX BF Attenuation for V-pol.
0x00: 0 dB
0x01: 0.5 dB
…
0x1F: 15.5 dB</t>
  </si>
  <si>
    <t>RX BF LNA gain for V-pol
4'b0011: Min gain (No signal)
4'b1001: Max - 6 dB?
4'b0110: Max - 6 dB?
4'b1100: Max gain</t>
  </si>
  <si>
    <t>RX BF VGA gain for V-pol
0x3F: Max
0x3E: Max - 0.25 dB
…
0x00: Max - 15 dB</t>
  </si>
  <si>
    <t>RX Common VGA gain for V-pol
0x3F: Max
0x3E: Max - 0.3 dB?
…
0x00: Max - 20 dB?</t>
  </si>
  <si>
    <t>BB Input stage gain for I and Q (V-pol)
000: Max
…
111: Max - 15 dB</t>
  </si>
  <si>
    <r>
      <rPr>
        <b/>
        <sz val="11"/>
        <color rgb="FF000000"/>
        <rFont val="Calibri"/>
        <family val="2"/>
      </rPr>
      <t>IF mode</t>
    </r>
    <r>
      <rPr>
        <sz val="11"/>
        <color rgb="FF000000"/>
        <rFont val="Calibri"/>
        <family val="2"/>
        <charset val="1"/>
      </rPr>
      <t xml:space="preserve">: Output gain stage for I and Q (V-pol)
0x0: Max
…
0xF: Max - 10 dB
</t>
    </r>
    <r>
      <rPr>
        <b/>
        <sz val="11"/>
        <color rgb="FF000000"/>
        <rFont val="Calibri"/>
        <family val="2"/>
      </rPr>
      <t>BB mode</t>
    </r>
    <r>
      <rPr>
        <sz val="11"/>
        <color rgb="FF000000"/>
        <rFont val="Calibri"/>
        <family val="2"/>
        <charset val="1"/>
      </rPr>
      <t>: Bi-quad 1st gain stage for I and Q (V-pol)
0x0: Max
…
0xF: Max - 5 dB</t>
    </r>
  </si>
  <si>
    <t>BB Bi-quad 2nd stage gain for Q (V-pol)
000: Max
…
111: Max - 5 dB</t>
  </si>
  <si>
    <r>
      <rPr>
        <b/>
        <sz val="11"/>
        <color rgb="FF000000"/>
        <rFont val="Calibri"/>
        <family val="2"/>
      </rPr>
      <t>IF mode</t>
    </r>
    <r>
      <rPr>
        <sz val="11"/>
        <color rgb="FF000000"/>
        <rFont val="Calibri"/>
        <family val="2"/>
        <charset val="1"/>
      </rPr>
      <t xml:space="preserve">: Input gain stage for I and Q (V-pol)
00, 01: Max
10, 11: Max - 8 dB
</t>
    </r>
    <r>
      <rPr>
        <b/>
        <sz val="11"/>
        <color rgb="FF000000"/>
        <rFont val="Calibri"/>
        <family val="2"/>
      </rPr>
      <t>BB mode</t>
    </r>
    <r>
      <rPr>
        <sz val="11"/>
        <color rgb="FF000000"/>
        <rFont val="Calibri"/>
        <family val="2"/>
        <charset val="1"/>
      </rPr>
      <t>: Output gain stage for Q (V-pol)
00: Max
…
11: Max - 6 dB</t>
    </r>
  </si>
  <si>
    <t>BB Bi-quad 2nd stage gain for I (V-pol)
000: Max
…
111: Max - 5 dB</t>
  </si>
  <si>
    <r>
      <rPr>
        <b/>
        <sz val="11"/>
        <color rgb="FF000000"/>
        <rFont val="Calibri"/>
        <family val="2"/>
      </rPr>
      <t>BB mode</t>
    </r>
    <r>
      <rPr>
        <sz val="11"/>
        <color rgb="FF000000"/>
        <rFont val="Calibri"/>
        <family val="2"/>
        <charset val="1"/>
      </rPr>
      <t>: Output gain stage for I (V-pol)
00: Max
…
11: Max - 6 dB</t>
    </r>
  </si>
  <si>
    <t>DCO compensation at BB output driver stage Q (V-pol)
(LSB=1.2 mV)
0x00: +78 mV
…
0x3F: 0 mV
…
0x7F: -78 mV</t>
  </si>
  <si>
    <t>DCO compensation at BB input stage Q (V-pol)
(LSB=1.2 mV)
0x000: +?? mV
…
0x0FF: 0 mV
…
0x1FF: -?? mV</t>
  </si>
  <si>
    <t>DCO compensation at BB input stage I (V-pol)
(LSB=1.2 mV)
0x000: +?? mV
…
0x0FF: 0 mV
…
0x1FF: -?? mV</t>
  </si>
  <si>
    <t>DCO compensation at BB output driver stage I (V-pol)
(LSB=1.2 mV)
0x00: +78 mV
…
0x3F: 0 mV
…
0x7F: -78 mV</t>
  </si>
  <si>
    <t>RX BF Attenuation for H-pol.
0x00: 0 dB
0x01: 0.5 dB
…
0x1F: 15.5 dB</t>
  </si>
  <si>
    <t>RX BF LNA gain for H-pol
4'b0011: Min gain (No signal)
4'b1001: Max - 6 dB?
4'b0110: Max - 6 dB?
4'b1100: Max gain</t>
  </si>
  <si>
    <t>RX BF VGA gain for H-pol
0x3F: Max
0x3E: Max - 0.25 dB
…
0x00: Max - 15 dB</t>
  </si>
  <si>
    <t>RX Common VGA gain for H-pol
0x3F: Max
0x3E: Max - 0.3 dB?
…
0x00: Max - 20 dB?</t>
  </si>
  <si>
    <t>BB Input stage gain for I and Q (H-pol)
000: Max
…
111: Max - 15 dB</t>
  </si>
  <si>
    <r>
      <rPr>
        <b/>
        <sz val="11"/>
        <color rgb="FF000000"/>
        <rFont val="Calibri"/>
        <family val="2"/>
      </rPr>
      <t>IF mode</t>
    </r>
    <r>
      <rPr>
        <sz val="11"/>
        <color rgb="FF000000"/>
        <rFont val="Calibri"/>
        <family val="2"/>
        <charset val="1"/>
      </rPr>
      <t xml:space="preserve">: Output gain stage for I and Q (H-pol)
0x0: Max
…
0xF: Max - 10 dB
</t>
    </r>
    <r>
      <rPr>
        <b/>
        <sz val="11"/>
        <color rgb="FF000000"/>
        <rFont val="Calibri"/>
        <family val="2"/>
      </rPr>
      <t>BB mode</t>
    </r>
    <r>
      <rPr>
        <sz val="11"/>
        <color rgb="FF000000"/>
        <rFont val="Calibri"/>
        <family val="2"/>
        <charset val="1"/>
      </rPr>
      <t>: Bi-quad 1st gain stage for I and Q (H-pol)
0x0: Max
…
0xF: Max - 5 dB</t>
    </r>
  </si>
  <si>
    <t>BB Bi-quad 2nd stage gain for Q (H-pol)
000: Max
…
111: Max - 5 dB</t>
  </si>
  <si>
    <r>
      <rPr>
        <b/>
        <sz val="11"/>
        <color rgb="FF000000"/>
        <rFont val="Calibri"/>
        <family val="2"/>
      </rPr>
      <t>IF mode</t>
    </r>
    <r>
      <rPr>
        <sz val="11"/>
        <color rgb="FF000000"/>
        <rFont val="Calibri"/>
        <family val="2"/>
        <charset val="1"/>
      </rPr>
      <t xml:space="preserve">: Input gain stage for I and Q (H-pol)
00, 01: Max
10, 11: Max - 8 dB
</t>
    </r>
    <r>
      <rPr>
        <b/>
        <sz val="11"/>
        <color rgb="FF000000"/>
        <rFont val="Calibri"/>
        <family val="2"/>
      </rPr>
      <t>BB mode</t>
    </r>
    <r>
      <rPr>
        <sz val="11"/>
        <color rgb="FF000000"/>
        <rFont val="Calibri"/>
        <family val="2"/>
        <charset val="1"/>
      </rPr>
      <t>: Output gain stage for Q (H-pol)
00: Max
…
11: Max - 6 dB</t>
    </r>
  </si>
  <si>
    <t>BB Bi-quad 2nd stage gain for I (H-pol)
000: Max
…
111: Max - 5 dB</t>
  </si>
  <si>
    <r>
      <rPr>
        <b/>
        <sz val="11"/>
        <color rgb="FF000000"/>
        <rFont val="Calibri"/>
        <family val="2"/>
      </rPr>
      <t>BB mode</t>
    </r>
    <r>
      <rPr>
        <sz val="11"/>
        <color rgb="FF000000"/>
        <rFont val="Calibri"/>
        <family val="2"/>
        <charset val="1"/>
      </rPr>
      <t>: Output gain stage for I (H-pol)
00: Max
…
11: Max - 6 dB</t>
    </r>
  </si>
  <si>
    <t>DCO compensation at BB input stage Q (H-pol)
(LSB=1.2 mV)
0x000: +?? mV
…
0x0FF: 0 mV
…
0x1FF: -?? mV</t>
  </si>
  <si>
    <t>DCO compensation at BB output driver stage Q (H-pol)
(LSB=1.2 mV)
0x00: +78 mV
…
0x3F: 0 mV
…
0x7F: -78 mV</t>
  </si>
  <si>
    <t>DCO compensation at BB input stage I (H-pol)
(LSB=1.2 mV)
0x000: +?? mV
…
0x0FF: 0 mV
…
0x1FF: -?? mV</t>
  </si>
  <si>
    <t>DCO compensation at BB output driver stage I (H-pol)
(LSB=1.2 mV)
0x00: +78 mV
…
0x3F: 0 mV
…
0x7F: -78 mV</t>
  </si>
  <si>
    <t>TX BF Attenuation for V-pol.
0x00: 0 dB
0x01: 0.5 dB
…
0x1F: 15.5 dB</t>
  </si>
  <si>
    <t>TX BF VGA gain for V-pol.
0xFF: Max
0xFE: Max - ??
…
0x00: Max - ??</t>
  </si>
  <si>
    <t>TX Common VGA gain for V-pol.
0x3F: Max
0x3E: Max - ??
…
0x00: Max - ??</t>
  </si>
  <si>
    <t>TX BF Attenuation for H-pol.
0x00: 0 dB
0x01: 0.5 dB
…
0x1F: 15.5 dB</t>
  </si>
  <si>
    <t>TX BF VGA gain for H-pol.
0xFF: Max
0xFE: Max - ??
…
0x00: Max - ??</t>
  </si>
  <si>
    <t>TX Common VGA gain for H-pol.
0x3F: Max
0x3E: Max - ??
…
0x00: Max - ??</t>
  </si>
  <si>
    <t>Enable beam former (path 15, V-pol, east side)</t>
  </si>
  <si>
    <t>BF Attenuation (path 15 V-pol, east side)
0x00: 0 dB
0x01: 0.5 dB
…
0x1F: 15.5 dB</t>
  </si>
  <si>
    <t>Q cartesian coordinate (path 15, V-pol, east side)
0x00: -1
…
0x0F: 0
0x10: 0
…
0x1F: +1</t>
  </si>
  <si>
    <t>I cartesian coordinate (path 15, V-pol, east side)
0x00: -1
…
0x0F: 0
0x10: 0
…
0x1F: +1</t>
  </si>
  <si>
    <t>Enable beam former</t>
  </si>
  <si>
    <t>BF Attenuation</t>
  </si>
  <si>
    <t>Q coord</t>
  </si>
  <si>
    <t>I coord</t>
  </si>
  <si>
    <t>Enable beam former (path 7, V-pol, west side)</t>
  </si>
  <si>
    <t>BF Attenuation (path 7 V-pol, west side)</t>
  </si>
  <si>
    <t>Q cartesian coordinate (path 7, V-pol, west side)</t>
  </si>
  <si>
    <t>I cartesian coordinate (path 7, V-pol, west side)</t>
  </si>
  <si>
    <t>Enable beam former (path 15, H-pol, east side)</t>
  </si>
  <si>
    <t>BF Attenuation (path 15, H-pol, east side)</t>
  </si>
  <si>
    <t>Q cartesian coordinate (path 15, H-pol, east side)</t>
  </si>
  <si>
    <t>I cartesian coordinate (path 15, H-pol, east side)</t>
  </si>
  <si>
    <t>Enable beam former (path 7, H-pol, west side)</t>
  </si>
  <si>
    <t>BF Attenuation (path 7, H-pol, west side)</t>
  </si>
  <si>
    <t>Q cartesian coordinate (path 7, H-pol, west side)</t>
  </si>
  <si>
    <t>I cartesian coordinate (path 7, H-pol, west side)</t>
  </si>
  <si>
    <t>0.1</t>
  </si>
  <si>
    <t>Register map for TRB02801 with chip_id 0x02512106, 0x12512106, 0x02522112 and 0x12522112 (based on internal revision PA171)</t>
  </si>
  <si>
    <t>RCU</t>
  </si>
  <si>
    <t>ADC</t>
  </si>
  <si>
    <t>SCHED</t>
  </si>
  <si>
    <t>SYNTH</t>
  </si>
  <si>
    <t>BIST</t>
  </si>
  <si>
    <t>BF_RAM</t>
  </si>
  <si>
    <t>TDD</t>
  </si>
  <si>
    <t>TRB02801 Register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</si>
</sst>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3" x14ac:knownFonts="1">
    <font>
      <sz val="11"/>
      <color rgb="FF000000"/>
      <name val="Calibri"/>
      <family val="2"/>
      <charset val="1"/>
    </font>
    <font>
      <b/>
      <sz val="11"/>
      <color rgb="FF000000"/>
      <name val="Calibri"/>
      <family val="2"/>
      <charset val="1"/>
    </font>
    <font>
      <b/>
      <sz val="10"/>
      <name val="Arial"/>
      <family val="2"/>
      <charset val="1"/>
    </font>
    <font>
      <b/>
      <sz val="10"/>
      <color rgb="FF000000"/>
      <name val="Arial"/>
      <family val="2"/>
      <charset val="1"/>
    </font>
    <font>
      <sz val="10"/>
      <name val="Arial"/>
      <family val="2"/>
      <charset val="1"/>
    </font>
    <font>
      <sz val="11"/>
      <name val="Calibri"/>
      <family val="2"/>
      <charset val="1"/>
    </font>
    <font>
      <vertAlign val="subscript"/>
      <sz val="11"/>
      <name val="Calibri"/>
      <family val="2"/>
      <charset val="1"/>
    </font>
    <font>
      <sz val="10"/>
      <name val="Arial"/>
      <family val="2"/>
    </font>
    <font>
      <i/>
      <sz val="11"/>
      <color rgb="FF000000"/>
      <name val="Calibri"/>
      <family val="2"/>
    </font>
    <font>
      <u/>
      <sz val="11"/>
      <color rgb="FF000000"/>
      <name val="Calibri"/>
      <family val="2"/>
    </font>
    <font>
      <sz val="11"/>
      <color rgb="FF000000"/>
      <name val="Calibri"/>
      <family val="2"/>
    </font>
    <font>
      <b/>
      <sz val="11"/>
      <color rgb="FF000000"/>
      <name val="Calibri"/>
      <family val="2"/>
    </font>
    <font>
      <b/>
      <sz val="36"/>
      <color rgb="FF000000"/>
      <name val="Calibri"/>
      <family val="2"/>
    </font>
  </fonts>
  <fills count="10">
    <fill>
      <patternFill patternType="none"/>
    </fill>
    <fill>
      <patternFill patternType="gray125"/>
    </fill>
    <fill>
      <patternFill patternType="solid">
        <fgColor rgb="FFD9D9D9"/>
        <bgColor rgb="FFC0C0C0"/>
      </patternFill>
    </fill>
    <fill>
      <patternFill patternType="solid">
        <fgColor rgb="FF70AD47"/>
        <bgColor rgb="FF339966"/>
      </patternFill>
    </fill>
    <fill>
      <patternFill patternType="solid">
        <fgColor rgb="FF4472C4"/>
        <bgColor rgb="FF666699"/>
      </patternFill>
    </fill>
    <fill>
      <patternFill patternType="solid">
        <fgColor theme="4"/>
        <bgColor rgb="FF339966"/>
      </patternFill>
    </fill>
    <fill>
      <patternFill patternType="solid">
        <fgColor theme="9"/>
        <bgColor rgb="FF666699"/>
      </patternFill>
    </fill>
    <fill>
      <patternFill patternType="solid">
        <fgColor theme="9"/>
        <bgColor rgb="FF339966"/>
      </patternFill>
    </fill>
    <fill>
      <patternFill patternType="solid">
        <fgColor theme="4"/>
        <bgColor rgb="FF666699"/>
      </patternFill>
    </fill>
    <fill>
      <patternFill patternType="solid">
        <fgColor theme="2" tint="-9.9978637043366805E-2"/>
        <bgColor indexed="64"/>
      </patternFill>
    </fill>
  </fills>
  <borders count="12">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indexed="64"/>
      </bottom>
      <diagonal/>
    </border>
    <border>
      <left style="thin">
        <color auto="1"/>
      </left>
      <right/>
      <top/>
      <bottom style="thin">
        <color indexed="64"/>
      </bottom>
      <diagonal/>
    </border>
    <border>
      <left style="thin">
        <color auto="1"/>
      </left>
      <right/>
      <top style="thin">
        <color auto="1"/>
      </top>
      <bottom style="thin">
        <color auto="1"/>
      </bottom>
      <diagonal/>
    </border>
    <border>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bottom style="thin">
        <color indexed="64"/>
      </bottom>
      <diagonal/>
    </border>
  </borders>
  <cellStyleXfs count="1">
    <xf numFmtId="0" fontId="0" fillId="0" borderId="0"/>
  </cellStyleXfs>
  <cellXfs count="81">
    <xf numFmtId="0" fontId="0" fillId="0" borderId="0" xfId="0"/>
    <xf numFmtId="164" fontId="0" fillId="0" borderId="0" xfId="0" applyNumberFormat="1" applyAlignment="1">
      <alignment wrapText="1"/>
    </xf>
    <xf numFmtId="0" fontId="0" fillId="0" borderId="0" xfId="0" applyAlignment="1">
      <alignment horizontal="right"/>
    </xf>
    <xf numFmtId="164" fontId="0" fillId="0" borderId="0" xfId="0" applyNumberFormat="1"/>
    <xf numFmtId="0" fontId="0" fillId="0" borderId="0" xfId="0" applyAlignment="1">
      <alignment wrapText="1"/>
    </xf>
    <xf numFmtId="0" fontId="2" fillId="0" borderId="0" xfId="0" applyFont="1" applyAlignment="1">
      <alignment vertical="top"/>
    </xf>
    <xf numFmtId="0" fontId="1" fillId="0" borderId="0" xfId="0" applyFont="1"/>
    <xf numFmtId="0" fontId="0" fillId="0" borderId="0" xfId="0" applyAlignment="1">
      <alignment horizontal="center"/>
    </xf>
    <xf numFmtId="0" fontId="2" fillId="0" borderId="2" xfId="0" applyFont="1" applyBorder="1" applyAlignment="1">
      <alignment vertical="top"/>
    </xf>
    <xf numFmtId="0" fontId="2" fillId="0" borderId="2" xfId="0" applyFont="1" applyBorder="1" applyAlignment="1">
      <alignment horizontal="right" vertical="top"/>
    </xf>
    <xf numFmtId="0" fontId="3" fillId="0" borderId="2" xfId="0" applyFont="1" applyBorder="1" applyAlignment="1">
      <alignment vertical="top"/>
    </xf>
    <xf numFmtId="0" fontId="4" fillId="2" borderId="2" xfId="0" applyFont="1" applyFill="1" applyBorder="1" applyAlignment="1">
      <alignment vertical="top"/>
    </xf>
    <xf numFmtId="0" fontId="2" fillId="2" borderId="2" xfId="0" applyFont="1" applyFill="1" applyBorder="1" applyAlignment="1">
      <alignment vertical="top"/>
    </xf>
    <xf numFmtId="0" fontId="4" fillId="2" borderId="2" xfId="0" applyFont="1" applyFill="1" applyBorder="1" applyAlignment="1">
      <alignment horizontal="right" vertical="top"/>
    </xf>
    <xf numFmtId="0" fontId="0" fillId="3" borderId="2" xfId="0" applyFill="1" applyBorder="1" applyAlignment="1">
      <alignment horizontal="right" vertical="top"/>
    </xf>
    <xf numFmtId="0" fontId="0" fillId="3" borderId="2" xfId="0" applyFill="1" applyBorder="1" applyAlignment="1">
      <alignment vertical="top"/>
    </xf>
    <xf numFmtId="0" fontId="0" fillId="3" borderId="2" xfId="0" applyFill="1" applyBorder="1"/>
    <xf numFmtId="0" fontId="0" fillId="3" borderId="2" xfId="0" applyFill="1" applyBorder="1" applyAlignment="1">
      <alignment wrapText="1"/>
    </xf>
    <xf numFmtId="0" fontId="0" fillId="4" borderId="2" xfId="0" applyFill="1" applyBorder="1" applyAlignment="1">
      <alignment horizontal="right" vertical="top"/>
    </xf>
    <xf numFmtId="0" fontId="0" fillId="4" borderId="2" xfId="0" applyFill="1" applyBorder="1" applyAlignment="1">
      <alignment vertical="top"/>
    </xf>
    <xf numFmtId="0" fontId="0" fillId="4" borderId="2" xfId="0" applyFill="1" applyBorder="1" applyAlignment="1">
      <alignment vertical="top" wrapText="1"/>
    </xf>
    <xf numFmtId="0" fontId="0" fillId="4" borderId="2" xfId="0" applyFill="1" applyBorder="1" applyAlignment="1">
      <alignment wrapText="1"/>
    </xf>
    <xf numFmtId="0" fontId="0" fillId="3" borderId="2" xfId="0" applyFill="1" applyBorder="1" applyAlignment="1">
      <alignment horizontal="right"/>
    </xf>
    <xf numFmtId="0" fontId="5" fillId="4" borderId="2" xfId="0" applyFont="1" applyFill="1" applyBorder="1" applyAlignment="1">
      <alignment vertical="top" wrapText="1"/>
    </xf>
    <xf numFmtId="0" fontId="0" fillId="4" borderId="2" xfId="0" applyFill="1" applyBorder="1"/>
    <xf numFmtId="0" fontId="0" fillId="4" borderId="2" xfId="0" applyFill="1" applyBorder="1" applyAlignment="1">
      <alignment horizontal="right"/>
    </xf>
    <xf numFmtId="0" fontId="5" fillId="3" borderId="2" xfId="0" applyFont="1" applyFill="1" applyBorder="1" applyAlignment="1">
      <alignment vertical="top" wrapText="1"/>
    </xf>
    <xf numFmtId="0" fontId="0" fillId="4" borderId="2" xfId="0" applyFill="1" applyBorder="1" applyAlignment="1">
      <alignment horizontal="left" vertical="top"/>
    </xf>
    <xf numFmtId="0" fontId="0" fillId="3" borderId="2" xfId="0" applyFill="1" applyBorder="1" applyAlignment="1">
      <alignment horizontal="left" vertical="top"/>
    </xf>
    <xf numFmtId="0" fontId="0" fillId="3" borderId="2" xfId="0" applyFill="1" applyBorder="1" applyAlignment="1">
      <alignment vertical="top" wrapText="1"/>
    </xf>
    <xf numFmtId="0" fontId="0" fillId="0" borderId="0" xfId="0" applyAlignment="1">
      <alignment vertical="top"/>
    </xf>
    <xf numFmtId="0" fontId="1" fillId="0" borderId="0" xfId="0" applyFont="1" applyAlignment="1">
      <alignment vertical="top"/>
    </xf>
    <xf numFmtId="0" fontId="0" fillId="0" borderId="0" xfId="0" applyAlignment="1">
      <alignment horizontal="center" vertical="top"/>
    </xf>
    <xf numFmtId="164" fontId="0" fillId="0" borderId="0" xfId="0" applyNumberFormat="1" applyAlignment="1">
      <alignment vertical="top"/>
    </xf>
    <xf numFmtId="0" fontId="2" fillId="0" borderId="2" xfId="0" applyFont="1" applyBorder="1" applyAlignment="1">
      <alignment horizontal="center" vertical="top"/>
    </xf>
    <xf numFmtId="0" fontId="0" fillId="4" borderId="0" xfId="0" applyFill="1"/>
    <xf numFmtId="0" fontId="0" fillId="3" borderId="0" xfId="0" applyFill="1"/>
    <xf numFmtId="0" fontId="0" fillId="5" borderId="2" xfId="0" applyFill="1" applyBorder="1" applyAlignment="1">
      <alignment horizontal="right" vertical="top"/>
    </xf>
    <xf numFmtId="0" fontId="0" fillId="5" borderId="2" xfId="0" applyFill="1" applyBorder="1" applyAlignment="1">
      <alignment vertical="top"/>
    </xf>
    <xf numFmtId="0" fontId="0" fillId="5" borderId="2" xfId="0" applyFill="1" applyBorder="1"/>
    <xf numFmtId="0" fontId="0" fillId="5" borderId="2" xfId="0" applyFill="1" applyBorder="1" applyAlignment="1">
      <alignment wrapText="1"/>
    </xf>
    <xf numFmtId="0" fontId="0" fillId="5" borderId="2" xfId="0" applyFill="1" applyBorder="1" applyAlignment="1">
      <alignment vertical="top" wrapText="1"/>
    </xf>
    <xf numFmtId="0" fontId="0" fillId="6" borderId="2" xfId="0" applyFill="1" applyBorder="1" applyAlignment="1">
      <alignment horizontal="right" vertical="top"/>
    </xf>
    <xf numFmtId="0" fontId="0" fillId="6" borderId="2" xfId="0" applyFill="1" applyBorder="1" applyAlignment="1">
      <alignment vertical="top"/>
    </xf>
    <xf numFmtId="0" fontId="0" fillId="6" borderId="2" xfId="0" applyFill="1" applyBorder="1" applyAlignment="1">
      <alignment vertical="top" wrapText="1"/>
    </xf>
    <xf numFmtId="0" fontId="0" fillId="5" borderId="2" xfId="0" applyFill="1" applyBorder="1" applyAlignment="1">
      <alignment horizontal="left" vertical="top"/>
    </xf>
    <xf numFmtId="0" fontId="0" fillId="7" borderId="2" xfId="0" applyFill="1" applyBorder="1" applyAlignment="1">
      <alignment horizontal="right" vertical="top"/>
    </xf>
    <xf numFmtId="0" fontId="0" fillId="7" borderId="2" xfId="0" applyFill="1" applyBorder="1" applyAlignment="1">
      <alignment vertical="top"/>
    </xf>
    <xf numFmtId="0" fontId="0" fillId="7" borderId="2" xfId="0" applyFill="1" applyBorder="1" applyAlignment="1">
      <alignment vertical="top" wrapText="1"/>
    </xf>
    <xf numFmtId="0" fontId="0" fillId="6" borderId="2" xfId="0" applyFill="1" applyBorder="1" applyAlignment="1">
      <alignment horizontal="right"/>
    </xf>
    <xf numFmtId="0" fontId="0" fillId="6" borderId="2" xfId="0" applyFill="1" applyBorder="1"/>
    <xf numFmtId="0" fontId="0" fillId="5" borderId="2" xfId="0" applyFill="1" applyBorder="1" applyAlignment="1">
      <alignment horizontal="right"/>
    </xf>
    <xf numFmtId="0" fontId="0" fillId="8" borderId="2" xfId="0" applyFill="1" applyBorder="1" applyAlignment="1">
      <alignment horizontal="right"/>
    </xf>
    <xf numFmtId="0" fontId="0" fillId="8" borderId="2" xfId="0" applyFill="1" applyBorder="1"/>
    <xf numFmtId="0" fontId="0" fillId="8" borderId="2" xfId="0" applyFill="1" applyBorder="1" applyAlignment="1">
      <alignment vertical="top" wrapText="1"/>
    </xf>
    <xf numFmtId="0" fontId="0" fillId="8" borderId="2" xfId="0" applyFill="1" applyBorder="1" applyAlignment="1">
      <alignment vertical="top"/>
    </xf>
    <xf numFmtId="0" fontId="7" fillId="0" borderId="0" xfId="0" applyFont="1" applyAlignment="1">
      <alignment vertical="top"/>
    </xf>
    <xf numFmtId="0" fontId="5" fillId="5" borderId="2" xfId="0" applyFont="1" applyFill="1" applyBorder="1" applyAlignment="1">
      <alignment vertical="top" wrapText="1"/>
    </xf>
    <xf numFmtId="0" fontId="10" fillId="6" borderId="2" xfId="0" applyFont="1" applyFill="1" applyBorder="1" applyAlignment="1">
      <alignment wrapText="1"/>
    </xf>
    <xf numFmtId="0" fontId="10" fillId="8" borderId="2" xfId="0" applyFont="1" applyFill="1" applyBorder="1" applyAlignment="1">
      <alignment wrapText="1"/>
    </xf>
    <xf numFmtId="0" fontId="0" fillId="3" borderId="6" xfId="0" applyFill="1" applyBorder="1" applyAlignment="1">
      <alignment vertical="top"/>
    </xf>
    <xf numFmtId="0" fontId="0" fillId="3" borderId="5" xfId="0" applyFill="1" applyBorder="1" applyAlignment="1">
      <alignment wrapText="1"/>
    </xf>
    <xf numFmtId="0" fontId="0" fillId="3" borderId="5" xfId="0" applyFill="1" applyBorder="1" applyAlignment="1">
      <alignment horizontal="right" vertical="top"/>
    </xf>
    <xf numFmtId="0" fontId="0" fillId="3" borderId="5" xfId="0" applyFill="1" applyBorder="1" applyAlignment="1">
      <alignment vertical="top"/>
    </xf>
    <xf numFmtId="0" fontId="0" fillId="3" borderId="5" xfId="0" applyFill="1" applyBorder="1"/>
    <xf numFmtId="0" fontId="0" fillId="3" borderId="6" xfId="0" applyFill="1" applyBorder="1" applyAlignment="1">
      <alignment horizontal="right" vertical="top"/>
    </xf>
    <xf numFmtId="0" fontId="0" fillId="3" borderId="6" xfId="0" applyFill="1" applyBorder="1"/>
    <xf numFmtId="164" fontId="0" fillId="0" borderId="7" xfId="0" applyNumberFormat="1" applyBorder="1" applyAlignment="1">
      <alignment vertical="top" wrapText="1"/>
    </xf>
    <xf numFmtId="0" fontId="0" fillId="0" borderId="1" xfId="0" applyBorder="1" applyAlignment="1">
      <alignment horizontal="center" vertical="top"/>
    </xf>
    <xf numFmtId="0" fontId="0" fillId="0" borderId="11" xfId="0" applyBorder="1" applyAlignment="1">
      <alignment vertical="top" wrapText="1"/>
    </xf>
    <xf numFmtId="0" fontId="1" fillId="9" borderId="8" xfId="0" applyFont="1" applyFill="1" applyBorder="1" applyAlignment="1">
      <alignment horizontal="center"/>
    </xf>
    <xf numFmtId="0" fontId="1" fillId="9" borderId="9" xfId="0" applyFont="1" applyFill="1" applyBorder="1" applyAlignment="1">
      <alignment horizontal="center"/>
    </xf>
    <xf numFmtId="0" fontId="11" fillId="9" borderId="10" xfId="0" applyFont="1" applyFill="1" applyBorder="1"/>
    <xf numFmtId="0" fontId="1" fillId="9" borderId="2" xfId="0" applyFont="1" applyFill="1" applyBorder="1"/>
    <xf numFmtId="0" fontId="1" fillId="9" borderId="10" xfId="0" applyFont="1" applyFill="1" applyBorder="1"/>
    <xf numFmtId="0" fontId="12" fillId="0" borderId="0" xfId="0" applyFont="1"/>
    <xf numFmtId="0" fontId="0" fillId="0" borderId="2" xfId="0" applyBorder="1"/>
    <xf numFmtId="0" fontId="0" fillId="0" borderId="2" xfId="0" applyBorder="1" applyAlignment="1">
      <alignment horizontal="right"/>
    </xf>
    <xf numFmtId="0" fontId="0" fillId="3" borderId="3" xfId="0" applyFill="1"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5307120</xdr:colOff>
      <xdr:row>29</xdr:row>
      <xdr:rowOff>188640</xdr:rowOff>
    </xdr:to>
    <xdr:sp macro="" textlink="">
      <xdr:nvSpPr>
        <xdr:cNvPr id="2" name="CustomShape 1" hidden="1">
          <a:extLst>
            <a:ext uri="{FF2B5EF4-FFF2-40B4-BE49-F238E27FC236}">
              <a16:creationId xmlns:a16="http://schemas.microsoft.com/office/drawing/2014/main" id="{00000000-0008-0000-0300-000002000000}"/>
            </a:ext>
          </a:extLst>
        </xdr:cNvPr>
        <xdr:cNvSpPr/>
      </xdr:nvSpPr>
      <xdr:spPr>
        <a:xfrm>
          <a:off x="0" y="0"/>
          <a:ext cx="9771480" cy="93326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4</xdr:col>
      <xdr:colOff>5307480</xdr:colOff>
      <xdr:row>29</xdr:row>
      <xdr:rowOff>189000</xdr:rowOff>
    </xdr:to>
    <xdr:sp macro="" textlink="">
      <xdr:nvSpPr>
        <xdr:cNvPr id="3" name="CustomShape 1" hidden="1">
          <a:extLst>
            <a:ext uri="{FF2B5EF4-FFF2-40B4-BE49-F238E27FC236}">
              <a16:creationId xmlns:a16="http://schemas.microsoft.com/office/drawing/2014/main" id="{00000000-0008-0000-0300-000003000000}"/>
            </a:ext>
          </a:extLst>
        </xdr:cNvPr>
        <xdr:cNvSpPr/>
      </xdr:nvSpPr>
      <xdr:spPr>
        <a:xfrm>
          <a:off x="0" y="0"/>
          <a:ext cx="9771840" cy="933300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4</xdr:col>
      <xdr:colOff>4905000</xdr:colOff>
      <xdr:row>39</xdr:row>
      <xdr:rowOff>190080</xdr:rowOff>
    </xdr:to>
    <xdr:sp macro="" textlink="">
      <xdr:nvSpPr>
        <xdr:cNvPr id="4" name="CustomShape 1" hidden="1">
          <a:extLst>
            <a:ext uri="{FF2B5EF4-FFF2-40B4-BE49-F238E27FC236}">
              <a16:creationId xmlns:a16="http://schemas.microsoft.com/office/drawing/2014/main" id="{00000000-0008-0000-0300-000004000000}"/>
            </a:ext>
          </a:extLst>
        </xdr:cNvPr>
        <xdr:cNvSpPr/>
      </xdr:nvSpPr>
      <xdr:spPr>
        <a:xfrm>
          <a:off x="0" y="0"/>
          <a:ext cx="9369360" cy="133344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4</xdr:col>
      <xdr:colOff>5307120</xdr:colOff>
      <xdr:row>29</xdr:row>
      <xdr:rowOff>188640</xdr:rowOff>
    </xdr:to>
    <xdr:sp macro="" textlink="">
      <xdr:nvSpPr>
        <xdr:cNvPr id="5" name="CustomShape 1" hidden="1">
          <a:extLst>
            <a:ext uri="{FF2B5EF4-FFF2-40B4-BE49-F238E27FC236}">
              <a16:creationId xmlns:a16="http://schemas.microsoft.com/office/drawing/2014/main" id="{00000000-0008-0000-0300-000005000000}"/>
            </a:ext>
          </a:extLst>
        </xdr:cNvPr>
        <xdr:cNvSpPr/>
      </xdr:nvSpPr>
      <xdr:spPr>
        <a:xfrm>
          <a:off x="0" y="0"/>
          <a:ext cx="9771480" cy="93326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4</xdr:col>
      <xdr:colOff>5307480</xdr:colOff>
      <xdr:row>29</xdr:row>
      <xdr:rowOff>189000</xdr:rowOff>
    </xdr:to>
    <xdr:sp macro="" textlink="">
      <xdr:nvSpPr>
        <xdr:cNvPr id="6" name="CustomShape 1" hidden="1">
          <a:extLst>
            <a:ext uri="{FF2B5EF4-FFF2-40B4-BE49-F238E27FC236}">
              <a16:creationId xmlns:a16="http://schemas.microsoft.com/office/drawing/2014/main" id="{00000000-0008-0000-0300-000006000000}"/>
            </a:ext>
          </a:extLst>
        </xdr:cNvPr>
        <xdr:cNvSpPr/>
      </xdr:nvSpPr>
      <xdr:spPr>
        <a:xfrm>
          <a:off x="0" y="0"/>
          <a:ext cx="9771840" cy="933300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5305425</xdr:colOff>
      <xdr:row>29</xdr:row>
      <xdr:rowOff>381000</xdr:rowOff>
    </xdr:to>
    <xdr:sp macro="" textlink="">
      <xdr:nvSpPr>
        <xdr:cNvPr id="1026" name="shapetype_202" hidden="1">
          <a:extLst>
            <a:ext uri="{FF2B5EF4-FFF2-40B4-BE49-F238E27FC236}">
              <a16:creationId xmlns:a16="http://schemas.microsoft.com/office/drawing/2014/main" id="{00000000-0008-0000-03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81720</xdr:colOff>
      <xdr:row>54</xdr:row>
      <xdr:rowOff>171000</xdr:rowOff>
    </xdr:to>
    <xdr:sp macro="" textlink="">
      <xdr:nvSpPr>
        <xdr:cNvPr id="5" name="CustomShape 1" hidden="1">
          <a:extLst>
            <a:ext uri="{FF2B5EF4-FFF2-40B4-BE49-F238E27FC236}">
              <a16:creationId xmlns:a16="http://schemas.microsoft.com/office/drawing/2014/main" id="{00000000-0008-0000-0700-000005000000}"/>
            </a:ext>
          </a:extLst>
        </xdr:cNvPr>
        <xdr:cNvSpPr/>
      </xdr:nvSpPr>
      <xdr:spPr>
        <a:xfrm>
          <a:off x="0" y="0"/>
          <a:ext cx="10058040" cy="111056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11</xdr:col>
      <xdr:colOff>82080</xdr:colOff>
      <xdr:row>54</xdr:row>
      <xdr:rowOff>171360</xdr:rowOff>
    </xdr:to>
    <xdr:sp macro="" textlink="">
      <xdr:nvSpPr>
        <xdr:cNvPr id="6" name="CustomShape 1" hidden="1">
          <a:extLst>
            <a:ext uri="{FF2B5EF4-FFF2-40B4-BE49-F238E27FC236}">
              <a16:creationId xmlns:a16="http://schemas.microsoft.com/office/drawing/2014/main" id="{00000000-0008-0000-0700-000006000000}"/>
            </a:ext>
          </a:extLst>
        </xdr:cNvPr>
        <xdr:cNvSpPr/>
      </xdr:nvSpPr>
      <xdr:spPr>
        <a:xfrm>
          <a:off x="0" y="0"/>
          <a:ext cx="10058400" cy="1110600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9</xdr:col>
      <xdr:colOff>239040</xdr:colOff>
      <xdr:row>21</xdr:row>
      <xdr:rowOff>71418</xdr:rowOff>
    </xdr:to>
    <xdr:sp macro="" textlink="">
      <xdr:nvSpPr>
        <xdr:cNvPr id="7" name="CustomShape 1" hidden="1">
          <a:extLst>
            <a:ext uri="{FF2B5EF4-FFF2-40B4-BE49-F238E27FC236}">
              <a16:creationId xmlns:a16="http://schemas.microsoft.com/office/drawing/2014/main" id="{00000000-0008-0000-0700-000007000000}"/>
            </a:ext>
          </a:extLst>
        </xdr:cNvPr>
        <xdr:cNvSpPr/>
      </xdr:nvSpPr>
      <xdr:spPr>
        <a:xfrm>
          <a:off x="0" y="0"/>
          <a:ext cx="8784720" cy="4495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95250</xdr:colOff>
      <xdr:row>47</xdr:row>
      <xdr:rowOff>114300</xdr:rowOff>
    </xdr:to>
    <xdr:sp macro="" textlink="">
      <xdr:nvSpPr>
        <xdr:cNvPr id="2050" name="shapetype_202" hidden="1">
          <a:extLst>
            <a:ext uri="{FF2B5EF4-FFF2-40B4-BE49-F238E27FC236}">
              <a16:creationId xmlns:a16="http://schemas.microsoft.com/office/drawing/2014/main" id="{00000000-0008-0000-07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8.bin"/><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9"/>
  <sheetViews>
    <sheetView tabSelected="1" zoomScale="85" zoomScaleNormal="85" zoomScaleSheetLayoutView="100" workbookViewId="0">
      <selection activeCell="D53" sqref="D53"/>
    </sheetView>
  </sheetViews>
  <sheetFormatPr defaultRowHeight="15" x14ac:dyDescent="0.25"/>
  <cols>
    <col min="1" max="1" width="1.5703125" customWidth="1"/>
    <col min="2" max="2" width="13.140625" bestFit="1" customWidth="1"/>
    <col min="3" max="3" width="8.5703125" bestFit="1" customWidth="1"/>
    <col min="4" max="4" width="80.42578125" customWidth="1"/>
    <col min="5" max="5" width="3.140625" customWidth="1"/>
    <col min="6" max="6" width="10" customWidth="1"/>
    <col min="7" max="7" width="3.28515625" customWidth="1"/>
    <col min="8" max="8" width="15.42578125" customWidth="1"/>
    <col min="9" max="9" width="11.28515625" customWidth="1"/>
    <col min="10" max="10" width="18" customWidth="1"/>
    <col min="11" max="11" width="13.140625" customWidth="1"/>
    <col min="12" max="1024" width="8.7109375" customWidth="1"/>
  </cols>
  <sheetData>
    <row r="1" spans="2:9" ht="46.5" x14ac:dyDescent="0.7">
      <c r="D1" s="75" t="s">
        <v>1899</v>
      </c>
    </row>
    <row r="4" spans="2:9" x14ac:dyDescent="0.25">
      <c r="B4" s="70" t="s">
        <v>0</v>
      </c>
      <c r="C4" s="71" t="s">
        <v>1</v>
      </c>
      <c r="D4" s="72" t="s">
        <v>21</v>
      </c>
      <c r="F4" s="73" t="s">
        <v>2</v>
      </c>
      <c r="G4" s="6"/>
      <c r="H4" s="73" t="s">
        <v>3</v>
      </c>
      <c r="I4" s="74" t="s">
        <v>4</v>
      </c>
    </row>
    <row r="5" spans="2:9" ht="30" x14ac:dyDescent="0.25">
      <c r="B5" s="67">
        <v>44732</v>
      </c>
      <c r="C5" s="68" t="s">
        <v>1890</v>
      </c>
      <c r="D5" s="69" t="s">
        <v>1891</v>
      </c>
      <c r="F5" s="76" t="s">
        <v>5</v>
      </c>
      <c r="H5" s="76" t="s">
        <v>15</v>
      </c>
      <c r="I5" s="77" t="str">
        <f>SYSTEM!A2</f>
        <v>0x000</v>
      </c>
    </row>
    <row r="6" spans="2:9" x14ac:dyDescent="0.25">
      <c r="B6" s="1"/>
      <c r="C6" s="2"/>
      <c r="F6" s="76" t="s">
        <v>6</v>
      </c>
      <c r="H6" s="76" t="s">
        <v>1892</v>
      </c>
      <c r="I6" s="77" t="str">
        <f>RCU!A2</f>
        <v>0x080</v>
      </c>
    </row>
    <row r="7" spans="2:9" x14ac:dyDescent="0.25">
      <c r="C7" s="2" t="str">
        <f>IF(B7="","",LEFT(#REF!,2)&amp;RIGHT(#REF!,LEN(#REF!)-2)+1)</f>
        <v/>
      </c>
      <c r="F7" s="76" t="s">
        <v>7</v>
      </c>
      <c r="H7" s="76" t="s">
        <v>295</v>
      </c>
      <c r="I7" s="77" t="str">
        <f>I2C!A2</f>
        <v>0x100</v>
      </c>
    </row>
    <row r="8" spans="2:9" x14ac:dyDescent="0.25">
      <c r="C8" s="2" t="str">
        <f t="shared" ref="C8:C19" si="0">IF(B8="","",LEFT(C7,2)&amp;RIGHT(C7,LEN(C7)-2)+1)</f>
        <v/>
      </c>
      <c r="F8" s="76" t="s">
        <v>8</v>
      </c>
      <c r="H8" s="76" t="s">
        <v>399</v>
      </c>
      <c r="I8" s="77" t="str">
        <f>EFC!A2</f>
        <v>0x180</v>
      </c>
    </row>
    <row r="9" spans="2:9" x14ac:dyDescent="0.25">
      <c r="C9" s="2" t="str">
        <f t="shared" si="0"/>
        <v/>
      </c>
      <c r="F9" s="76" t="s">
        <v>9</v>
      </c>
      <c r="H9" s="76" t="s">
        <v>1893</v>
      </c>
      <c r="I9" s="77" t="str">
        <f>ADC!A2</f>
        <v>0x200</v>
      </c>
    </row>
    <row r="10" spans="2:9" x14ac:dyDescent="0.25">
      <c r="C10" s="2" t="str">
        <f t="shared" si="0"/>
        <v/>
      </c>
      <c r="F10" s="76" t="s">
        <v>10</v>
      </c>
      <c r="H10" s="76" t="s">
        <v>1894</v>
      </c>
      <c r="I10" s="77" t="str">
        <f>SCHED!A2</f>
        <v>0x280</v>
      </c>
    </row>
    <row r="11" spans="2:9" x14ac:dyDescent="0.25">
      <c r="C11" s="2" t="str">
        <f t="shared" si="0"/>
        <v/>
      </c>
      <c r="F11" s="76" t="s">
        <v>11</v>
      </c>
      <c r="H11" s="76" t="s">
        <v>434</v>
      </c>
      <c r="I11" s="77" t="str">
        <f>FIR!A2</f>
        <v>0x300</v>
      </c>
    </row>
    <row r="12" spans="2:9" x14ac:dyDescent="0.25">
      <c r="C12" s="2" t="str">
        <f t="shared" si="0"/>
        <v/>
      </c>
      <c r="F12" s="76" t="s">
        <v>12</v>
      </c>
      <c r="H12" s="76" t="s">
        <v>1895</v>
      </c>
      <c r="I12" s="77" t="str">
        <f>SYNTH!A2</f>
        <v>0x380</v>
      </c>
    </row>
    <row r="13" spans="2:9" x14ac:dyDescent="0.25">
      <c r="C13" s="2" t="str">
        <f t="shared" si="0"/>
        <v/>
      </c>
      <c r="F13" s="76" t="s">
        <v>13</v>
      </c>
      <c r="H13" s="76" t="s">
        <v>562</v>
      </c>
      <c r="I13" s="77" t="str">
        <f>TRX!A2</f>
        <v>0x400</v>
      </c>
    </row>
    <row r="14" spans="2:9" x14ac:dyDescent="0.25">
      <c r="C14" s="2" t="str">
        <f t="shared" si="0"/>
        <v/>
      </c>
      <c r="F14" s="76" t="s">
        <v>1657</v>
      </c>
      <c r="H14" s="76" t="s">
        <v>1898</v>
      </c>
      <c r="I14" s="77" t="str">
        <f>TDD!A2</f>
        <v>0x400</v>
      </c>
    </row>
    <row r="15" spans="2:9" x14ac:dyDescent="0.25">
      <c r="C15" s="2" t="str">
        <f t="shared" si="0"/>
        <v/>
      </c>
      <c r="H15" s="76" t="s">
        <v>1896</v>
      </c>
      <c r="I15" s="77" t="str">
        <f>BIST!A2</f>
        <v>0x500</v>
      </c>
    </row>
    <row r="16" spans="2:9" x14ac:dyDescent="0.25">
      <c r="C16" s="2" t="str">
        <f t="shared" si="0"/>
        <v/>
      </c>
      <c r="H16" s="76" t="s">
        <v>1053</v>
      </c>
      <c r="I16" s="77" t="str">
        <f>RX!A2</f>
        <v>0x580</v>
      </c>
    </row>
    <row r="17" spans="3:9" x14ac:dyDescent="0.25">
      <c r="C17" s="2" t="str">
        <f t="shared" si="0"/>
        <v/>
      </c>
      <c r="H17" s="76" t="s">
        <v>1102</v>
      </c>
      <c r="I17" s="77" t="str">
        <f>RX_RAM!A2</f>
        <v>0x600</v>
      </c>
    </row>
    <row r="18" spans="3:9" x14ac:dyDescent="0.25">
      <c r="C18" s="2" t="str">
        <f t="shared" si="0"/>
        <v/>
      </c>
      <c r="H18" s="76" t="s">
        <v>1136</v>
      </c>
      <c r="I18" s="77" t="str">
        <f>TX_RAM!A2</f>
        <v>0x680</v>
      </c>
    </row>
    <row r="19" spans="3:9" x14ac:dyDescent="0.25">
      <c r="C19" s="2" t="str">
        <f t="shared" si="0"/>
        <v/>
      </c>
      <c r="H19" s="76" t="s">
        <v>1897</v>
      </c>
      <c r="I19" s="77" t="str">
        <f>BF_RAM!A2</f>
        <v>0x700</v>
      </c>
    </row>
  </sheetData>
  <pageMargins left="0.7" right="0.7" top="0.75" bottom="0.75" header="0.3" footer="0.3"/>
  <pageSetup paperSize="9" scale="5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33"/>
  <sheetViews>
    <sheetView showGridLines="0" showRowColHeaders="0" topLeftCell="B67" zoomScale="85" zoomScaleNormal="85" zoomScaleSheetLayoutView="86" zoomScalePageLayoutView="88" workbookViewId="0">
      <selection activeCell="D53" sqref="D53"/>
    </sheetView>
  </sheetViews>
  <sheetFormatPr defaultRowHeight="15" x14ac:dyDescent="0.25"/>
  <cols>
    <col min="1" max="1" width="14.140625" bestFit="1" customWidth="1"/>
    <col min="2" max="2" width="12.140625" bestFit="1" customWidth="1"/>
    <col min="3" max="3" width="22.85546875" bestFit="1" customWidth="1"/>
    <col min="4" max="4" width="29.85546875" customWidth="1"/>
    <col min="5" max="5" width="78.28515625" bestFit="1" customWidth="1"/>
    <col min="6" max="6" width="5.140625" bestFit="1" customWidth="1"/>
    <col min="7" max="7" width="4.7109375" bestFit="1" customWidth="1"/>
    <col min="8" max="8" width="10.5703125" bestFit="1" customWidth="1"/>
    <col min="9" max="9" width="5.7109375" bestFit="1" customWidth="1"/>
    <col min="10" max="10" width="24.7109375" style="2" customWidth="1"/>
    <col min="11" max="11" width="29.85546875" bestFit="1" customWidth="1"/>
    <col min="12" max="12" width="4.140625" bestFit="1" customWidth="1"/>
    <col min="13" max="1025" width="8.7109375" customWidth="1"/>
  </cols>
  <sheetData>
    <row r="1" spans="1:12" x14ac:dyDescent="0.25">
      <c r="A1" s="56" t="s">
        <v>14</v>
      </c>
      <c r="B1" s="5"/>
      <c r="C1" s="6" t="s">
        <v>0</v>
      </c>
      <c r="D1" s="6" t="s">
        <v>1</v>
      </c>
      <c r="E1" s="6" t="s">
        <v>15</v>
      </c>
    </row>
    <row r="2" spans="1:12" x14ac:dyDescent="0.25">
      <c r="A2" s="7" t="s">
        <v>16</v>
      </c>
      <c r="C2" s="3">
        <f>Setup!B5</f>
        <v>44732</v>
      </c>
      <c r="D2" s="3" t="str">
        <f>Setup!C5</f>
        <v>0.1</v>
      </c>
    </row>
    <row r="3" spans="1:12" x14ac:dyDescent="0.25">
      <c r="A3" s="8" t="s">
        <v>17</v>
      </c>
      <c r="B3" s="8" t="s">
        <v>18</v>
      </c>
      <c r="C3" s="8" t="s">
        <v>19</v>
      </c>
      <c r="D3" s="8" t="s">
        <v>20</v>
      </c>
      <c r="E3" s="8" t="s">
        <v>21</v>
      </c>
      <c r="F3" s="8" t="s">
        <v>22</v>
      </c>
      <c r="G3" s="8" t="s">
        <v>23</v>
      </c>
      <c r="H3" s="8" t="s">
        <v>24</v>
      </c>
      <c r="I3" s="8" t="s">
        <v>25</v>
      </c>
      <c r="J3" s="9" t="s">
        <v>26</v>
      </c>
      <c r="K3" s="10" t="s">
        <v>27</v>
      </c>
      <c r="L3" s="10" t="s">
        <v>28</v>
      </c>
    </row>
    <row r="4" spans="1:12" x14ac:dyDescent="0.25">
      <c r="A4" s="11"/>
      <c r="B4" s="11"/>
      <c r="C4" s="11"/>
      <c r="D4" s="11"/>
      <c r="E4" s="12"/>
      <c r="F4" s="11"/>
      <c r="G4" s="11"/>
      <c r="H4" s="11"/>
      <c r="I4" s="12"/>
      <c r="J4" s="13"/>
      <c r="K4" s="11"/>
      <c r="L4" s="11"/>
    </row>
    <row r="5" spans="1:12" x14ac:dyDescent="0.25">
      <c r="A5" s="14">
        <v>0</v>
      </c>
      <c r="B5" s="14" t="str">
        <f t="shared" ref="B5:B36" si="0">_xlfn.CONCAT("0x",DEC2HEX(A5,2))</f>
        <v>0x00</v>
      </c>
      <c r="C5" s="15" t="s">
        <v>29</v>
      </c>
      <c r="D5" s="16" t="s">
        <v>29</v>
      </c>
      <c r="E5" s="17" t="s">
        <v>29</v>
      </c>
      <c r="F5" s="16">
        <v>31</v>
      </c>
      <c r="G5" s="16">
        <v>0</v>
      </c>
      <c r="H5" s="15">
        <f t="shared" ref="H5:H28" si="1">IF(G5="","",F5-G5+1)</f>
        <v>32</v>
      </c>
      <c r="I5" s="15" t="s">
        <v>6</v>
      </c>
      <c r="J5" s="16">
        <v>0</v>
      </c>
      <c r="K5" s="16" t="str">
        <f>IF(D5="","",D5)</f>
        <v>chip_id</v>
      </c>
      <c r="L5" s="15" t="str">
        <f t="shared" ref="L5:L28" si="2">IF(K5="","",IF(I5="R","in","out"))</f>
        <v>in</v>
      </c>
    </row>
    <row r="6" spans="1:12" x14ac:dyDescent="0.25">
      <c r="A6" s="18">
        <f>A5+4</f>
        <v>4</v>
      </c>
      <c r="B6" s="18" t="str">
        <f t="shared" si="0"/>
        <v>0x04</v>
      </c>
      <c r="C6" s="19" t="s">
        <v>30</v>
      </c>
      <c r="D6" s="19" t="s">
        <v>31</v>
      </c>
      <c r="E6" s="19" t="s">
        <v>32</v>
      </c>
      <c r="F6" s="19">
        <v>31</v>
      </c>
      <c r="G6" s="19">
        <v>28</v>
      </c>
      <c r="H6" s="19">
        <f t="shared" si="1"/>
        <v>4</v>
      </c>
      <c r="I6" s="19" t="s">
        <v>5</v>
      </c>
      <c r="J6" s="18">
        <v>15</v>
      </c>
      <c r="K6" s="19"/>
      <c r="L6" s="19" t="str">
        <f t="shared" si="2"/>
        <v/>
      </c>
    </row>
    <row r="7" spans="1:12" x14ac:dyDescent="0.25">
      <c r="A7" s="18">
        <f t="shared" ref="A7:A13" si="3">A6</f>
        <v>4</v>
      </c>
      <c r="B7" s="18" t="str">
        <f t="shared" si="0"/>
        <v>0x04</v>
      </c>
      <c r="C7" s="19" t="s">
        <v>30</v>
      </c>
      <c r="D7" s="19" t="s">
        <v>33</v>
      </c>
      <c r="E7" s="19" t="s">
        <v>34</v>
      </c>
      <c r="F7" s="19">
        <v>27</v>
      </c>
      <c r="G7" s="19">
        <v>24</v>
      </c>
      <c r="H7" s="19">
        <f t="shared" si="1"/>
        <v>4</v>
      </c>
      <c r="I7" s="19" t="s">
        <v>5</v>
      </c>
      <c r="J7" s="18">
        <v>15</v>
      </c>
      <c r="K7" s="19"/>
      <c r="L7" s="19" t="str">
        <f t="shared" si="2"/>
        <v/>
      </c>
    </row>
    <row r="8" spans="1:12" x14ac:dyDescent="0.25">
      <c r="A8" s="18">
        <f t="shared" si="3"/>
        <v>4</v>
      </c>
      <c r="B8" s="18" t="str">
        <f t="shared" si="0"/>
        <v>0x04</v>
      </c>
      <c r="C8" s="19" t="s">
        <v>30</v>
      </c>
      <c r="D8" s="19" t="s">
        <v>35</v>
      </c>
      <c r="E8" s="19" t="s">
        <v>36</v>
      </c>
      <c r="F8" s="19">
        <v>23</v>
      </c>
      <c r="G8" s="19">
        <v>20</v>
      </c>
      <c r="H8" s="19">
        <f t="shared" si="1"/>
        <v>4</v>
      </c>
      <c r="I8" s="19" t="s">
        <v>5</v>
      </c>
      <c r="J8" s="18">
        <v>15</v>
      </c>
      <c r="K8" s="19"/>
      <c r="L8" s="19" t="str">
        <f t="shared" si="2"/>
        <v/>
      </c>
    </row>
    <row r="9" spans="1:12" x14ac:dyDescent="0.25">
      <c r="A9" s="18">
        <f t="shared" si="3"/>
        <v>4</v>
      </c>
      <c r="B9" s="18" t="str">
        <f t="shared" si="0"/>
        <v>0x04</v>
      </c>
      <c r="C9" s="19" t="s">
        <v>30</v>
      </c>
      <c r="D9" s="19" t="s">
        <v>37</v>
      </c>
      <c r="E9" s="19" t="s">
        <v>38</v>
      </c>
      <c r="F9" s="19">
        <v>19</v>
      </c>
      <c r="G9" s="19">
        <v>16</v>
      </c>
      <c r="H9" s="19">
        <f t="shared" si="1"/>
        <v>4</v>
      </c>
      <c r="I9" s="19" t="s">
        <v>5</v>
      </c>
      <c r="J9" s="18">
        <v>15</v>
      </c>
      <c r="K9" s="19"/>
      <c r="L9" s="19" t="str">
        <f t="shared" si="2"/>
        <v/>
      </c>
    </row>
    <row r="10" spans="1:12" x14ac:dyDescent="0.25">
      <c r="A10" s="18">
        <f t="shared" si="3"/>
        <v>4</v>
      </c>
      <c r="B10" s="18" t="str">
        <f t="shared" si="0"/>
        <v>0x04</v>
      </c>
      <c r="C10" s="19" t="s">
        <v>30</v>
      </c>
      <c r="D10" s="19" t="s">
        <v>39</v>
      </c>
      <c r="E10" s="19" t="s">
        <v>40</v>
      </c>
      <c r="F10" s="19">
        <v>15</v>
      </c>
      <c r="G10" s="19">
        <v>12</v>
      </c>
      <c r="H10" s="19">
        <f t="shared" si="1"/>
        <v>4</v>
      </c>
      <c r="I10" s="19" t="s">
        <v>5</v>
      </c>
      <c r="J10" s="18">
        <v>15</v>
      </c>
      <c r="K10" s="19"/>
      <c r="L10" s="19" t="str">
        <f t="shared" si="2"/>
        <v/>
      </c>
    </row>
    <row r="11" spans="1:12" x14ac:dyDescent="0.25">
      <c r="A11" s="18">
        <f t="shared" si="3"/>
        <v>4</v>
      </c>
      <c r="B11" s="18" t="str">
        <f t="shared" si="0"/>
        <v>0x04</v>
      </c>
      <c r="C11" s="19" t="s">
        <v>30</v>
      </c>
      <c r="D11" s="19" t="s">
        <v>41</v>
      </c>
      <c r="E11" s="19" t="s">
        <v>42</v>
      </c>
      <c r="F11" s="19">
        <v>11</v>
      </c>
      <c r="G11" s="19">
        <v>8</v>
      </c>
      <c r="H11" s="19">
        <f t="shared" si="1"/>
        <v>4</v>
      </c>
      <c r="I11" s="19" t="s">
        <v>5</v>
      </c>
      <c r="J11" s="18">
        <v>15</v>
      </c>
      <c r="K11" s="19"/>
      <c r="L11" s="19" t="str">
        <f t="shared" si="2"/>
        <v/>
      </c>
    </row>
    <row r="12" spans="1:12" x14ac:dyDescent="0.25">
      <c r="A12" s="18">
        <f t="shared" si="3"/>
        <v>4</v>
      </c>
      <c r="B12" s="18" t="str">
        <f t="shared" si="0"/>
        <v>0x04</v>
      </c>
      <c r="C12" s="19" t="s">
        <v>30</v>
      </c>
      <c r="D12" s="19" t="s">
        <v>43</v>
      </c>
      <c r="E12" s="19" t="s">
        <v>44</v>
      </c>
      <c r="F12" s="19">
        <v>7</v>
      </c>
      <c r="G12" s="19">
        <v>4</v>
      </c>
      <c r="H12" s="19">
        <f t="shared" si="1"/>
        <v>4</v>
      </c>
      <c r="I12" s="19" t="s">
        <v>5</v>
      </c>
      <c r="J12" s="18">
        <v>15</v>
      </c>
      <c r="K12" s="19"/>
      <c r="L12" s="19" t="str">
        <f t="shared" si="2"/>
        <v/>
      </c>
    </row>
    <row r="13" spans="1:12" ht="180" x14ac:dyDescent="0.25">
      <c r="A13" s="18">
        <f t="shared" si="3"/>
        <v>4</v>
      </c>
      <c r="B13" s="18" t="str">
        <f t="shared" si="0"/>
        <v>0x04</v>
      </c>
      <c r="C13" s="19" t="s">
        <v>30</v>
      </c>
      <c r="D13" s="19" t="s">
        <v>45</v>
      </c>
      <c r="E13" s="20" t="s">
        <v>46</v>
      </c>
      <c r="F13" s="19">
        <v>3</v>
      </c>
      <c r="G13" s="19">
        <v>0</v>
      </c>
      <c r="H13" s="19">
        <f t="shared" si="1"/>
        <v>4</v>
      </c>
      <c r="I13" s="19" t="s">
        <v>5</v>
      </c>
      <c r="J13" s="18">
        <v>0</v>
      </c>
      <c r="K13" s="19"/>
      <c r="L13" s="19" t="str">
        <f t="shared" si="2"/>
        <v/>
      </c>
    </row>
    <row r="14" spans="1:12" ht="75" x14ac:dyDescent="0.25">
      <c r="A14" s="14">
        <f>A13+4</f>
        <v>8</v>
      </c>
      <c r="B14" s="14" t="str">
        <f t="shared" si="0"/>
        <v>0x08</v>
      </c>
      <c r="C14" s="15" t="s">
        <v>47</v>
      </c>
      <c r="D14" s="15" t="s">
        <v>48</v>
      </c>
      <c r="E14" s="17" t="s">
        <v>49</v>
      </c>
      <c r="F14" s="15">
        <v>7</v>
      </c>
      <c r="G14" s="15">
        <v>0</v>
      </c>
      <c r="H14" s="15">
        <f t="shared" si="1"/>
        <v>8</v>
      </c>
      <c r="I14" s="15" t="s">
        <v>5</v>
      </c>
      <c r="J14" s="14">
        <v>0</v>
      </c>
      <c r="K14" s="15"/>
      <c r="L14" s="15" t="str">
        <f t="shared" si="2"/>
        <v/>
      </c>
    </row>
    <row r="15" spans="1:12" ht="165" x14ac:dyDescent="0.25">
      <c r="A15" s="18">
        <f t="shared" ref="A15:A22" si="4">A14+1</f>
        <v>9</v>
      </c>
      <c r="B15" s="18" t="str">
        <f t="shared" si="0"/>
        <v>0x09</v>
      </c>
      <c r="C15" s="19" t="s">
        <v>50</v>
      </c>
      <c r="D15" s="19" t="s">
        <v>51</v>
      </c>
      <c r="E15" s="21" t="s">
        <v>52</v>
      </c>
      <c r="F15" s="19">
        <v>3</v>
      </c>
      <c r="G15" s="19">
        <v>0</v>
      </c>
      <c r="H15" s="19">
        <f t="shared" si="1"/>
        <v>4</v>
      </c>
      <c r="I15" s="19" t="s">
        <v>5</v>
      </c>
      <c r="J15" s="18">
        <v>1</v>
      </c>
      <c r="K15" s="19"/>
      <c r="L15" s="19" t="str">
        <f t="shared" si="2"/>
        <v/>
      </c>
    </row>
    <row r="16" spans="1:12" x14ac:dyDescent="0.25">
      <c r="A16" s="14">
        <f t="shared" si="4"/>
        <v>10</v>
      </c>
      <c r="B16" s="14" t="str">
        <f t="shared" si="0"/>
        <v>0x0A</v>
      </c>
      <c r="C16" s="15" t="s">
        <v>53</v>
      </c>
      <c r="D16" s="15" t="s">
        <v>53</v>
      </c>
      <c r="E16" s="15" t="s">
        <v>54</v>
      </c>
      <c r="F16" s="16">
        <v>7</v>
      </c>
      <c r="G16" s="16">
        <v>0</v>
      </c>
      <c r="H16" s="15">
        <f t="shared" si="1"/>
        <v>8</v>
      </c>
      <c r="I16" s="15" t="s">
        <v>6</v>
      </c>
      <c r="J16" s="22">
        <v>0</v>
      </c>
      <c r="K16" s="16" t="s">
        <v>53</v>
      </c>
      <c r="L16" s="15" t="str">
        <f t="shared" si="2"/>
        <v>in</v>
      </c>
    </row>
    <row r="17" spans="1:12" x14ac:dyDescent="0.25">
      <c r="A17" s="18">
        <f t="shared" si="4"/>
        <v>11</v>
      </c>
      <c r="B17" s="18" t="str">
        <f t="shared" si="0"/>
        <v>0x0B</v>
      </c>
      <c r="C17" s="19" t="s">
        <v>55</v>
      </c>
      <c r="D17" s="19" t="s">
        <v>55</v>
      </c>
      <c r="E17" s="23" t="s">
        <v>56</v>
      </c>
      <c r="F17" s="24">
        <v>7</v>
      </c>
      <c r="G17" s="24">
        <v>0</v>
      </c>
      <c r="H17" s="19">
        <f t="shared" si="1"/>
        <v>8</v>
      </c>
      <c r="I17" s="19" t="s">
        <v>5</v>
      </c>
      <c r="J17" s="25">
        <v>0</v>
      </c>
      <c r="K17" s="24" t="s">
        <v>55</v>
      </c>
      <c r="L17" s="19" t="str">
        <f t="shared" si="2"/>
        <v>out</v>
      </c>
    </row>
    <row r="18" spans="1:12" x14ac:dyDescent="0.25">
      <c r="A18" s="14">
        <f t="shared" si="4"/>
        <v>12</v>
      </c>
      <c r="B18" s="14" t="str">
        <f t="shared" si="0"/>
        <v>0x0C</v>
      </c>
      <c r="C18" s="15" t="s">
        <v>57</v>
      </c>
      <c r="D18" s="15" t="s">
        <v>57</v>
      </c>
      <c r="E18" s="26" t="s">
        <v>58</v>
      </c>
      <c r="F18" s="16">
        <v>7</v>
      </c>
      <c r="G18" s="16">
        <v>0</v>
      </c>
      <c r="H18" s="15">
        <f t="shared" si="1"/>
        <v>8</v>
      </c>
      <c r="I18" s="16" t="s">
        <v>5</v>
      </c>
      <c r="J18" s="22">
        <v>0</v>
      </c>
      <c r="K18" s="16" t="s">
        <v>57</v>
      </c>
      <c r="L18" s="15" t="str">
        <f t="shared" si="2"/>
        <v>out</v>
      </c>
    </row>
    <row r="19" spans="1:12" x14ac:dyDescent="0.25">
      <c r="A19" s="18">
        <f t="shared" si="4"/>
        <v>13</v>
      </c>
      <c r="B19" s="18" t="str">
        <f t="shared" si="0"/>
        <v>0x0D</v>
      </c>
      <c r="C19" s="19" t="s">
        <v>59</v>
      </c>
      <c r="D19" s="19" t="s">
        <v>59</v>
      </c>
      <c r="E19" s="19" t="s">
        <v>60</v>
      </c>
      <c r="F19" s="24">
        <v>2</v>
      </c>
      <c r="G19" s="24">
        <v>0</v>
      </c>
      <c r="H19" s="19">
        <f t="shared" si="1"/>
        <v>3</v>
      </c>
      <c r="I19" s="19" t="s">
        <v>6</v>
      </c>
      <c r="J19" s="25">
        <v>0</v>
      </c>
      <c r="K19" s="24" t="s">
        <v>59</v>
      </c>
      <c r="L19" s="19" t="str">
        <f t="shared" si="2"/>
        <v>in</v>
      </c>
    </row>
    <row r="20" spans="1:12" x14ac:dyDescent="0.25">
      <c r="A20" s="14">
        <f t="shared" si="4"/>
        <v>14</v>
      </c>
      <c r="B20" s="14" t="str">
        <f t="shared" si="0"/>
        <v>0x0E</v>
      </c>
      <c r="C20" s="15" t="s">
        <v>61</v>
      </c>
      <c r="D20" s="15" t="s">
        <v>61</v>
      </c>
      <c r="E20" s="26" t="s">
        <v>62</v>
      </c>
      <c r="F20" s="16">
        <v>2</v>
      </c>
      <c r="G20" s="16">
        <v>0</v>
      </c>
      <c r="H20" s="15">
        <f t="shared" si="1"/>
        <v>3</v>
      </c>
      <c r="I20" s="15" t="s">
        <v>5</v>
      </c>
      <c r="J20" s="22">
        <v>0</v>
      </c>
      <c r="K20" s="16" t="s">
        <v>61</v>
      </c>
      <c r="L20" s="15" t="str">
        <f t="shared" si="2"/>
        <v>out</v>
      </c>
    </row>
    <row r="21" spans="1:12" x14ac:dyDescent="0.25">
      <c r="A21" s="18">
        <f t="shared" si="4"/>
        <v>15</v>
      </c>
      <c r="B21" s="18" t="str">
        <f t="shared" si="0"/>
        <v>0x0F</v>
      </c>
      <c r="C21" s="19" t="s">
        <v>63</v>
      </c>
      <c r="D21" s="19" t="s">
        <v>63</v>
      </c>
      <c r="E21" s="23" t="s">
        <v>64</v>
      </c>
      <c r="F21" s="24">
        <v>2</v>
      </c>
      <c r="G21" s="24">
        <v>0</v>
      </c>
      <c r="H21" s="19">
        <f t="shared" si="1"/>
        <v>3</v>
      </c>
      <c r="I21" s="24" t="s">
        <v>5</v>
      </c>
      <c r="J21" s="25">
        <v>0</v>
      </c>
      <c r="K21" s="24" t="s">
        <v>63</v>
      </c>
      <c r="L21" s="19" t="str">
        <f t="shared" si="2"/>
        <v>out</v>
      </c>
    </row>
    <row r="22" spans="1:12" x14ac:dyDescent="0.25">
      <c r="A22" s="14">
        <f t="shared" si="4"/>
        <v>16</v>
      </c>
      <c r="B22" s="14" t="str">
        <f t="shared" si="0"/>
        <v>0x10</v>
      </c>
      <c r="C22" s="15" t="s">
        <v>65</v>
      </c>
      <c r="D22" s="16" t="s">
        <v>66</v>
      </c>
      <c r="E22" s="15" t="s">
        <v>67</v>
      </c>
      <c r="F22" s="16">
        <v>1</v>
      </c>
      <c r="G22" s="16">
        <v>1</v>
      </c>
      <c r="H22" s="15">
        <f t="shared" si="1"/>
        <v>1</v>
      </c>
      <c r="I22" s="15" t="s">
        <v>1657</v>
      </c>
      <c r="J22" s="22">
        <v>0</v>
      </c>
      <c r="K22" s="16" t="s">
        <v>66</v>
      </c>
      <c r="L22" s="15" t="str">
        <f t="shared" si="2"/>
        <v>out</v>
      </c>
    </row>
    <row r="23" spans="1:12" x14ac:dyDescent="0.25">
      <c r="A23" s="14">
        <f>A22</f>
        <v>16</v>
      </c>
      <c r="B23" s="14" t="str">
        <f t="shared" si="0"/>
        <v>0x10</v>
      </c>
      <c r="C23" s="15" t="s">
        <v>65</v>
      </c>
      <c r="D23" s="16" t="s">
        <v>68</v>
      </c>
      <c r="E23" s="15" t="s">
        <v>67</v>
      </c>
      <c r="F23" s="16">
        <v>0</v>
      </c>
      <c r="G23" s="16">
        <v>0</v>
      </c>
      <c r="H23" s="15">
        <f t="shared" si="1"/>
        <v>1</v>
      </c>
      <c r="I23" s="15" t="s">
        <v>1657</v>
      </c>
      <c r="J23" s="22">
        <v>0</v>
      </c>
      <c r="K23" s="16" t="s">
        <v>68</v>
      </c>
      <c r="L23" s="15" t="str">
        <f t="shared" si="2"/>
        <v>out</v>
      </c>
    </row>
    <row r="24" spans="1:12" x14ac:dyDescent="0.25">
      <c r="A24" s="18">
        <f>A22+1</f>
        <v>17</v>
      </c>
      <c r="B24" s="18" t="str">
        <f t="shared" si="0"/>
        <v>0x11</v>
      </c>
      <c r="C24" s="19" t="s">
        <v>69</v>
      </c>
      <c r="D24" s="24" t="s">
        <v>70</v>
      </c>
      <c r="E24" s="23" t="s">
        <v>71</v>
      </c>
      <c r="F24" s="24">
        <v>1</v>
      </c>
      <c r="G24" s="24">
        <v>1</v>
      </c>
      <c r="H24" s="19">
        <f t="shared" si="1"/>
        <v>1</v>
      </c>
      <c r="I24" s="19" t="s">
        <v>5</v>
      </c>
      <c r="J24" s="25">
        <v>0</v>
      </c>
      <c r="K24" s="24" t="s">
        <v>70</v>
      </c>
      <c r="L24" s="19" t="str">
        <f t="shared" si="2"/>
        <v>out</v>
      </c>
    </row>
    <row r="25" spans="1:12" x14ac:dyDescent="0.25">
      <c r="A25" s="18">
        <f>A24</f>
        <v>17</v>
      </c>
      <c r="B25" s="18" t="str">
        <f t="shared" si="0"/>
        <v>0x11</v>
      </c>
      <c r="C25" s="19" t="s">
        <v>69</v>
      </c>
      <c r="D25" s="24" t="s">
        <v>72</v>
      </c>
      <c r="E25" s="23" t="s">
        <v>71</v>
      </c>
      <c r="F25" s="24">
        <v>0</v>
      </c>
      <c r="G25" s="24">
        <v>0</v>
      </c>
      <c r="H25" s="19">
        <f t="shared" si="1"/>
        <v>1</v>
      </c>
      <c r="I25" s="19" t="s">
        <v>5</v>
      </c>
      <c r="J25" s="25">
        <v>0</v>
      </c>
      <c r="K25" s="24" t="s">
        <v>72</v>
      </c>
      <c r="L25" s="19" t="str">
        <f t="shared" si="2"/>
        <v>out</v>
      </c>
    </row>
    <row r="26" spans="1:12" x14ac:dyDescent="0.25">
      <c r="A26" s="14">
        <f>A24+1</f>
        <v>18</v>
      </c>
      <c r="B26" s="14" t="str">
        <f t="shared" si="0"/>
        <v>0x12</v>
      </c>
      <c r="C26" s="15" t="s">
        <v>73</v>
      </c>
      <c r="D26" s="15" t="s">
        <v>74</v>
      </c>
      <c r="E26" s="26" t="s">
        <v>75</v>
      </c>
      <c r="F26" s="16">
        <v>1</v>
      </c>
      <c r="G26" s="16">
        <v>1</v>
      </c>
      <c r="H26" s="15">
        <f t="shared" si="1"/>
        <v>1</v>
      </c>
      <c r="I26" s="16" t="s">
        <v>5</v>
      </c>
      <c r="J26" s="22">
        <v>0</v>
      </c>
      <c r="K26" s="16" t="s">
        <v>74</v>
      </c>
      <c r="L26" s="15" t="str">
        <f t="shared" si="2"/>
        <v>out</v>
      </c>
    </row>
    <row r="27" spans="1:12" x14ac:dyDescent="0.25">
      <c r="A27" s="14">
        <f>A26</f>
        <v>18</v>
      </c>
      <c r="B27" s="14" t="str">
        <f t="shared" si="0"/>
        <v>0x12</v>
      </c>
      <c r="C27" s="15" t="s">
        <v>73</v>
      </c>
      <c r="D27" s="15" t="s">
        <v>76</v>
      </c>
      <c r="E27" s="26" t="s">
        <v>75</v>
      </c>
      <c r="F27" s="16">
        <v>0</v>
      </c>
      <c r="G27" s="16">
        <v>0</v>
      </c>
      <c r="H27" s="15">
        <f t="shared" si="1"/>
        <v>1</v>
      </c>
      <c r="I27" s="16" t="s">
        <v>5</v>
      </c>
      <c r="J27" s="22">
        <v>0</v>
      </c>
      <c r="K27" s="16" t="s">
        <v>76</v>
      </c>
      <c r="L27" s="15" t="str">
        <f t="shared" si="2"/>
        <v>out</v>
      </c>
    </row>
    <row r="28" spans="1:12" x14ac:dyDescent="0.25">
      <c r="A28" s="18">
        <f>A26+1</f>
        <v>19</v>
      </c>
      <c r="B28" s="18" t="str">
        <f t="shared" si="0"/>
        <v>0x13</v>
      </c>
      <c r="C28" s="19" t="s">
        <v>77</v>
      </c>
      <c r="D28" s="19" t="s">
        <v>78</v>
      </c>
      <c r="E28" s="23" t="s">
        <v>79</v>
      </c>
      <c r="F28" s="24">
        <v>0</v>
      </c>
      <c r="G28" s="24">
        <v>0</v>
      </c>
      <c r="H28" s="19">
        <f t="shared" si="1"/>
        <v>1</v>
      </c>
      <c r="I28" s="24" t="s">
        <v>5</v>
      </c>
      <c r="J28" s="25">
        <v>0</v>
      </c>
      <c r="K28" s="24"/>
      <c r="L28" s="19" t="str">
        <f t="shared" si="2"/>
        <v/>
      </c>
    </row>
    <row r="29" spans="1:12" x14ac:dyDescent="0.25">
      <c r="A29" s="14">
        <f>A28+1</f>
        <v>20</v>
      </c>
      <c r="B29" s="14" t="str">
        <f t="shared" si="0"/>
        <v>0x14</v>
      </c>
      <c r="C29" s="15" t="s">
        <v>80</v>
      </c>
      <c r="D29" s="16" t="s">
        <v>81</v>
      </c>
      <c r="E29" s="16" t="s">
        <v>1664</v>
      </c>
      <c r="F29" s="16">
        <v>31</v>
      </c>
      <c r="G29" s="16">
        <v>31</v>
      </c>
      <c r="H29" s="15">
        <v>1</v>
      </c>
      <c r="I29" s="15" t="s">
        <v>6</v>
      </c>
      <c r="J29" s="22">
        <v>0</v>
      </c>
      <c r="K29" s="16" t="str">
        <f>IF(D29="","",D29)</f>
        <v>digclk_ld</v>
      </c>
      <c r="L29" s="15" t="s">
        <v>82</v>
      </c>
    </row>
    <row r="30" spans="1:12" x14ac:dyDescent="0.25">
      <c r="A30" s="14">
        <f>A29</f>
        <v>20</v>
      </c>
      <c r="B30" s="14" t="str">
        <f t="shared" si="0"/>
        <v>0x14</v>
      </c>
      <c r="C30" s="15" t="s">
        <v>80</v>
      </c>
      <c r="D30" s="16" t="s">
        <v>83</v>
      </c>
      <c r="E30" s="16" t="s">
        <v>84</v>
      </c>
      <c r="F30" s="16">
        <v>25</v>
      </c>
      <c r="G30" s="16">
        <v>25</v>
      </c>
      <c r="H30" s="15">
        <v>1</v>
      </c>
      <c r="I30" s="15" t="s">
        <v>5</v>
      </c>
      <c r="J30" s="22">
        <v>1</v>
      </c>
      <c r="K30" s="16"/>
      <c r="L30" s="15" t="str">
        <f t="shared" ref="L30:L61" si="5">IF(K30="","",IF(I30="R","in","out"))</f>
        <v/>
      </c>
    </row>
    <row r="31" spans="1:12" ht="30" x14ac:dyDescent="0.25">
      <c r="A31" s="14">
        <f>A30</f>
        <v>20</v>
      </c>
      <c r="B31" s="14" t="str">
        <f t="shared" si="0"/>
        <v>0x14</v>
      </c>
      <c r="C31" s="15" t="s">
        <v>80</v>
      </c>
      <c r="D31" s="16" t="s">
        <v>85</v>
      </c>
      <c r="E31" s="17" t="s">
        <v>1665</v>
      </c>
      <c r="F31" s="16">
        <v>24</v>
      </c>
      <c r="G31" s="16">
        <v>24</v>
      </c>
      <c r="H31" s="15">
        <v>1</v>
      </c>
      <c r="I31" s="15" t="s">
        <v>5</v>
      </c>
      <c r="J31" s="22">
        <v>0</v>
      </c>
      <c r="K31" s="16" t="str">
        <f>IF(D31="","",D31)</f>
        <v>digclk_sel_ext_clk</v>
      </c>
      <c r="L31" s="15" t="str">
        <f t="shared" si="5"/>
        <v>out</v>
      </c>
    </row>
    <row r="32" spans="1:12" ht="75" x14ac:dyDescent="0.25">
      <c r="A32" s="14">
        <f>A31</f>
        <v>20</v>
      </c>
      <c r="B32" s="14" t="str">
        <f t="shared" si="0"/>
        <v>0x14</v>
      </c>
      <c r="C32" s="15" t="s">
        <v>80</v>
      </c>
      <c r="D32" s="16" t="s">
        <v>86</v>
      </c>
      <c r="E32" s="17" t="s">
        <v>1666</v>
      </c>
      <c r="F32" s="16">
        <v>21</v>
      </c>
      <c r="G32" s="16">
        <v>20</v>
      </c>
      <c r="H32" s="15">
        <v>2</v>
      </c>
      <c r="I32" s="15" t="s">
        <v>5</v>
      </c>
      <c r="J32" s="22">
        <v>2</v>
      </c>
      <c r="K32" s="16" t="str">
        <f>IF(D32="","",D32)</f>
        <v>digclk_ct</v>
      </c>
      <c r="L32" s="15" t="str">
        <f t="shared" si="5"/>
        <v>out</v>
      </c>
    </row>
    <row r="33" spans="1:12" x14ac:dyDescent="0.25">
      <c r="A33" s="14">
        <f>A32</f>
        <v>20</v>
      </c>
      <c r="B33" s="14" t="str">
        <f t="shared" si="0"/>
        <v>0x14</v>
      </c>
      <c r="C33" s="15" t="s">
        <v>80</v>
      </c>
      <c r="D33" s="15" t="s">
        <v>87</v>
      </c>
      <c r="E33" s="26" t="s">
        <v>1667</v>
      </c>
      <c r="F33" s="16">
        <v>16</v>
      </c>
      <c r="G33" s="16">
        <v>8</v>
      </c>
      <c r="H33" s="15">
        <f>IF(G33="","",F33-G33+1)</f>
        <v>9</v>
      </c>
      <c r="I33" s="16" t="s">
        <v>5</v>
      </c>
      <c r="J33" s="22">
        <v>180</v>
      </c>
      <c r="K33" s="16" t="str">
        <f>IF(D33="","",D33)</f>
        <v>digclk_n</v>
      </c>
      <c r="L33" s="15" t="str">
        <f t="shared" si="5"/>
        <v>out</v>
      </c>
    </row>
    <row r="34" spans="1:12" x14ac:dyDescent="0.25">
      <c r="A34" s="14">
        <f>A33</f>
        <v>20</v>
      </c>
      <c r="B34" s="14" t="str">
        <f t="shared" si="0"/>
        <v>0x14</v>
      </c>
      <c r="C34" s="15" t="s">
        <v>80</v>
      </c>
      <c r="D34" s="16" t="s">
        <v>88</v>
      </c>
      <c r="E34" s="16" t="s">
        <v>1668</v>
      </c>
      <c r="F34" s="16">
        <v>7</v>
      </c>
      <c r="G34" s="16">
        <v>0</v>
      </c>
      <c r="H34" s="15">
        <v>8</v>
      </c>
      <c r="I34" s="15" t="s">
        <v>5</v>
      </c>
      <c r="J34" s="22">
        <v>125</v>
      </c>
      <c r="K34" s="16" t="str">
        <f>IF(D34="","",D34)</f>
        <v>digclk_r</v>
      </c>
      <c r="L34" s="15" t="str">
        <f t="shared" si="5"/>
        <v>out</v>
      </c>
    </row>
    <row r="35" spans="1:12" ht="75" x14ac:dyDescent="0.25">
      <c r="A35" s="18">
        <f>A34+4</f>
        <v>24</v>
      </c>
      <c r="B35" s="18" t="str">
        <f t="shared" si="0"/>
        <v>0x18</v>
      </c>
      <c r="C35" s="19" t="s">
        <v>89</v>
      </c>
      <c r="D35" s="19" t="s">
        <v>90</v>
      </c>
      <c r="E35" s="23" t="s">
        <v>91</v>
      </c>
      <c r="F35" s="24">
        <v>5</v>
      </c>
      <c r="G35" s="24">
        <v>4</v>
      </c>
      <c r="H35" s="19">
        <f t="shared" ref="H35:H66" si="6">IF(G35="","",F35-G35+1)</f>
        <v>2</v>
      </c>
      <c r="I35" s="24" t="s">
        <v>5</v>
      </c>
      <c r="J35" s="25">
        <v>0</v>
      </c>
      <c r="K35" s="24"/>
      <c r="L35" s="19" t="str">
        <f t="shared" si="5"/>
        <v/>
      </c>
    </row>
    <row r="36" spans="1:12" x14ac:dyDescent="0.25">
      <c r="A36" s="18">
        <f>A35</f>
        <v>24</v>
      </c>
      <c r="B36" s="18" t="str">
        <f t="shared" si="0"/>
        <v>0x18</v>
      </c>
      <c r="C36" s="19" t="s">
        <v>89</v>
      </c>
      <c r="D36" s="19" t="s">
        <v>92</v>
      </c>
      <c r="E36" s="23" t="s">
        <v>93</v>
      </c>
      <c r="F36" s="24">
        <v>0</v>
      </c>
      <c r="G36" s="24">
        <v>0</v>
      </c>
      <c r="H36" s="19">
        <f t="shared" si="6"/>
        <v>1</v>
      </c>
      <c r="I36" s="24" t="s">
        <v>5</v>
      </c>
      <c r="J36" s="25">
        <v>0</v>
      </c>
      <c r="K36" s="24"/>
      <c r="L36" s="19" t="str">
        <f t="shared" si="5"/>
        <v/>
      </c>
    </row>
    <row r="37" spans="1:12" x14ac:dyDescent="0.25">
      <c r="A37" s="14">
        <f>A36+1</f>
        <v>25</v>
      </c>
      <c r="B37" s="14" t="str">
        <f t="shared" ref="B37:B68" si="7">_xlfn.CONCAT("0x",DEC2HEX(A37,2))</f>
        <v>0x19</v>
      </c>
      <c r="C37" s="15" t="s">
        <v>94</v>
      </c>
      <c r="D37" s="16" t="s">
        <v>95</v>
      </c>
      <c r="E37" s="16" t="s">
        <v>96</v>
      </c>
      <c r="F37" s="16">
        <v>10</v>
      </c>
      <c r="G37" s="16">
        <v>0</v>
      </c>
      <c r="H37" s="15">
        <f t="shared" si="6"/>
        <v>11</v>
      </c>
      <c r="I37" s="15" t="s">
        <v>5</v>
      </c>
      <c r="J37" s="22" t="s">
        <v>97</v>
      </c>
      <c r="K37" s="16"/>
      <c r="L37" s="15" t="str">
        <f t="shared" si="5"/>
        <v/>
      </c>
    </row>
    <row r="38" spans="1:12" x14ac:dyDescent="0.25">
      <c r="A38" s="18">
        <f>A37+2</f>
        <v>27</v>
      </c>
      <c r="B38" s="18" t="str">
        <f t="shared" si="7"/>
        <v>0x1B</v>
      </c>
      <c r="C38" s="19" t="s">
        <v>98</v>
      </c>
      <c r="D38" s="24" t="s">
        <v>95</v>
      </c>
      <c r="E38" s="24" t="s">
        <v>99</v>
      </c>
      <c r="F38" s="24">
        <v>10</v>
      </c>
      <c r="G38" s="24">
        <v>0</v>
      </c>
      <c r="H38" s="19">
        <f t="shared" si="6"/>
        <v>11</v>
      </c>
      <c r="I38" s="19" t="s">
        <v>5</v>
      </c>
      <c r="J38" s="25" t="s">
        <v>97</v>
      </c>
      <c r="K38" s="24"/>
      <c r="L38" s="19" t="str">
        <f t="shared" si="5"/>
        <v/>
      </c>
    </row>
    <row r="39" spans="1:12" x14ac:dyDescent="0.25">
      <c r="A39" s="14">
        <f>A38+2</f>
        <v>29</v>
      </c>
      <c r="B39" s="14" t="str">
        <f t="shared" si="7"/>
        <v>0x1D</v>
      </c>
      <c r="C39" s="15" t="s">
        <v>100</v>
      </c>
      <c r="D39" s="16" t="s">
        <v>92</v>
      </c>
      <c r="E39" s="16" t="s">
        <v>101</v>
      </c>
      <c r="F39" s="16">
        <v>5</v>
      </c>
      <c r="G39" s="16">
        <v>0</v>
      </c>
      <c r="H39" s="15">
        <f t="shared" si="6"/>
        <v>6</v>
      </c>
      <c r="I39" s="15" t="s">
        <v>5</v>
      </c>
      <c r="J39" s="22">
        <v>0</v>
      </c>
      <c r="K39" s="16"/>
      <c r="L39" s="15" t="str">
        <f t="shared" si="5"/>
        <v/>
      </c>
    </row>
    <row r="40" spans="1:12" x14ac:dyDescent="0.25">
      <c r="A40" s="18">
        <f>A39+1</f>
        <v>30</v>
      </c>
      <c r="B40" s="18" t="str">
        <f t="shared" si="7"/>
        <v>0x1E</v>
      </c>
      <c r="C40" s="19" t="s">
        <v>102</v>
      </c>
      <c r="D40" s="24" t="s">
        <v>92</v>
      </c>
      <c r="E40" s="24" t="s">
        <v>103</v>
      </c>
      <c r="F40" s="24">
        <v>5</v>
      </c>
      <c r="G40" s="24">
        <v>0</v>
      </c>
      <c r="H40" s="19">
        <f t="shared" si="6"/>
        <v>6</v>
      </c>
      <c r="I40" s="19" t="s">
        <v>5</v>
      </c>
      <c r="J40" s="25">
        <v>0</v>
      </c>
      <c r="K40" s="24"/>
      <c r="L40" s="19" t="str">
        <f t="shared" si="5"/>
        <v/>
      </c>
    </row>
    <row r="41" spans="1:12" x14ac:dyDescent="0.25">
      <c r="A41" s="14">
        <f>A40+1</f>
        <v>31</v>
      </c>
      <c r="B41" s="14" t="str">
        <f t="shared" si="7"/>
        <v>0x1F</v>
      </c>
      <c r="C41" s="15" t="s">
        <v>104</v>
      </c>
      <c r="D41" s="16" t="s">
        <v>92</v>
      </c>
      <c r="E41" s="16" t="s">
        <v>105</v>
      </c>
      <c r="F41" s="16">
        <v>5</v>
      </c>
      <c r="G41" s="16">
        <v>0</v>
      </c>
      <c r="H41" s="15">
        <f t="shared" si="6"/>
        <v>6</v>
      </c>
      <c r="I41" s="15" t="s">
        <v>5</v>
      </c>
      <c r="J41" s="22">
        <v>0</v>
      </c>
      <c r="K41" s="16"/>
      <c r="L41" s="15" t="str">
        <f t="shared" si="5"/>
        <v/>
      </c>
    </row>
    <row r="42" spans="1:12" x14ac:dyDescent="0.25">
      <c r="A42" s="18">
        <f>A41+1</f>
        <v>32</v>
      </c>
      <c r="B42" s="18" t="str">
        <f t="shared" si="7"/>
        <v>0x20</v>
      </c>
      <c r="C42" s="19" t="s">
        <v>106</v>
      </c>
      <c r="D42" s="24" t="s">
        <v>107</v>
      </c>
      <c r="E42" s="24" t="s">
        <v>108</v>
      </c>
      <c r="F42" s="24">
        <v>5</v>
      </c>
      <c r="G42" s="24">
        <v>0</v>
      </c>
      <c r="H42" s="19">
        <f t="shared" si="6"/>
        <v>6</v>
      </c>
      <c r="I42" s="19" t="s">
        <v>6</v>
      </c>
      <c r="J42" s="25" t="s">
        <v>109</v>
      </c>
      <c r="K42" s="24"/>
      <c r="L42" s="19" t="str">
        <f t="shared" si="5"/>
        <v/>
      </c>
    </row>
    <row r="43" spans="1:12" x14ac:dyDescent="0.25">
      <c r="A43" s="14">
        <f>A42+1</f>
        <v>33</v>
      </c>
      <c r="B43" s="14" t="str">
        <f t="shared" si="7"/>
        <v>0x21</v>
      </c>
      <c r="C43" s="15" t="s">
        <v>110</v>
      </c>
      <c r="D43" s="16" t="s">
        <v>111</v>
      </c>
      <c r="E43" s="16" t="s">
        <v>112</v>
      </c>
      <c r="F43" s="16">
        <v>1</v>
      </c>
      <c r="G43" s="16">
        <v>1</v>
      </c>
      <c r="H43" s="15">
        <f t="shared" si="6"/>
        <v>1</v>
      </c>
      <c r="I43" s="15" t="s">
        <v>6</v>
      </c>
      <c r="J43" s="22">
        <v>0</v>
      </c>
      <c r="K43" s="16"/>
      <c r="L43" s="15" t="str">
        <f t="shared" si="5"/>
        <v/>
      </c>
    </row>
    <row r="44" spans="1:12" x14ac:dyDescent="0.25">
      <c r="A44" s="14">
        <f>A43</f>
        <v>33</v>
      </c>
      <c r="B44" s="14" t="str">
        <f t="shared" si="7"/>
        <v>0x21</v>
      </c>
      <c r="C44" s="15" t="s">
        <v>110</v>
      </c>
      <c r="D44" s="16" t="s">
        <v>113</v>
      </c>
      <c r="E44" s="16" t="s">
        <v>114</v>
      </c>
      <c r="F44" s="16">
        <v>0</v>
      </c>
      <c r="G44" s="16">
        <v>0</v>
      </c>
      <c r="H44" s="15">
        <f t="shared" si="6"/>
        <v>1</v>
      </c>
      <c r="I44" s="15" t="s">
        <v>6</v>
      </c>
      <c r="J44" s="22">
        <v>0</v>
      </c>
      <c r="K44" s="16"/>
      <c r="L44" s="15" t="str">
        <f t="shared" si="5"/>
        <v/>
      </c>
    </row>
    <row r="45" spans="1:12" x14ac:dyDescent="0.25">
      <c r="A45" s="18">
        <f>A44+1</f>
        <v>34</v>
      </c>
      <c r="B45" s="18" t="str">
        <f t="shared" si="7"/>
        <v>0x22</v>
      </c>
      <c r="C45" s="19" t="s">
        <v>1331</v>
      </c>
      <c r="D45" s="24" t="s">
        <v>1331</v>
      </c>
      <c r="E45" s="24" t="s">
        <v>1332</v>
      </c>
      <c r="F45" s="24">
        <v>2</v>
      </c>
      <c r="G45" s="24">
        <v>0</v>
      </c>
      <c r="H45" s="19">
        <f t="shared" si="6"/>
        <v>3</v>
      </c>
      <c r="I45" s="19" t="s">
        <v>5</v>
      </c>
      <c r="J45" s="25">
        <v>0</v>
      </c>
      <c r="K45" s="24"/>
      <c r="L45" s="19" t="str">
        <f t="shared" si="5"/>
        <v/>
      </c>
    </row>
    <row r="46" spans="1:12" x14ac:dyDescent="0.25">
      <c r="A46" s="14">
        <v>36</v>
      </c>
      <c r="B46" s="14" t="str">
        <f t="shared" si="7"/>
        <v>0x24</v>
      </c>
      <c r="C46" s="15" t="s">
        <v>115</v>
      </c>
      <c r="D46" s="16" t="s">
        <v>48</v>
      </c>
      <c r="E46" s="16" t="s">
        <v>116</v>
      </c>
      <c r="F46" s="16">
        <v>10</v>
      </c>
      <c r="G46" s="16">
        <v>0</v>
      </c>
      <c r="H46" s="15">
        <f t="shared" si="6"/>
        <v>11</v>
      </c>
      <c r="I46" s="15" t="s">
        <v>6</v>
      </c>
      <c r="J46" s="22">
        <v>0</v>
      </c>
      <c r="K46" s="16"/>
      <c r="L46" s="15" t="str">
        <f t="shared" si="5"/>
        <v/>
      </c>
    </row>
    <row r="47" spans="1:12" x14ac:dyDescent="0.25">
      <c r="A47" s="18">
        <f t="shared" ref="A47:A52" si="8">A46+2</f>
        <v>38</v>
      </c>
      <c r="B47" s="18" t="str">
        <f t="shared" si="7"/>
        <v>0x26</v>
      </c>
      <c r="C47" s="19" t="s">
        <v>117</v>
      </c>
      <c r="D47" s="24" t="s">
        <v>48</v>
      </c>
      <c r="E47" s="24" t="s">
        <v>118</v>
      </c>
      <c r="F47" s="24">
        <v>10</v>
      </c>
      <c r="G47" s="24">
        <v>0</v>
      </c>
      <c r="H47" s="19">
        <f t="shared" si="6"/>
        <v>11</v>
      </c>
      <c r="I47" s="19" t="s">
        <v>6</v>
      </c>
      <c r="J47" s="25">
        <v>0</v>
      </c>
      <c r="K47" s="24"/>
      <c r="L47" s="19" t="str">
        <f t="shared" si="5"/>
        <v/>
      </c>
    </row>
    <row r="48" spans="1:12" x14ac:dyDescent="0.25">
      <c r="A48" s="14">
        <f t="shared" si="8"/>
        <v>40</v>
      </c>
      <c r="B48" s="14" t="str">
        <f t="shared" si="7"/>
        <v>0x28</v>
      </c>
      <c r="C48" s="15" t="s">
        <v>119</v>
      </c>
      <c r="D48" s="16" t="s">
        <v>48</v>
      </c>
      <c r="E48" s="16" t="s">
        <v>120</v>
      </c>
      <c r="F48" s="16">
        <v>10</v>
      </c>
      <c r="G48" s="16">
        <v>0</v>
      </c>
      <c r="H48" s="15">
        <f t="shared" si="6"/>
        <v>11</v>
      </c>
      <c r="I48" s="15" t="s">
        <v>6</v>
      </c>
      <c r="J48" s="22">
        <v>0</v>
      </c>
      <c r="K48" s="16"/>
      <c r="L48" s="15" t="str">
        <f t="shared" si="5"/>
        <v/>
      </c>
    </row>
    <row r="49" spans="1:12" x14ac:dyDescent="0.25">
      <c r="A49" s="18">
        <f t="shared" si="8"/>
        <v>42</v>
      </c>
      <c r="B49" s="18" t="str">
        <f t="shared" si="7"/>
        <v>0x2A</v>
      </c>
      <c r="C49" s="19" t="s">
        <v>121</v>
      </c>
      <c r="D49" s="24" t="s">
        <v>48</v>
      </c>
      <c r="E49" s="24" t="s">
        <v>122</v>
      </c>
      <c r="F49" s="24">
        <v>10</v>
      </c>
      <c r="G49" s="24">
        <v>0</v>
      </c>
      <c r="H49" s="19">
        <f t="shared" si="6"/>
        <v>11</v>
      </c>
      <c r="I49" s="19" t="s">
        <v>6</v>
      </c>
      <c r="J49" s="25">
        <v>0</v>
      </c>
      <c r="K49" s="24"/>
      <c r="L49" s="19" t="str">
        <f t="shared" si="5"/>
        <v/>
      </c>
    </row>
    <row r="50" spans="1:12" x14ac:dyDescent="0.25">
      <c r="A50" s="14">
        <f t="shared" si="8"/>
        <v>44</v>
      </c>
      <c r="B50" s="14" t="str">
        <f t="shared" si="7"/>
        <v>0x2C</v>
      </c>
      <c r="C50" s="15" t="s">
        <v>123</v>
      </c>
      <c r="D50" s="16" t="s">
        <v>48</v>
      </c>
      <c r="E50" s="16" t="s">
        <v>124</v>
      </c>
      <c r="F50" s="16">
        <v>10</v>
      </c>
      <c r="G50" s="16">
        <v>0</v>
      </c>
      <c r="H50" s="15">
        <f t="shared" si="6"/>
        <v>11</v>
      </c>
      <c r="I50" s="15" t="s">
        <v>6</v>
      </c>
      <c r="J50" s="22">
        <v>0</v>
      </c>
      <c r="K50" s="16"/>
      <c r="L50" s="15" t="str">
        <f t="shared" si="5"/>
        <v/>
      </c>
    </row>
    <row r="51" spans="1:12" x14ac:dyDescent="0.25">
      <c r="A51" s="18">
        <f t="shared" si="8"/>
        <v>46</v>
      </c>
      <c r="B51" s="18" t="str">
        <f t="shared" si="7"/>
        <v>0x2E</v>
      </c>
      <c r="C51" s="19" t="s">
        <v>125</v>
      </c>
      <c r="D51" s="24" t="s">
        <v>48</v>
      </c>
      <c r="E51" s="24" t="s">
        <v>126</v>
      </c>
      <c r="F51" s="24">
        <v>10</v>
      </c>
      <c r="G51" s="24">
        <v>0</v>
      </c>
      <c r="H51" s="19">
        <f t="shared" si="6"/>
        <v>11</v>
      </c>
      <c r="I51" s="19" t="s">
        <v>6</v>
      </c>
      <c r="J51" s="25">
        <v>0</v>
      </c>
      <c r="K51" s="24"/>
      <c r="L51" s="19" t="str">
        <f t="shared" si="5"/>
        <v/>
      </c>
    </row>
    <row r="52" spans="1:12" x14ac:dyDescent="0.25">
      <c r="A52" s="14">
        <f t="shared" si="8"/>
        <v>48</v>
      </c>
      <c r="B52" s="14" t="str">
        <f t="shared" si="7"/>
        <v>0x30</v>
      </c>
      <c r="C52" s="15" t="s">
        <v>127</v>
      </c>
      <c r="D52" s="16" t="s">
        <v>128</v>
      </c>
      <c r="E52" s="16" t="s">
        <v>129</v>
      </c>
      <c r="F52" s="16">
        <v>44</v>
      </c>
      <c r="G52" s="16">
        <v>32</v>
      </c>
      <c r="H52" s="15">
        <f t="shared" si="6"/>
        <v>13</v>
      </c>
      <c r="I52" s="15" t="s">
        <v>5</v>
      </c>
      <c r="J52" s="22" t="s">
        <v>1611</v>
      </c>
      <c r="K52" s="16"/>
      <c r="L52" s="15" t="str">
        <f t="shared" si="5"/>
        <v/>
      </c>
    </row>
    <row r="53" spans="1:12" x14ac:dyDescent="0.25">
      <c r="A53" s="14">
        <f>A52</f>
        <v>48</v>
      </c>
      <c r="B53" s="14" t="str">
        <f t="shared" si="7"/>
        <v>0x30</v>
      </c>
      <c r="C53" s="15" t="s">
        <v>127</v>
      </c>
      <c r="D53" s="16" t="s">
        <v>130</v>
      </c>
      <c r="E53" s="16" t="s">
        <v>131</v>
      </c>
      <c r="F53" s="16">
        <v>26</v>
      </c>
      <c r="G53" s="16">
        <v>16</v>
      </c>
      <c r="H53" s="15">
        <f t="shared" si="6"/>
        <v>11</v>
      </c>
      <c r="I53" s="15" t="s">
        <v>5</v>
      </c>
      <c r="J53" s="22">
        <v>0</v>
      </c>
      <c r="K53" s="16"/>
      <c r="L53" s="15" t="str">
        <f t="shared" si="5"/>
        <v/>
      </c>
    </row>
    <row r="54" spans="1:12" x14ac:dyDescent="0.25">
      <c r="A54" s="14">
        <f>A53</f>
        <v>48</v>
      </c>
      <c r="B54" s="14" t="str">
        <f t="shared" si="7"/>
        <v>0x30</v>
      </c>
      <c r="C54" s="15" t="s">
        <v>127</v>
      </c>
      <c r="D54" s="16" t="s">
        <v>132</v>
      </c>
      <c r="E54" s="16" t="s">
        <v>133</v>
      </c>
      <c r="F54" s="16">
        <v>10</v>
      </c>
      <c r="G54" s="16">
        <v>0</v>
      </c>
      <c r="H54" s="15">
        <f t="shared" si="6"/>
        <v>11</v>
      </c>
      <c r="I54" s="15" t="s">
        <v>5</v>
      </c>
      <c r="J54" s="22">
        <v>0</v>
      </c>
      <c r="K54" s="16"/>
      <c r="L54" s="15" t="str">
        <f t="shared" si="5"/>
        <v/>
      </c>
    </row>
    <row r="55" spans="1:12" x14ac:dyDescent="0.25">
      <c r="A55" s="18">
        <f>A54+6</f>
        <v>54</v>
      </c>
      <c r="B55" s="18" t="str">
        <f t="shared" si="7"/>
        <v>0x36</v>
      </c>
      <c r="C55" s="19" t="s">
        <v>134</v>
      </c>
      <c r="D55" s="24" t="s">
        <v>128</v>
      </c>
      <c r="E55" s="24" t="s">
        <v>135</v>
      </c>
      <c r="F55" s="24">
        <v>44</v>
      </c>
      <c r="G55" s="24">
        <v>32</v>
      </c>
      <c r="H55" s="19">
        <f t="shared" si="6"/>
        <v>13</v>
      </c>
      <c r="I55" s="19" t="s">
        <v>5</v>
      </c>
      <c r="J55" s="25" t="s">
        <v>1611</v>
      </c>
      <c r="K55" s="24"/>
      <c r="L55" s="19" t="str">
        <f t="shared" si="5"/>
        <v/>
      </c>
    </row>
    <row r="56" spans="1:12" x14ac:dyDescent="0.25">
      <c r="A56" s="18">
        <f>A55</f>
        <v>54</v>
      </c>
      <c r="B56" s="18" t="str">
        <f t="shared" si="7"/>
        <v>0x36</v>
      </c>
      <c r="C56" s="19" t="s">
        <v>134</v>
      </c>
      <c r="D56" s="24" t="s">
        <v>130</v>
      </c>
      <c r="E56" s="24" t="s">
        <v>136</v>
      </c>
      <c r="F56" s="24">
        <v>26</v>
      </c>
      <c r="G56" s="24">
        <v>16</v>
      </c>
      <c r="H56" s="19">
        <f t="shared" si="6"/>
        <v>11</v>
      </c>
      <c r="I56" s="19" t="s">
        <v>5</v>
      </c>
      <c r="J56" s="25">
        <v>0</v>
      </c>
      <c r="K56" s="24"/>
      <c r="L56" s="19" t="str">
        <f t="shared" si="5"/>
        <v/>
      </c>
    </row>
    <row r="57" spans="1:12" x14ac:dyDescent="0.25">
      <c r="A57" s="18">
        <f>A56</f>
        <v>54</v>
      </c>
      <c r="B57" s="18" t="str">
        <f t="shared" si="7"/>
        <v>0x36</v>
      </c>
      <c r="C57" s="19" t="s">
        <v>134</v>
      </c>
      <c r="D57" s="24" t="s">
        <v>132</v>
      </c>
      <c r="E57" s="24" t="s">
        <v>137</v>
      </c>
      <c r="F57" s="24">
        <v>10</v>
      </c>
      <c r="G57" s="24">
        <v>0</v>
      </c>
      <c r="H57" s="19">
        <f t="shared" si="6"/>
        <v>11</v>
      </c>
      <c r="I57" s="19" t="s">
        <v>5</v>
      </c>
      <c r="J57" s="25">
        <v>0</v>
      </c>
      <c r="K57" s="24"/>
      <c r="L57" s="19" t="str">
        <f t="shared" si="5"/>
        <v/>
      </c>
    </row>
    <row r="58" spans="1:12" x14ac:dyDescent="0.25">
      <c r="A58" s="14">
        <f>A57+6</f>
        <v>60</v>
      </c>
      <c r="B58" s="14" t="str">
        <f t="shared" si="7"/>
        <v>0x3C</v>
      </c>
      <c r="C58" s="15" t="s">
        <v>138</v>
      </c>
      <c r="D58" s="16" t="s">
        <v>128</v>
      </c>
      <c r="E58" s="16" t="s">
        <v>139</v>
      </c>
      <c r="F58" s="16">
        <v>44</v>
      </c>
      <c r="G58" s="16">
        <v>32</v>
      </c>
      <c r="H58" s="15">
        <f t="shared" si="6"/>
        <v>13</v>
      </c>
      <c r="I58" s="15" t="s">
        <v>5</v>
      </c>
      <c r="J58" s="22" t="s">
        <v>1611</v>
      </c>
      <c r="K58" s="16"/>
      <c r="L58" s="15" t="str">
        <f t="shared" si="5"/>
        <v/>
      </c>
    </row>
    <row r="59" spans="1:12" x14ac:dyDescent="0.25">
      <c r="A59" s="14">
        <f>A58</f>
        <v>60</v>
      </c>
      <c r="B59" s="14" t="str">
        <f t="shared" si="7"/>
        <v>0x3C</v>
      </c>
      <c r="C59" s="15" t="s">
        <v>138</v>
      </c>
      <c r="D59" s="16" t="s">
        <v>130</v>
      </c>
      <c r="E59" s="16" t="s">
        <v>140</v>
      </c>
      <c r="F59" s="16">
        <v>26</v>
      </c>
      <c r="G59" s="16">
        <v>16</v>
      </c>
      <c r="H59" s="15">
        <f t="shared" si="6"/>
        <v>11</v>
      </c>
      <c r="I59" s="15" t="s">
        <v>5</v>
      </c>
      <c r="J59" s="22">
        <v>0</v>
      </c>
      <c r="K59" s="16"/>
      <c r="L59" s="15" t="str">
        <f t="shared" si="5"/>
        <v/>
      </c>
    </row>
    <row r="60" spans="1:12" x14ac:dyDescent="0.25">
      <c r="A60" s="14">
        <f>A59</f>
        <v>60</v>
      </c>
      <c r="B60" s="14" t="str">
        <f t="shared" si="7"/>
        <v>0x3C</v>
      </c>
      <c r="C60" s="15" t="s">
        <v>138</v>
      </c>
      <c r="D60" s="16" t="s">
        <v>132</v>
      </c>
      <c r="E60" s="16" t="s">
        <v>141</v>
      </c>
      <c r="F60" s="16">
        <v>10</v>
      </c>
      <c r="G60" s="16">
        <v>0</v>
      </c>
      <c r="H60" s="15">
        <f t="shared" si="6"/>
        <v>11</v>
      </c>
      <c r="I60" s="15" t="s">
        <v>5</v>
      </c>
      <c r="J60" s="22">
        <v>0</v>
      </c>
      <c r="K60" s="16"/>
      <c r="L60" s="15" t="str">
        <f t="shared" si="5"/>
        <v/>
      </c>
    </row>
    <row r="61" spans="1:12" x14ac:dyDescent="0.25">
      <c r="A61" s="18">
        <f>A60+6</f>
        <v>66</v>
      </c>
      <c r="B61" s="18" t="str">
        <f t="shared" si="7"/>
        <v>0x42</v>
      </c>
      <c r="C61" s="19" t="s">
        <v>142</v>
      </c>
      <c r="D61" s="24" t="s">
        <v>128</v>
      </c>
      <c r="E61" s="24" t="s">
        <v>143</v>
      </c>
      <c r="F61" s="24">
        <v>44</v>
      </c>
      <c r="G61" s="24">
        <v>32</v>
      </c>
      <c r="H61" s="19">
        <f t="shared" si="6"/>
        <v>13</v>
      </c>
      <c r="I61" s="19" t="s">
        <v>5</v>
      </c>
      <c r="J61" s="25" t="s">
        <v>1611</v>
      </c>
      <c r="K61" s="24"/>
      <c r="L61" s="19" t="str">
        <f t="shared" si="5"/>
        <v/>
      </c>
    </row>
    <row r="62" spans="1:12" x14ac:dyDescent="0.25">
      <c r="A62" s="18">
        <f>A61</f>
        <v>66</v>
      </c>
      <c r="B62" s="18" t="str">
        <f t="shared" si="7"/>
        <v>0x42</v>
      </c>
      <c r="C62" s="19" t="s">
        <v>142</v>
      </c>
      <c r="D62" s="24" t="s">
        <v>130</v>
      </c>
      <c r="E62" s="24" t="s">
        <v>144</v>
      </c>
      <c r="F62" s="24">
        <v>26</v>
      </c>
      <c r="G62" s="24">
        <v>16</v>
      </c>
      <c r="H62" s="19">
        <f t="shared" si="6"/>
        <v>11</v>
      </c>
      <c r="I62" s="19" t="s">
        <v>5</v>
      </c>
      <c r="J62" s="25">
        <v>0</v>
      </c>
      <c r="K62" s="24"/>
      <c r="L62" s="19" t="str">
        <f t="shared" ref="L62:L93" si="9">IF(K62="","",IF(I62="R","in","out"))</f>
        <v/>
      </c>
    </row>
    <row r="63" spans="1:12" x14ac:dyDescent="0.25">
      <c r="A63" s="18">
        <f>A62</f>
        <v>66</v>
      </c>
      <c r="B63" s="18" t="str">
        <f t="shared" si="7"/>
        <v>0x42</v>
      </c>
      <c r="C63" s="19" t="s">
        <v>142</v>
      </c>
      <c r="D63" s="24" t="s">
        <v>132</v>
      </c>
      <c r="E63" s="24" t="s">
        <v>145</v>
      </c>
      <c r="F63" s="24">
        <v>10</v>
      </c>
      <c r="G63" s="24">
        <v>0</v>
      </c>
      <c r="H63" s="19">
        <f t="shared" si="6"/>
        <v>11</v>
      </c>
      <c r="I63" s="19" t="s">
        <v>5</v>
      </c>
      <c r="J63" s="25">
        <v>0</v>
      </c>
      <c r="K63" s="24"/>
      <c r="L63" s="19" t="str">
        <f t="shared" si="9"/>
        <v/>
      </c>
    </row>
    <row r="64" spans="1:12" x14ac:dyDescent="0.25">
      <c r="A64" s="14">
        <f>A63+6</f>
        <v>72</v>
      </c>
      <c r="B64" s="14" t="str">
        <f t="shared" si="7"/>
        <v>0x48</v>
      </c>
      <c r="C64" s="15" t="s">
        <v>146</v>
      </c>
      <c r="D64" s="16" t="s">
        <v>128</v>
      </c>
      <c r="E64" s="16" t="s">
        <v>147</v>
      </c>
      <c r="F64" s="16">
        <v>44</v>
      </c>
      <c r="G64" s="16">
        <v>32</v>
      </c>
      <c r="H64" s="15">
        <f t="shared" si="6"/>
        <v>13</v>
      </c>
      <c r="I64" s="15" t="s">
        <v>5</v>
      </c>
      <c r="J64" s="22" t="s">
        <v>1611</v>
      </c>
      <c r="K64" s="16"/>
      <c r="L64" s="15" t="str">
        <f t="shared" si="9"/>
        <v/>
      </c>
    </row>
    <row r="65" spans="1:12" x14ac:dyDescent="0.25">
      <c r="A65" s="14">
        <f>A64</f>
        <v>72</v>
      </c>
      <c r="B65" s="14" t="str">
        <f t="shared" si="7"/>
        <v>0x48</v>
      </c>
      <c r="C65" s="15" t="s">
        <v>146</v>
      </c>
      <c r="D65" s="16" t="s">
        <v>130</v>
      </c>
      <c r="E65" s="16" t="s">
        <v>148</v>
      </c>
      <c r="F65" s="16">
        <v>26</v>
      </c>
      <c r="G65" s="16">
        <v>16</v>
      </c>
      <c r="H65" s="15">
        <f t="shared" si="6"/>
        <v>11</v>
      </c>
      <c r="I65" s="15" t="s">
        <v>5</v>
      </c>
      <c r="J65" s="22">
        <v>0</v>
      </c>
      <c r="K65" s="16"/>
      <c r="L65" s="15" t="str">
        <f t="shared" si="9"/>
        <v/>
      </c>
    </row>
    <row r="66" spans="1:12" x14ac:dyDescent="0.25">
      <c r="A66" s="14">
        <f>A65</f>
        <v>72</v>
      </c>
      <c r="B66" s="14" t="str">
        <f t="shared" si="7"/>
        <v>0x48</v>
      </c>
      <c r="C66" s="15" t="s">
        <v>146</v>
      </c>
      <c r="D66" s="16" t="s">
        <v>132</v>
      </c>
      <c r="E66" s="16" t="s">
        <v>149</v>
      </c>
      <c r="F66" s="16">
        <v>10</v>
      </c>
      <c r="G66" s="16">
        <v>0</v>
      </c>
      <c r="H66" s="15">
        <f t="shared" si="6"/>
        <v>11</v>
      </c>
      <c r="I66" s="15" t="s">
        <v>5</v>
      </c>
      <c r="J66" s="22">
        <v>0</v>
      </c>
      <c r="K66" s="16"/>
      <c r="L66" s="15" t="str">
        <f t="shared" si="9"/>
        <v/>
      </c>
    </row>
    <row r="67" spans="1:12" x14ac:dyDescent="0.25">
      <c r="A67" s="18">
        <f>A66+6</f>
        <v>78</v>
      </c>
      <c r="B67" s="18" t="str">
        <f t="shared" si="7"/>
        <v>0x4E</v>
      </c>
      <c r="C67" s="19" t="s">
        <v>150</v>
      </c>
      <c r="D67" s="24" t="s">
        <v>128</v>
      </c>
      <c r="E67" s="24" t="s">
        <v>151</v>
      </c>
      <c r="F67" s="24">
        <v>44</v>
      </c>
      <c r="G67" s="24">
        <v>32</v>
      </c>
      <c r="H67" s="19">
        <f t="shared" ref="H67:H98" si="10">IF(G67="","",F67-G67+1)</f>
        <v>13</v>
      </c>
      <c r="I67" s="19" t="s">
        <v>5</v>
      </c>
      <c r="J67" s="25" t="s">
        <v>1611</v>
      </c>
      <c r="K67" s="24"/>
      <c r="L67" s="19" t="str">
        <f t="shared" si="9"/>
        <v/>
      </c>
    </row>
    <row r="68" spans="1:12" x14ac:dyDescent="0.25">
      <c r="A68" s="18">
        <f>A67</f>
        <v>78</v>
      </c>
      <c r="B68" s="18" t="str">
        <f t="shared" si="7"/>
        <v>0x4E</v>
      </c>
      <c r="C68" s="19" t="s">
        <v>150</v>
      </c>
      <c r="D68" s="24" t="s">
        <v>130</v>
      </c>
      <c r="E68" s="24" t="s">
        <v>152</v>
      </c>
      <c r="F68" s="24">
        <v>26</v>
      </c>
      <c r="G68" s="24">
        <v>16</v>
      </c>
      <c r="H68" s="19">
        <f t="shared" si="10"/>
        <v>11</v>
      </c>
      <c r="I68" s="19" t="s">
        <v>5</v>
      </c>
      <c r="J68" s="25">
        <v>0</v>
      </c>
      <c r="K68" s="24"/>
      <c r="L68" s="19" t="str">
        <f t="shared" si="9"/>
        <v/>
      </c>
    </row>
    <row r="69" spans="1:12" x14ac:dyDescent="0.25">
      <c r="A69" s="18">
        <f>A68</f>
        <v>78</v>
      </c>
      <c r="B69" s="18" t="str">
        <f t="shared" ref="B69:B100" si="11">_xlfn.CONCAT("0x",DEC2HEX(A69,2))</f>
        <v>0x4E</v>
      </c>
      <c r="C69" s="19" t="s">
        <v>150</v>
      </c>
      <c r="D69" s="24" t="s">
        <v>132</v>
      </c>
      <c r="E69" s="24" t="s">
        <v>153</v>
      </c>
      <c r="F69" s="24">
        <v>10</v>
      </c>
      <c r="G69" s="24">
        <v>0</v>
      </c>
      <c r="H69" s="19">
        <f t="shared" si="10"/>
        <v>11</v>
      </c>
      <c r="I69" s="19" t="s">
        <v>5</v>
      </c>
      <c r="J69" s="25">
        <v>0</v>
      </c>
      <c r="K69" s="24"/>
      <c r="L69" s="19" t="str">
        <f t="shared" si="9"/>
        <v/>
      </c>
    </row>
    <row r="70" spans="1:12" x14ac:dyDescent="0.25">
      <c r="A70" s="14">
        <f>A69+6</f>
        <v>84</v>
      </c>
      <c r="B70" s="14" t="str">
        <f t="shared" si="11"/>
        <v>0x54</v>
      </c>
      <c r="C70" s="15" t="s">
        <v>154</v>
      </c>
      <c r="D70" s="15" t="s">
        <v>155</v>
      </c>
      <c r="E70" s="15"/>
      <c r="F70" s="15">
        <v>1</v>
      </c>
      <c r="G70" s="15">
        <v>1</v>
      </c>
      <c r="H70" s="15">
        <f t="shared" si="10"/>
        <v>1</v>
      </c>
      <c r="I70" s="15" t="s">
        <v>5</v>
      </c>
      <c r="J70" s="15">
        <v>0</v>
      </c>
      <c r="K70" s="16" t="str">
        <f t="shared" ref="K70:K80" si="12">IF(D70="","",D70)</f>
        <v>leakage_test</v>
      </c>
      <c r="L70" s="15" t="str">
        <f t="shared" si="9"/>
        <v>out</v>
      </c>
    </row>
    <row r="71" spans="1:12" x14ac:dyDescent="0.25">
      <c r="A71" s="14">
        <f>A70</f>
        <v>84</v>
      </c>
      <c r="B71" s="14" t="str">
        <f t="shared" si="11"/>
        <v>0x54</v>
      </c>
      <c r="C71" s="15" t="s">
        <v>154</v>
      </c>
      <c r="D71" s="15" t="s">
        <v>156</v>
      </c>
      <c r="E71" s="15"/>
      <c r="F71" s="15">
        <v>0</v>
      </c>
      <c r="G71" s="15">
        <v>0</v>
      </c>
      <c r="H71" s="15">
        <f t="shared" si="10"/>
        <v>1</v>
      </c>
      <c r="I71" s="15" t="s">
        <v>5</v>
      </c>
      <c r="J71" s="15">
        <v>1</v>
      </c>
      <c r="K71" s="16" t="str">
        <f t="shared" si="12"/>
        <v>rst_n_tt_o</v>
      </c>
      <c r="L71" s="15" t="str">
        <f t="shared" si="9"/>
        <v>out</v>
      </c>
    </row>
    <row r="72" spans="1:12" x14ac:dyDescent="0.25">
      <c r="A72" s="18">
        <f>A71+1</f>
        <v>85</v>
      </c>
      <c r="B72" s="18" t="str">
        <f t="shared" si="11"/>
        <v>0x55</v>
      </c>
      <c r="C72" s="19" t="s">
        <v>157</v>
      </c>
      <c r="D72" s="24" t="s">
        <v>158</v>
      </c>
      <c r="E72" s="24"/>
      <c r="F72" s="24">
        <v>2</v>
      </c>
      <c r="G72" s="24">
        <v>2</v>
      </c>
      <c r="H72" s="19">
        <f t="shared" si="10"/>
        <v>1</v>
      </c>
      <c r="I72" s="19" t="s">
        <v>6</v>
      </c>
      <c r="J72" s="24">
        <v>0</v>
      </c>
      <c r="K72" s="24" t="str">
        <f t="shared" si="12"/>
        <v>biastop_det_vcc3v3_rf_high</v>
      </c>
      <c r="L72" s="19" t="str">
        <f t="shared" si="9"/>
        <v>in</v>
      </c>
    </row>
    <row r="73" spans="1:12" x14ac:dyDescent="0.25">
      <c r="A73" s="18">
        <f>A72</f>
        <v>85</v>
      </c>
      <c r="B73" s="18" t="str">
        <f t="shared" si="11"/>
        <v>0x55</v>
      </c>
      <c r="C73" s="19" t="s">
        <v>157</v>
      </c>
      <c r="D73" s="24" t="s">
        <v>159</v>
      </c>
      <c r="E73" s="24"/>
      <c r="F73" s="24">
        <v>1</v>
      </c>
      <c r="G73" s="24">
        <v>1</v>
      </c>
      <c r="H73" s="19">
        <f t="shared" si="10"/>
        <v>1</v>
      </c>
      <c r="I73" s="19" t="s">
        <v>6</v>
      </c>
      <c r="J73" s="24">
        <v>0</v>
      </c>
      <c r="K73" s="24" t="str">
        <f t="shared" si="12"/>
        <v>biastop_det_vcc3v3_bb_v_high</v>
      </c>
      <c r="L73" s="19" t="str">
        <f t="shared" si="9"/>
        <v>in</v>
      </c>
    </row>
    <row r="74" spans="1:12" x14ac:dyDescent="0.25">
      <c r="A74" s="18">
        <f>A73</f>
        <v>85</v>
      </c>
      <c r="B74" s="18" t="str">
        <f t="shared" si="11"/>
        <v>0x55</v>
      </c>
      <c r="C74" s="19" t="s">
        <v>157</v>
      </c>
      <c r="D74" s="24" t="s">
        <v>160</v>
      </c>
      <c r="E74" s="24"/>
      <c r="F74" s="24">
        <v>0</v>
      </c>
      <c r="G74" s="24">
        <v>0</v>
      </c>
      <c r="H74" s="19">
        <f t="shared" si="10"/>
        <v>1</v>
      </c>
      <c r="I74" s="19" t="s">
        <v>6</v>
      </c>
      <c r="J74" s="24">
        <v>0</v>
      </c>
      <c r="K74" s="24" t="str">
        <f t="shared" si="12"/>
        <v>biastop_det_vcc3v3_bb_h_high</v>
      </c>
      <c r="L74" s="19" t="str">
        <f t="shared" si="9"/>
        <v>in</v>
      </c>
    </row>
    <row r="75" spans="1:12" x14ac:dyDescent="0.25">
      <c r="A75" s="14">
        <f>A74+1</f>
        <v>86</v>
      </c>
      <c r="B75" s="14" t="str">
        <f t="shared" si="11"/>
        <v>0x56</v>
      </c>
      <c r="C75" s="15" t="s">
        <v>161</v>
      </c>
      <c r="D75" s="15" t="s">
        <v>162</v>
      </c>
      <c r="E75" s="15" t="s">
        <v>1669</v>
      </c>
      <c r="F75" s="15">
        <v>5</v>
      </c>
      <c r="G75" s="15">
        <v>5</v>
      </c>
      <c r="H75" s="15">
        <f t="shared" si="10"/>
        <v>1</v>
      </c>
      <c r="I75" s="15" t="s">
        <v>5</v>
      </c>
      <c r="J75" s="15">
        <v>0</v>
      </c>
      <c r="K75" s="16" t="str">
        <f t="shared" si="12"/>
        <v>bbtx_vcm_high_v</v>
      </c>
      <c r="L75" s="15" t="str">
        <f t="shared" si="9"/>
        <v>out</v>
      </c>
    </row>
    <row r="76" spans="1:12" x14ac:dyDescent="0.25">
      <c r="A76" s="14">
        <f>A75</f>
        <v>86</v>
      </c>
      <c r="B76" s="14" t="str">
        <f t="shared" si="11"/>
        <v>0x56</v>
      </c>
      <c r="C76" s="15" t="s">
        <v>161</v>
      </c>
      <c r="D76" s="15" t="s">
        <v>163</v>
      </c>
      <c r="E76" s="15" t="s">
        <v>1670</v>
      </c>
      <c r="F76" s="15">
        <v>4</v>
      </c>
      <c r="G76" s="15">
        <v>4</v>
      </c>
      <c r="H76" s="15">
        <f t="shared" si="10"/>
        <v>1</v>
      </c>
      <c r="I76" s="15" t="s">
        <v>5</v>
      </c>
      <c r="J76" s="15">
        <v>0</v>
      </c>
      <c r="K76" s="16" t="str">
        <f t="shared" si="12"/>
        <v>bbtx_vcm_high_h</v>
      </c>
      <c r="L76" s="15" t="str">
        <f t="shared" si="9"/>
        <v>out</v>
      </c>
    </row>
    <row r="77" spans="1:12" x14ac:dyDescent="0.25">
      <c r="A77" s="14">
        <f>A76</f>
        <v>86</v>
      </c>
      <c r="B77" s="14" t="str">
        <f t="shared" si="11"/>
        <v>0x56</v>
      </c>
      <c r="C77" s="15" t="s">
        <v>161</v>
      </c>
      <c r="D77" s="15" t="s">
        <v>164</v>
      </c>
      <c r="E77" s="15"/>
      <c r="F77" s="15">
        <v>3</v>
      </c>
      <c r="G77" s="15">
        <v>3</v>
      </c>
      <c r="H77" s="15">
        <f t="shared" si="10"/>
        <v>1</v>
      </c>
      <c r="I77" s="15" t="s">
        <v>5</v>
      </c>
      <c r="J77" s="15">
        <v>0</v>
      </c>
      <c r="K77" s="16" t="str">
        <f t="shared" si="12"/>
        <v>bf_enable_vcc_high</v>
      </c>
      <c r="L77" s="15" t="str">
        <f t="shared" si="9"/>
        <v>out</v>
      </c>
    </row>
    <row r="78" spans="1:12" x14ac:dyDescent="0.25">
      <c r="A78" s="14">
        <f>A77</f>
        <v>86</v>
      </c>
      <c r="B78" s="14" t="str">
        <f t="shared" si="11"/>
        <v>0x56</v>
      </c>
      <c r="C78" s="15" t="s">
        <v>161</v>
      </c>
      <c r="D78" s="15" t="s">
        <v>165</v>
      </c>
      <c r="E78" s="15" t="s">
        <v>1671</v>
      </c>
      <c r="F78" s="15">
        <v>2</v>
      </c>
      <c r="G78" s="15">
        <v>2</v>
      </c>
      <c r="H78" s="15">
        <f t="shared" si="10"/>
        <v>1</v>
      </c>
      <c r="I78" s="15" t="s">
        <v>5</v>
      </c>
      <c r="J78" s="15">
        <v>0</v>
      </c>
      <c r="K78" s="16" t="str">
        <f t="shared" si="12"/>
        <v>com_enable_vcc_high</v>
      </c>
      <c r="L78" s="15" t="str">
        <f t="shared" si="9"/>
        <v>out</v>
      </c>
    </row>
    <row r="79" spans="1:12" ht="45" x14ac:dyDescent="0.25">
      <c r="A79" s="14">
        <f>A78</f>
        <v>86</v>
      </c>
      <c r="B79" s="14" t="str">
        <f t="shared" si="11"/>
        <v>0x56</v>
      </c>
      <c r="C79" s="15" t="s">
        <v>161</v>
      </c>
      <c r="D79" s="15" t="s">
        <v>166</v>
      </c>
      <c r="E79" s="29" t="s">
        <v>1672</v>
      </c>
      <c r="F79" s="15">
        <v>1</v>
      </c>
      <c r="G79" s="15">
        <v>1</v>
      </c>
      <c r="H79" s="15">
        <f t="shared" si="10"/>
        <v>1</v>
      </c>
      <c r="I79" s="15" t="s">
        <v>5</v>
      </c>
      <c r="J79" s="15">
        <v>0</v>
      </c>
      <c r="K79" s="16" t="str">
        <f t="shared" si="12"/>
        <v>bbtx_vcc_high_v</v>
      </c>
      <c r="L79" s="15" t="str">
        <f t="shared" si="9"/>
        <v>out</v>
      </c>
    </row>
    <row r="80" spans="1:12" ht="45" x14ac:dyDescent="0.25">
      <c r="A80" s="14">
        <f>A79</f>
        <v>86</v>
      </c>
      <c r="B80" s="14" t="str">
        <f t="shared" si="11"/>
        <v>0x56</v>
      </c>
      <c r="C80" s="15" t="s">
        <v>161</v>
      </c>
      <c r="D80" s="15" t="s">
        <v>167</v>
      </c>
      <c r="E80" s="29" t="s">
        <v>1673</v>
      </c>
      <c r="F80" s="15">
        <v>0</v>
      </c>
      <c r="G80" s="15">
        <v>0</v>
      </c>
      <c r="H80" s="15">
        <f t="shared" si="10"/>
        <v>1</v>
      </c>
      <c r="I80" s="15" t="s">
        <v>5</v>
      </c>
      <c r="J80" s="15">
        <v>0</v>
      </c>
      <c r="K80" s="16" t="str">
        <f t="shared" si="12"/>
        <v>bbtx_vcc_high_h</v>
      </c>
      <c r="L80" s="15" t="str">
        <f t="shared" si="9"/>
        <v>out</v>
      </c>
    </row>
    <row r="81" spans="1:12" x14ac:dyDescent="0.25">
      <c r="A81" s="18">
        <f>A80+1</f>
        <v>87</v>
      </c>
      <c r="B81" s="18" t="str">
        <f t="shared" si="11"/>
        <v>0x57</v>
      </c>
      <c r="C81" s="19" t="s">
        <v>168</v>
      </c>
      <c r="D81" s="19" t="s">
        <v>169</v>
      </c>
      <c r="E81" s="19"/>
      <c r="F81" s="19">
        <v>3</v>
      </c>
      <c r="G81" s="19">
        <v>3</v>
      </c>
      <c r="H81" s="19">
        <f t="shared" si="10"/>
        <v>1</v>
      </c>
      <c r="I81" s="19" t="s">
        <v>5</v>
      </c>
      <c r="J81" s="19">
        <v>0</v>
      </c>
      <c r="K81" s="24"/>
      <c r="L81" s="19" t="str">
        <f t="shared" si="9"/>
        <v/>
      </c>
    </row>
    <row r="82" spans="1:12" x14ac:dyDescent="0.25">
      <c r="A82" s="18">
        <f>A81</f>
        <v>87</v>
      </c>
      <c r="B82" s="18" t="str">
        <f t="shared" si="11"/>
        <v>0x57</v>
      </c>
      <c r="C82" s="19" t="s">
        <v>168</v>
      </c>
      <c r="D82" s="19" t="s">
        <v>170</v>
      </c>
      <c r="E82" s="19"/>
      <c r="F82" s="19">
        <v>2</v>
      </c>
      <c r="G82" s="19">
        <v>2</v>
      </c>
      <c r="H82" s="19">
        <f t="shared" si="10"/>
        <v>1</v>
      </c>
      <c r="I82" s="19" t="s">
        <v>5</v>
      </c>
      <c r="J82" s="19">
        <v>0</v>
      </c>
      <c r="K82" s="24"/>
      <c r="L82" s="19" t="str">
        <f t="shared" si="9"/>
        <v/>
      </c>
    </row>
    <row r="83" spans="1:12" x14ac:dyDescent="0.25">
      <c r="A83" s="18">
        <f>A82</f>
        <v>87</v>
      </c>
      <c r="B83" s="18" t="str">
        <f t="shared" si="11"/>
        <v>0x57</v>
      </c>
      <c r="C83" s="19" t="s">
        <v>168</v>
      </c>
      <c r="D83" s="19" t="s">
        <v>171</v>
      </c>
      <c r="E83" s="19"/>
      <c r="F83" s="19">
        <v>1</v>
      </c>
      <c r="G83" s="19">
        <v>1</v>
      </c>
      <c r="H83" s="19">
        <f t="shared" si="10"/>
        <v>1</v>
      </c>
      <c r="I83" s="19" t="s">
        <v>5</v>
      </c>
      <c r="J83" s="19">
        <v>0</v>
      </c>
      <c r="K83" s="24"/>
      <c r="L83" s="19" t="str">
        <f t="shared" si="9"/>
        <v/>
      </c>
    </row>
    <row r="84" spans="1:12" x14ac:dyDescent="0.25">
      <c r="A84" s="18">
        <f>A83</f>
        <v>87</v>
      </c>
      <c r="B84" s="18" t="str">
        <f t="shared" si="11"/>
        <v>0x57</v>
      </c>
      <c r="C84" s="19" t="s">
        <v>168</v>
      </c>
      <c r="D84" s="19" t="s">
        <v>172</v>
      </c>
      <c r="E84" s="19"/>
      <c r="F84" s="19">
        <v>0</v>
      </c>
      <c r="G84" s="19">
        <v>0</v>
      </c>
      <c r="H84" s="19">
        <f t="shared" si="10"/>
        <v>1</v>
      </c>
      <c r="I84" s="19" t="s">
        <v>5</v>
      </c>
      <c r="J84" s="19">
        <v>0</v>
      </c>
      <c r="K84" s="24"/>
      <c r="L84" s="19" t="str">
        <f t="shared" si="9"/>
        <v/>
      </c>
    </row>
    <row r="85" spans="1:12" x14ac:dyDescent="0.25">
      <c r="A85" s="14">
        <f>A84+1</f>
        <v>88</v>
      </c>
      <c r="B85" s="14" t="str">
        <f t="shared" si="11"/>
        <v>0x58</v>
      </c>
      <c r="C85" s="15" t="s">
        <v>173</v>
      </c>
      <c r="D85" s="16" t="s">
        <v>174</v>
      </c>
      <c r="E85" s="16"/>
      <c r="F85" s="16">
        <v>6</v>
      </c>
      <c r="G85" s="16">
        <v>6</v>
      </c>
      <c r="H85" s="15">
        <f t="shared" si="10"/>
        <v>1</v>
      </c>
      <c r="I85" s="15" t="s">
        <v>5</v>
      </c>
      <c r="J85" s="16">
        <v>0</v>
      </c>
      <c r="K85" s="16" t="str">
        <f t="shared" ref="K85:K105" si="13">IF(D85="","",D85)</f>
        <v>biastop_en_vcc_detect</v>
      </c>
      <c r="L85" s="15" t="str">
        <f t="shared" si="9"/>
        <v>out</v>
      </c>
    </row>
    <row r="86" spans="1:12" x14ac:dyDescent="0.25">
      <c r="A86" s="14">
        <f t="shared" ref="A86:A91" si="14">A85</f>
        <v>88</v>
      </c>
      <c r="B86" s="14" t="str">
        <f t="shared" si="11"/>
        <v>0x58</v>
      </c>
      <c r="C86" s="15" t="s">
        <v>173</v>
      </c>
      <c r="D86" s="16" t="s">
        <v>175</v>
      </c>
      <c r="E86" s="16"/>
      <c r="F86" s="16">
        <v>5</v>
      </c>
      <c r="G86" s="16">
        <v>5</v>
      </c>
      <c r="H86" s="15">
        <f t="shared" si="10"/>
        <v>1</v>
      </c>
      <c r="I86" s="15" t="s">
        <v>5</v>
      </c>
      <c r="J86" s="16">
        <v>0</v>
      </c>
      <c r="K86" s="16" t="str">
        <f t="shared" si="13"/>
        <v>biastop_en_bg_rf</v>
      </c>
      <c r="L86" s="15" t="str">
        <f t="shared" si="9"/>
        <v>out</v>
      </c>
    </row>
    <row r="87" spans="1:12" x14ac:dyDescent="0.25">
      <c r="A87" s="14">
        <f t="shared" si="14"/>
        <v>88</v>
      </c>
      <c r="B87" s="14" t="str">
        <f t="shared" si="11"/>
        <v>0x58</v>
      </c>
      <c r="C87" s="15" t="s">
        <v>173</v>
      </c>
      <c r="D87" s="16" t="s">
        <v>176</v>
      </c>
      <c r="E87" s="16"/>
      <c r="F87" s="16">
        <v>4</v>
      </c>
      <c r="G87" s="16">
        <v>4</v>
      </c>
      <c r="H87" s="15">
        <f t="shared" si="10"/>
        <v>1</v>
      </c>
      <c r="I87" s="15" t="s">
        <v>5</v>
      </c>
      <c r="J87" s="16">
        <v>0</v>
      </c>
      <c r="K87" s="16" t="str">
        <f t="shared" si="13"/>
        <v>biastop_en_ldo_vco</v>
      </c>
      <c r="L87" s="15" t="str">
        <f t="shared" si="9"/>
        <v>out</v>
      </c>
    </row>
    <row r="88" spans="1:12" x14ac:dyDescent="0.25">
      <c r="A88" s="14">
        <f t="shared" si="14"/>
        <v>88</v>
      </c>
      <c r="B88" s="14" t="str">
        <f t="shared" si="11"/>
        <v>0x58</v>
      </c>
      <c r="C88" s="15" t="s">
        <v>173</v>
      </c>
      <c r="D88" s="16" t="s">
        <v>177</v>
      </c>
      <c r="E88" s="16"/>
      <c r="F88" s="16">
        <v>3</v>
      </c>
      <c r="G88" s="16">
        <v>3</v>
      </c>
      <c r="H88" s="15">
        <f t="shared" si="10"/>
        <v>1</v>
      </c>
      <c r="I88" s="15" t="s">
        <v>5</v>
      </c>
      <c r="J88" s="16">
        <v>0</v>
      </c>
      <c r="K88" s="16" t="str">
        <f t="shared" si="13"/>
        <v>biastop_en_ldo_pll</v>
      </c>
      <c r="L88" s="15" t="str">
        <f t="shared" si="9"/>
        <v>out</v>
      </c>
    </row>
    <row r="89" spans="1:12" x14ac:dyDescent="0.25">
      <c r="A89" s="14">
        <f t="shared" si="14"/>
        <v>88</v>
      </c>
      <c r="B89" s="14" t="str">
        <f t="shared" si="11"/>
        <v>0x58</v>
      </c>
      <c r="C89" s="15" t="s">
        <v>173</v>
      </c>
      <c r="D89" s="16" t="s">
        <v>178</v>
      </c>
      <c r="E89" s="16"/>
      <c r="F89" s="16">
        <v>2</v>
      </c>
      <c r="G89" s="16">
        <v>2</v>
      </c>
      <c r="H89" s="15">
        <f t="shared" si="10"/>
        <v>1</v>
      </c>
      <c r="I89" s="15" t="s">
        <v>5</v>
      </c>
      <c r="J89" s="16">
        <v>0</v>
      </c>
      <c r="K89" s="16" t="str">
        <f t="shared" si="13"/>
        <v>biastop_en_ldo_chp</v>
      </c>
      <c r="L89" s="15" t="str">
        <f t="shared" si="9"/>
        <v>out</v>
      </c>
    </row>
    <row r="90" spans="1:12" x14ac:dyDescent="0.25">
      <c r="A90" s="14">
        <f t="shared" si="14"/>
        <v>88</v>
      </c>
      <c r="B90" s="14" t="str">
        <f t="shared" si="11"/>
        <v>0x58</v>
      </c>
      <c r="C90" s="15" t="s">
        <v>173</v>
      </c>
      <c r="D90" s="16" t="s">
        <v>179</v>
      </c>
      <c r="E90" s="16"/>
      <c r="F90" s="16">
        <v>1</v>
      </c>
      <c r="G90" s="16">
        <v>1</v>
      </c>
      <c r="H90" s="15">
        <f t="shared" si="10"/>
        <v>1</v>
      </c>
      <c r="I90" s="15" t="s">
        <v>5</v>
      </c>
      <c r="J90" s="16">
        <v>0</v>
      </c>
      <c r="K90" s="16" t="str">
        <f t="shared" si="13"/>
        <v>biastop_en_ldo_bb_v</v>
      </c>
      <c r="L90" s="15" t="str">
        <f t="shared" si="9"/>
        <v>out</v>
      </c>
    </row>
    <row r="91" spans="1:12" x14ac:dyDescent="0.25">
      <c r="A91" s="14">
        <f t="shared" si="14"/>
        <v>88</v>
      </c>
      <c r="B91" s="14" t="str">
        <f t="shared" si="11"/>
        <v>0x58</v>
      </c>
      <c r="C91" s="15" t="s">
        <v>173</v>
      </c>
      <c r="D91" s="16" t="s">
        <v>180</v>
      </c>
      <c r="E91" s="16"/>
      <c r="F91" s="16">
        <v>0</v>
      </c>
      <c r="G91" s="16">
        <v>0</v>
      </c>
      <c r="H91" s="15">
        <f t="shared" si="10"/>
        <v>1</v>
      </c>
      <c r="I91" s="15" t="s">
        <v>5</v>
      </c>
      <c r="J91" s="16">
        <v>0</v>
      </c>
      <c r="K91" s="16" t="str">
        <f t="shared" si="13"/>
        <v>biastop_en_ldo_bb_h</v>
      </c>
      <c r="L91" s="15" t="str">
        <f t="shared" si="9"/>
        <v>out</v>
      </c>
    </row>
    <row r="92" spans="1:12" x14ac:dyDescent="0.25">
      <c r="A92" s="18">
        <f>A91+1</f>
        <v>89</v>
      </c>
      <c r="B92" s="18" t="str">
        <f t="shared" si="11"/>
        <v>0x59</v>
      </c>
      <c r="C92" s="19" t="s">
        <v>181</v>
      </c>
      <c r="D92" s="24" t="s">
        <v>182</v>
      </c>
      <c r="E92" s="24"/>
      <c r="F92" s="24">
        <v>4</v>
      </c>
      <c r="G92" s="24">
        <v>4</v>
      </c>
      <c r="H92" s="19">
        <f t="shared" si="10"/>
        <v>1</v>
      </c>
      <c r="I92" s="19" t="s">
        <v>5</v>
      </c>
      <c r="J92" s="24">
        <v>0</v>
      </c>
      <c r="K92" s="24" t="str">
        <f t="shared" si="13"/>
        <v>biastop_amux_en</v>
      </c>
      <c r="L92" s="19" t="str">
        <f t="shared" si="9"/>
        <v>out</v>
      </c>
    </row>
    <row r="93" spans="1:12" x14ac:dyDescent="0.25">
      <c r="A93" s="18">
        <f>A92</f>
        <v>89</v>
      </c>
      <c r="B93" s="18" t="str">
        <f t="shared" si="11"/>
        <v>0x59</v>
      </c>
      <c r="C93" s="19" t="s">
        <v>181</v>
      </c>
      <c r="D93" s="24" t="s">
        <v>183</v>
      </c>
      <c r="E93" s="24"/>
      <c r="F93" s="24">
        <v>3</v>
      </c>
      <c r="G93" s="24">
        <v>0</v>
      </c>
      <c r="H93" s="19">
        <f t="shared" si="10"/>
        <v>4</v>
      </c>
      <c r="I93" s="19" t="s">
        <v>5</v>
      </c>
      <c r="J93" s="24">
        <v>0</v>
      </c>
      <c r="K93" s="24" t="str">
        <f t="shared" si="13"/>
        <v>biastop_amux_sel</v>
      </c>
      <c r="L93" s="19" t="str">
        <f t="shared" si="9"/>
        <v>out</v>
      </c>
    </row>
    <row r="94" spans="1:12" x14ac:dyDescent="0.25">
      <c r="A94" s="14">
        <f>A93+1</f>
        <v>90</v>
      </c>
      <c r="B94" s="14" t="str">
        <f t="shared" si="11"/>
        <v>0x5A</v>
      </c>
      <c r="C94" s="15" t="s">
        <v>184</v>
      </c>
      <c r="D94" s="15" t="s">
        <v>185</v>
      </c>
      <c r="E94" s="15"/>
      <c r="F94" s="15">
        <v>11</v>
      </c>
      <c r="G94" s="15">
        <v>11</v>
      </c>
      <c r="H94" s="15">
        <f t="shared" si="10"/>
        <v>1</v>
      </c>
      <c r="I94" s="15" t="s">
        <v>5</v>
      </c>
      <c r="J94" s="15">
        <v>0</v>
      </c>
      <c r="K94" s="16" t="str">
        <f t="shared" si="13"/>
        <v>bist_en_bf_det_v_west_amp</v>
      </c>
      <c r="L94" s="15" t="str">
        <f t="shared" ref="L94:L128" si="15">IF(K94="","",IF(I94="R","in","out"))</f>
        <v>out</v>
      </c>
    </row>
    <row r="95" spans="1:12" x14ac:dyDescent="0.25">
      <c r="A95" s="14">
        <f t="shared" ref="A95:A105" si="16">A94</f>
        <v>90</v>
      </c>
      <c r="B95" s="14" t="str">
        <f t="shared" si="11"/>
        <v>0x5A</v>
      </c>
      <c r="C95" s="15" t="s">
        <v>184</v>
      </c>
      <c r="D95" s="15" t="s">
        <v>186</v>
      </c>
      <c r="E95" s="15"/>
      <c r="F95" s="15">
        <v>10</v>
      </c>
      <c r="G95" s="15">
        <v>10</v>
      </c>
      <c r="H95" s="15">
        <f t="shared" si="10"/>
        <v>1</v>
      </c>
      <c r="I95" s="15" t="s">
        <v>5</v>
      </c>
      <c r="J95" s="15">
        <v>0</v>
      </c>
      <c r="K95" s="16" t="str">
        <f t="shared" si="13"/>
        <v>bist_en_bf_det_v_east_amp</v>
      </c>
      <c r="L95" s="15" t="str">
        <f t="shared" si="15"/>
        <v>out</v>
      </c>
    </row>
    <row r="96" spans="1:12" x14ac:dyDescent="0.25">
      <c r="A96" s="14">
        <f t="shared" si="16"/>
        <v>90</v>
      </c>
      <c r="B96" s="14" t="str">
        <f t="shared" si="11"/>
        <v>0x5A</v>
      </c>
      <c r="C96" s="15" t="s">
        <v>184</v>
      </c>
      <c r="D96" s="15" t="s">
        <v>187</v>
      </c>
      <c r="E96" s="15"/>
      <c r="F96" s="15">
        <v>9</v>
      </c>
      <c r="G96" s="15">
        <v>9</v>
      </c>
      <c r="H96" s="15">
        <f t="shared" si="10"/>
        <v>1</v>
      </c>
      <c r="I96" s="15" t="s">
        <v>5</v>
      </c>
      <c r="J96" s="15">
        <v>0</v>
      </c>
      <c r="K96" s="16" t="str">
        <f t="shared" si="13"/>
        <v>bist_en_bf_det_h_west_amp</v>
      </c>
      <c r="L96" s="15" t="str">
        <f t="shared" si="15"/>
        <v>out</v>
      </c>
    </row>
    <row r="97" spans="1:12" x14ac:dyDescent="0.25">
      <c r="A97" s="14">
        <f t="shared" si="16"/>
        <v>90</v>
      </c>
      <c r="B97" s="14" t="str">
        <f t="shared" si="11"/>
        <v>0x5A</v>
      </c>
      <c r="C97" s="15" t="s">
        <v>184</v>
      </c>
      <c r="D97" s="15" t="s">
        <v>188</v>
      </c>
      <c r="E97" s="15"/>
      <c r="F97" s="15">
        <v>8</v>
      </c>
      <c r="G97" s="15">
        <v>8</v>
      </c>
      <c r="H97" s="15">
        <f t="shared" si="10"/>
        <v>1</v>
      </c>
      <c r="I97" s="15" t="s">
        <v>5</v>
      </c>
      <c r="J97" s="15">
        <v>0</v>
      </c>
      <c r="K97" s="16" t="str">
        <f t="shared" si="13"/>
        <v>bist_en_bf_det_h_east_amp</v>
      </c>
      <c r="L97" s="15" t="str">
        <f t="shared" si="15"/>
        <v>out</v>
      </c>
    </row>
    <row r="98" spans="1:12" x14ac:dyDescent="0.25">
      <c r="A98" s="14">
        <f t="shared" si="16"/>
        <v>90</v>
      </c>
      <c r="B98" s="14" t="str">
        <f t="shared" si="11"/>
        <v>0x5A</v>
      </c>
      <c r="C98" s="15" t="s">
        <v>184</v>
      </c>
      <c r="D98" s="15" t="s">
        <v>189</v>
      </c>
      <c r="E98" s="15"/>
      <c r="F98" s="15">
        <v>7</v>
      </c>
      <c r="G98" s="15">
        <v>7</v>
      </c>
      <c r="H98" s="15">
        <f t="shared" si="10"/>
        <v>1</v>
      </c>
      <c r="I98" s="15" t="s">
        <v>5</v>
      </c>
      <c r="J98" s="15">
        <v>0</v>
      </c>
      <c r="K98" s="16" t="str">
        <f t="shared" si="13"/>
        <v>bist_en_ptat_amp</v>
      </c>
      <c r="L98" s="15" t="str">
        <f t="shared" si="15"/>
        <v>out</v>
      </c>
    </row>
    <row r="99" spans="1:12" x14ac:dyDescent="0.25">
      <c r="A99" s="14">
        <f t="shared" si="16"/>
        <v>90</v>
      </c>
      <c r="B99" s="14" t="str">
        <f t="shared" si="11"/>
        <v>0x5A</v>
      </c>
      <c r="C99" s="15" t="s">
        <v>184</v>
      </c>
      <c r="D99" s="15" t="s">
        <v>190</v>
      </c>
      <c r="E99" s="15" t="s">
        <v>1674</v>
      </c>
      <c r="F99" s="15">
        <v>6</v>
      </c>
      <c r="G99" s="15">
        <v>6</v>
      </c>
      <c r="H99" s="15">
        <f t="shared" ref="H99:H133" si="17">IF(G99="","",F99-G99+1)</f>
        <v>1</v>
      </c>
      <c r="I99" s="15" t="s">
        <v>5</v>
      </c>
      <c r="J99" s="15">
        <v>0</v>
      </c>
      <c r="K99" s="16" t="str">
        <f t="shared" si="13"/>
        <v>bist_en_vtune_amp</v>
      </c>
      <c r="L99" s="15" t="str">
        <f t="shared" si="15"/>
        <v>out</v>
      </c>
    </row>
    <row r="100" spans="1:12" x14ac:dyDescent="0.25">
      <c r="A100" s="14">
        <f t="shared" si="16"/>
        <v>90</v>
      </c>
      <c r="B100" s="14" t="str">
        <f t="shared" si="11"/>
        <v>0x5A</v>
      </c>
      <c r="C100" s="15" t="s">
        <v>184</v>
      </c>
      <c r="D100" s="15" t="s">
        <v>191</v>
      </c>
      <c r="E100" s="15"/>
      <c r="F100" s="15">
        <v>5</v>
      </c>
      <c r="G100" s="15">
        <v>5</v>
      </c>
      <c r="H100" s="15">
        <f t="shared" si="17"/>
        <v>1</v>
      </c>
      <c r="I100" s="15" t="s">
        <v>5</v>
      </c>
      <c r="J100" s="15">
        <v>0</v>
      </c>
      <c r="K100" s="16" t="str">
        <f t="shared" si="13"/>
        <v>bist_en_bg_amp</v>
      </c>
      <c r="L100" s="15" t="str">
        <f t="shared" si="15"/>
        <v>out</v>
      </c>
    </row>
    <row r="101" spans="1:12" x14ac:dyDescent="0.25">
      <c r="A101" s="14">
        <f t="shared" si="16"/>
        <v>90</v>
      </c>
      <c r="B101" s="14" t="str">
        <f t="shared" ref="B101:B133" si="18">_xlfn.CONCAT("0x",DEC2HEX(A101,2))</f>
        <v>0x5A</v>
      </c>
      <c r="C101" s="15" t="s">
        <v>184</v>
      </c>
      <c r="D101" s="15" t="s">
        <v>192</v>
      </c>
      <c r="E101" s="15"/>
      <c r="F101" s="15">
        <v>4</v>
      </c>
      <c r="G101" s="15">
        <v>4</v>
      </c>
      <c r="H101" s="15">
        <f t="shared" si="17"/>
        <v>1</v>
      </c>
      <c r="I101" s="15" t="s">
        <v>5</v>
      </c>
      <c r="J101" s="15">
        <v>0</v>
      </c>
      <c r="K101" s="16" t="str">
        <f t="shared" si="13"/>
        <v>bist_buf_out_en</v>
      </c>
      <c r="L101" s="15" t="str">
        <f t="shared" si="15"/>
        <v>out</v>
      </c>
    </row>
    <row r="102" spans="1:12" x14ac:dyDescent="0.25">
      <c r="A102" s="14">
        <f t="shared" si="16"/>
        <v>90</v>
      </c>
      <c r="B102" s="14" t="str">
        <f t="shared" si="18"/>
        <v>0x5A</v>
      </c>
      <c r="C102" s="15" t="s">
        <v>184</v>
      </c>
      <c r="D102" s="15" t="s">
        <v>193</v>
      </c>
      <c r="E102" s="15"/>
      <c r="F102" s="15">
        <v>3</v>
      </c>
      <c r="G102" s="15">
        <v>3</v>
      </c>
      <c r="H102" s="15">
        <f t="shared" si="17"/>
        <v>1</v>
      </c>
      <c r="I102" s="15" t="s">
        <v>5</v>
      </c>
      <c r="J102" s="15">
        <v>0</v>
      </c>
      <c r="K102" s="16" t="str">
        <f t="shared" si="13"/>
        <v>bist_sel_out</v>
      </c>
      <c r="L102" s="15" t="str">
        <f t="shared" si="15"/>
        <v>out</v>
      </c>
    </row>
    <row r="103" spans="1:12" x14ac:dyDescent="0.25">
      <c r="A103" s="14">
        <f t="shared" si="16"/>
        <v>90</v>
      </c>
      <c r="B103" s="14" t="str">
        <f t="shared" si="18"/>
        <v>0x5A</v>
      </c>
      <c r="C103" s="15" t="s">
        <v>184</v>
      </c>
      <c r="D103" s="15" t="s">
        <v>194</v>
      </c>
      <c r="E103" s="15"/>
      <c r="F103" s="15">
        <v>2</v>
      </c>
      <c r="G103" s="15">
        <v>2</v>
      </c>
      <c r="H103" s="15">
        <f t="shared" si="17"/>
        <v>1</v>
      </c>
      <c r="I103" s="15" t="s">
        <v>5</v>
      </c>
      <c r="J103" s="15">
        <v>0</v>
      </c>
      <c r="K103" s="16" t="str">
        <f t="shared" si="13"/>
        <v>bist_buf_in_en</v>
      </c>
      <c r="L103" s="15" t="str">
        <f t="shared" si="15"/>
        <v>out</v>
      </c>
    </row>
    <row r="104" spans="1:12" x14ac:dyDescent="0.25">
      <c r="A104" s="14">
        <f t="shared" si="16"/>
        <v>90</v>
      </c>
      <c r="B104" s="14" t="str">
        <f t="shared" si="18"/>
        <v>0x5A</v>
      </c>
      <c r="C104" s="15" t="s">
        <v>184</v>
      </c>
      <c r="D104" s="15" t="s">
        <v>195</v>
      </c>
      <c r="E104" s="15"/>
      <c r="F104" s="15">
        <v>1</v>
      </c>
      <c r="G104" s="15">
        <v>1</v>
      </c>
      <c r="H104" s="15">
        <f t="shared" si="17"/>
        <v>1</v>
      </c>
      <c r="I104" s="15" t="s">
        <v>5</v>
      </c>
      <c r="J104" s="15">
        <v>0</v>
      </c>
      <c r="K104" s="16" t="str">
        <f t="shared" si="13"/>
        <v>bist_sel_in</v>
      </c>
      <c r="L104" s="15" t="str">
        <f t="shared" si="15"/>
        <v>out</v>
      </c>
    </row>
    <row r="105" spans="1:12" x14ac:dyDescent="0.25">
      <c r="A105" s="14">
        <f t="shared" si="16"/>
        <v>90</v>
      </c>
      <c r="B105" s="14" t="str">
        <f t="shared" si="18"/>
        <v>0x5A</v>
      </c>
      <c r="C105" s="15" t="s">
        <v>184</v>
      </c>
      <c r="D105" s="16" t="s">
        <v>196</v>
      </c>
      <c r="E105" s="16" t="s">
        <v>197</v>
      </c>
      <c r="F105" s="16">
        <v>0</v>
      </c>
      <c r="G105" s="16">
        <v>0</v>
      </c>
      <c r="H105" s="15">
        <f t="shared" si="17"/>
        <v>1</v>
      </c>
      <c r="I105" s="15" t="s">
        <v>5</v>
      </c>
      <c r="J105" s="22">
        <v>0</v>
      </c>
      <c r="K105" s="16" t="str">
        <f t="shared" si="13"/>
        <v>biasbist_en_ldo</v>
      </c>
      <c r="L105" s="15" t="str">
        <f t="shared" si="15"/>
        <v>out</v>
      </c>
    </row>
    <row r="106" spans="1:12" x14ac:dyDescent="0.25">
      <c r="A106" s="18">
        <f>A105+2</f>
        <v>92</v>
      </c>
      <c r="B106" s="18" t="str">
        <f t="shared" si="18"/>
        <v>0x5C</v>
      </c>
      <c r="C106" s="19" t="s">
        <v>198</v>
      </c>
      <c r="D106" s="24" t="s">
        <v>199</v>
      </c>
      <c r="E106" s="24" t="s">
        <v>200</v>
      </c>
      <c r="F106" s="24">
        <v>7</v>
      </c>
      <c r="G106" s="24">
        <v>0</v>
      </c>
      <c r="H106" s="19">
        <f t="shared" si="17"/>
        <v>8</v>
      </c>
      <c r="I106" s="19" t="s">
        <v>5</v>
      </c>
      <c r="J106" s="24">
        <v>255</v>
      </c>
      <c r="K106" s="24"/>
      <c r="L106" s="19" t="str">
        <f t="shared" si="15"/>
        <v/>
      </c>
    </row>
    <row r="107" spans="1:12" x14ac:dyDescent="0.25">
      <c r="A107" s="14">
        <f>A106+1</f>
        <v>93</v>
      </c>
      <c r="B107" s="14" t="str">
        <f t="shared" si="18"/>
        <v>0x5D</v>
      </c>
      <c r="C107" s="15" t="s">
        <v>201</v>
      </c>
      <c r="D107" s="16" t="s">
        <v>202</v>
      </c>
      <c r="E107" s="16" t="s">
        <v>203</v>
      </c>
      <c r="F107" s="16">
        <v>0</v>
      </c>
      <c r="G107" s="16">
        <v>0</v>
      </c>
      <c r="H107" s="15">
        <f t="shared" si="17"/>
        <v>1</v>
      </c>
      <c r="I107" s="15" t="s">
        <v>5</v>
      </c>
      <c r="J107" s="16">
        <v>0</v>
      </c>
      <c r="K107" s="16"/>
      <c r="L107" s="15" t="str">
        <f t="shared" si="15"/>
        <v/>
      </c>
    </row>
    <row r="108" spans="1:12" x14ac:dyDescent="0.25">
      <c r="A108" s="18">
        <f>A107+1</f>
        <v>94</v>
      </c>
      <c r="B108" s="18" t="str">
        <f t="shared" si="18"/>
        <v>0x5E</v>
      </c>
      <c r="C108" s="19" t="s">
        <v>204</v>
      </c>
      <c r="D108" s="24" t="s">
        <v>205</v>
      </c>
      <c r="E108" s="24" t="s">
        <v>206</v>
      </c>
      <c r="F108" s="24">
        <v>1</v>
      </c>
      <c r="G108" s="24">
        <v>0</v>
      </c>
      <c r="H108" s="19">
        <f t="shared" si="17"/>
        <v>2</v>
      </c>
      <c r="I108" s="19" t="s">
        <v>5</v>
      </c>
      <c r="J108" s="24">
        <v>2</v>
      </c>
      <c r="K108" s="24"/>
      <c r="L108" s="19" t="str">
        <f t="shared" si="15"/>
        <v/>
      </c>
    </row>
    <row r="109" spans="1:12" x14ac:dyDescent="0.25">
      <c r="A109" s="14">
        <f>A108+1</f>
        <v>95</v>
      </c>
      <c r="B109" s="14" t="str">
        <f t="shared" si="18"/>
        <v>0x5F</v>
      </c>
      <c r="C109" s="15" t="s">
        <v>207</v>
      </c>
      <c r="D109" s="16" t="s">
        <v>208</v>
      </c>
      <c r="E109" s="16" t="s">
        <v>209</v>
      </c>
      <c r="F109" s="16">
        <v>4</v>
      </c>
      <c r="G109" s="16">
        <v>0</v>
      </c>
      <c r="H109" s="15">
        <f t="shared" si="17"/>
        <v>5</v>
      </c>
      <c r="I109" s="15" t="s">
        <v>5</v>
      </c>
      <c r="J109" s="16">
        <v>16</v>
      </c>
      <c r="K109" s="16"/>
      <c r="L109" s="15" t="str">
        <f t="shared" si="15"/>
        <v/>
      </c>
    </row>
    <row r="110" spans="1:12" x14ac:dyDescent="0.25">
      <c r="A110" s="18">
        <f>A109+1</f>
        <v>96</v>
      </c>
      <c r="B110" s="18" t="str">
        <f t="shared" si="18"/>
        <v>0x60</v>
      </c>
      <c r="C110" s="19" t="s">
        <v>210</v>
      </c>
      <c r="D110" s="19" t="s">
        <v>211</v>
      </c>
      <c r="E110" s="21" t="s">
        <v>1654</v>
      </c>
      <c r="F110" s="24">
        <v>1</v>
      </c>
      <c r="G110" s="24">
        <v>1</v>
      </c>
      <c r="H110" s="19">
        <f t="shared" si="17"/>
        <v>1</v>
      </c>
      <c r="I110" s="19" t="s">
        <v>5</v>
      </c>
      <c r="J110" s="24">
        <v>1</v>
      </c>
      <c r="K110" s="24"/>
      <c r="L110" s="19" t="str">
        <f t="shared" si="15"/>
        <v/>
      </c>
    </row>
    <row r="111" spans="1:12" x14ac:dyDescent="0.25">
      <c r="A111" s="18">
        <f>A110</f>
        <v>96</v>
      </c>
      <c r="B111" s="18" t="str">
        <f t="shared" si="18"/>
        <v>0x60</v>
      </c>
      <c r="C111" s="19" t="s">
        <v>210</v>
      </c>
      <c r="D111" s="19" t="s">
        <v>212</v>
      </c>
      <c r="E111" s="21" t="s">
        <v>1655</v>
      </c>
      <c r="F111" s="24">
        <v>0</v>
      </c>
      <c r="G111" s="24">
        <v>0</v>
      </c>
      <c r="H111" s="19">
        <f t="shared" si="17"/>
        <v>1</v>
      </c>
      <c r="I111" s="19" t="s">
        <v>5</v>
      </c>
      <c r="J111" s="24">
        <v>0</v>
      </c>
      <c r="K111" s="24"/>
      <c r="L111" s="19" t="str">
        <f t="shared" si="15"/>
        <v/>
      </c>
    </row>
    <row r="112" spans="1:12" x14ac:dyDescent="0.25">
      <c r="A112" s="14">
        <f t="shared" ref="A112:A116" si="19">A111+1</f>
        <v>97</v>
      </c>
      <c r="B112" s="14" t="str">
        <f t="shared" si="18"/>
        <v>0x61</v>
      </c>
      <c r="C112" s="15" t="s">
        <v>213</v>
      </c>
      <c r="D112" s="15" t="s">
        <v>214</v>
      </c>
      <c r="E112" s="15" t="s">
        <v>215</v>
      </c>
      <c r="F112" s="15">
        <v>7</v>
      </c>
      <c r="G112" s="15">
        <v>0</v>
      </c>
      <c r="H112" s="15">
        <f t="shared" si="17"/>
        <v>8</v>
      </c>
      <c r="I112" s="15" t="s">
        <v>5</v>
      </c>
      <c r="J112" s="15">
        <v>13</v>
      </c>
      <c r="K112" s="15"/>
      <c r="L112" s="15" t="str">
        <f t="shared" si="15"/>
        <v/>
      </c>
    </row>
    <row r="113" spans="1:12" x14ac:dyDescent="0.25">
      <c r="A113" s="18">
        <f t="shared" si="19"/>
        <v>98</v>
      </c>
      <c r="B113" s="18" t="str">
        <f t="shared" si="18"/>
        <v>0x62</v>
      </c>
      <c r="C113" s="19" t="s">
        <v>216</v>
      </c>
      <c r="D113" s="24" t="s">
        <v>217</v>
      </c>
      <c r="E113" s="21" t="s">
        <v>218</v>
      </c>
      <c r="F113" s="24">
        <v>7</v>
      </c>
      <c r="G113" s="24">
        <v>0</v>
      </c>
      <c r="H113" s="19">
        <f t="shared" si="17"/>
        <v>8</v>
      </c>
      <c r="I113" s="19" t="s">
        <v>5</v>
      </c>
      <c r="J113" s="24">
        <v>15</v>
      </c>
      <c r="K113" s="24"/>
      <c r="L113" s="19" t="str">
        <f t="shared" si="15"/>
        <v/>
      </c>
    </row>
    <row r="114" spans="1:12" x14ac:dyDescent="0.25">
      <c r="A114" s="14">
        <f t="shared" si="19"/>
        <v>99</v>
      </c>
      <c r="B114" s="14" t="str">
        <f t="shared" si="18"/>
        <v>0x63</v>
      </c>
      <c r="C114" s="16" t="s">
        <v>219</v>
      </c>
      <c r="D114" s="16" t="s">
        <v>220</v>
      </c>
      <c r="E114" s="15" t="s">
        <v>221</v>
      </c>
      <c r="F114" s="16">
        <v>1</v>
      </c>
      <c r="G114" s="16">
        <v>0</v>
      </c>
      <c r="H114" s="15">
        <f t="shared" si="17"/>
        <v>2</v>
      </c>
      <c r="I114" s="15" t="s">
        <v>5</v>
      </c>
      <c r="J114" s="16">
        <v>3</v>
      </c>
      <c r="K114" s="16"/>
      <c r="L114" s="15" t="str">
        <f t="shared" si="15"/>
        <v/>
      </c>
    </row>
    <row r="115" spans="1:12" x14ac:dyDescent="0.25">
      <c r="A115" s="18">
        <f t="shared" si="19"/>
        <v>100</v>
      </c>
      <c r="B115" s="18" t="str">
        <f t="shared" si="18"/>
        <v>0x64</v>
      </c>
      <c r="C115" s="19" t="s">
        <v>222</v>
      </c>
      <c r="D115" s="24" t="s">
        <v>223</v>
      </c>
      <c r="E115" s="21" t="s">
        <v>224</v>
      </c>
      <c r="F115" s="24">
        <v>6</v>
      </c>
      <c r="G115" s="24">
        <v>0</v>
      </c>
      <c r="H115" s="19">
        <f t="shared" si="17"/>
        <v>7</v>
      </c>
      <c r="I115" s="19" t="s">
        <v>5</v>
      </c>
      <c r="J115" s="24">
        <v>1</v>
      </c>
      <c r="K115" s="24"/>
      <c r="L115" s="19" t="str">
        <f t="shared" si="15"/>
        <v/>
      </c>
    </row>
    <row r="116" spans="1:12" x14ac:dyDescent="0.25">
      <c r="A116" s="14">
        <f t="shared" si="19"/>
        <v>101</v>
      </c>
      <c r="B116" s="14" t="str">
        <f t="shared" si="18"/>
        <v>0x65</v>
      </c>
      <c r="C116" s="16" t="s">
        <v>225</v>
      </c>
      <c r="D116" s="16" t="s">
        <v>223</v>
      </c>
      <c r="E116" s="15" t="s">
        <v>224</v>
      </c>
      <c r="F116" s="16">
        <v>6</v>
      </c>
      <c r="G116" s="16">
        <v>0</v>
      </c>
      <c r="H116" s="15">
        <f t="shared" si="17"/>
        <v>7</v>
      </c>
      <c r="I116" s="15" t="s">
        <v>5</v>
      </c>
      <c r="J116" s="16">
        <v>1</v>
      </c>
      <c r="K116" s="16"/>
      <c r="L116" s="15" t="str">
        <f t="shared" si="15"/>
        <v/>
      </c>
    </row>
    <row r="117" spans="1:12" ht="90" x14ac:dyDescent="0.25">
      <c r="A117" s="18">
        <f>A118</f>
        <v>102</v>
      </c>
      <c r="B117" s="18" t="str">
        <f t="shared" si="18"/>
        <v>0x66</v>
      </c>
      <c r="C117" s="27" t="s">
        <v>1310</v>
      </c>
      <c r="D117" s="27" t="s">
        <v>228</v>
      </c>
      <c r="E117" s="20" t="s">
        <v>1652</v>
      </c>
      <c r="F117" s="19">
        <v>7</v>
      </c>
      <c r="G117" s="19">
        <v>7</v>
      </c>
      <c r="H117" s="19">
        <f t="shared" si="17"/>
        <v>1</v>
      </c>
      <c r="I117" s="19" t="s">
        <v>5</v>
      </c>
      <c r="J117" s="19">
        <v>0</v>
      </c>
      <c r="K117" s="19"/>
      <c r="L117" s="19" t="str">
        <f t="shared" si="15"/>
        <v/>
      </c>
    </row>
    <row r="118" spans="1:12" ht="30" x14ac:dyDescent="0.25">
      <c r="A118" s="18">
        <f>A116+1</f>
        <v>102</v>
      </c>
      <c r="B118" s="18" t="str">
        <f>_xlfn.CONCAT("0x",DEC2HEX(A118,2))</f>
        <v>0x66</v>
      </c>
      <c r="C118" s="27" t="str">
        <f>C117</f>
        <v>irq_ctrl</v>
      </c>
      <c r="D118" s="27" t="s">
        <v>1311</v>
      </c>
      <c r="E118" s="20" t="s">
        <v>1315</v>
      </c>
      <c r="F118" s="19">
        <v>6</v>
      </c>
      <c r="G118" s="19">
        <v>4</v>
      </c>
      <c r="H118" s="19">
        <f>IF(G118="","",F118-G118+1)</f>
        <v>3</v>
      </c>
      <c r="I118" s="19" t="s">
        <v>5</v>
      </c>
      <c r="J118" s="19">
        <v>0</v>
      </c>
      <c r="K118" s="19"/>
      <c r="L118" s="19" t="str">
        <f>IF(K118="","",IF(I118="R","in","out"))</f>
        <v/>
      </c>
    </row>
    <row r="119" spans="1:12" x14ac:dyDescent="0.25">
      <c r="A119" s="18">
        <f>A117</f>
        <v>102</v>
      </c>
      <c r="B119" s="18" t="str">
        <f t="shared" si="18"/>
        <v>0x66</v>
      </c>
      <c r="C119" s="27" t="str">
        <f>C117</f>
        <v>irq_ctrl</v>
      </c>
      <c r="D119" s="27" t="s">
        <v>229</v>
      </c>
      <c r="E119" s="20" t="s">
        <v>230</v>
      </c>
      <c r="F119" s="19">
        <v>3</v>
      </c>
      <c r="G119" s="19">
        <v>3</v>
      </c>
      <c r="H119" s="19">
        <f t="shared" si="17"/>
        <v>1</v>
      </c>
      <c r="I119" s="19" t="s">
        <v>13</v>
      </c>
      <c r="J119" s="19">
        <v>0</v>
      </c>
      <c r="K119" s="19"/>
      <c r="L119" s="19" t="str">
        <f t="shared" si="15"/>
        <v/>
      </c>
    </row>
    <row r="120" spans="1:12" ht="30" x14ac:dyDescent="0.25">
      <c r="A120" s="18">
        <f>A119</f>
        <v>102</v>
      </c>
      <c r="B120" s="18" t="str">
        <f t="shared" ref="B120" si="20">_xlfn.CONCAT("0x",DEC2HEX(A120,2))</f>
        <v>0x66</v>
      </c>
      <c r="C120" s="27" t="str">
        <f>C119</f>
        <v>irq_ctrl</v>
      </c>
      <c r="D120" s="27" t="s">
        <v>226</v>
      </c>
      <c r="E120" s="20" t="s">
        <v>227</v>
      </c>
      <c r="F120" s="19">
        <v>2</v>
      </c>
      <c r="G120" s="19">
        <v>0</v>
      </c>
      <c r="H120" s="19">
        <f t="shared" ref="H120" si="21">IF(G120="","",F120-G120+1)</f>
        <v>3</v>
      </c>
      <c r="I120" s="19" t="s">
        <v>5</v>
      </c>
      <c r="J120" s="19">
        <v>0</v>
      </c>
      <c r="K120" s="19"/>
      <c r="L120" s="19" t="str">
        <f t="shared" ref="L120" si="22">IF(K120="","",IF(I120="R","in","out"))</f>
        <v/>
      </c>
    </row>
    <row r="121" spans="1:12" ht="120" x14ac:dyDescent="0.25">
      <c r="A121" s="14">
        <f>A118+1</f>
        <v>103</v>
      </c>
      <c r="B121" s="14" t="str">
        <f t="shared" si="18"/>
        <v>0x67</v>
      </c>
      <c r="C121" s="28" t="s">
        <v>231</v>
      </c>
      <c r="D121" s="28" t="s">
        <v>231</v>
      </c>
      <c r="E121" s="29" t="s">
        <v>232</v>
      </c>
      <c r="F121" s="15">
        <v>71</v>
      </c>
      <c r="G121" s="15">
        <v>0</v>
      </c>
      <c r="H121" s="15">
        <f t="shared" si="17"/>
        <v>72</v>
      </c>
      <c r="I121" s="15" t="s">
        <v>5</v>
      </c>
      <c r="J121" s="15" t="s">
        <v>233</v>
      </c>
      <c r="K121" s="15"/>
      <c r="L121" s="15" t="str">
        <f t="shared" si="15"/>
        <v/>
      </c>
    </row>
    <row r="122" spans="1:12" ht="30" x14ac:dyDescent="0.25">
      <c r="A122" s="18">
        <f>A121+9</f>
        <v>112</v>
      </c>
      <c r="B122" s="18" t="str">
        <f t="shared" si="18"/>
        <v>0x70</v>
      </c>
      <c r="C122" s="27" t="s">
        <v>234</v>
      </c>
      <c r="D122" s="27" t="s">
        <v>235</v>
      </c>
      <c r="E122" s="20" t="s">
        <v>1312</v>
      </c>
      <c r="F122" s="19">
        <v>71</v>
      </c>
      <c r="G122" s="19">
        <v>48</v>
      </c>
      <c r="H122" s="19">
        <f t="shared" si="17"/>
        <v>24</v>
      </c>
      <c r="I122" s="19" t="s">
        <v>5</v>
      </c>
      <c r="J122" s="19">
        <v>0</v>
      </c>
      <c r="K122" s="19"/>
      <c r="L122" s="19" t="str">
        <f t="shared" si="15"/>
        <v/>
      </c>
    </row>
    <row r="123" spans="1:12" ht="30" x14ac:dyDescent="0.25">
      <c r="A123" s="18">
        <f>A122</f>
        <v>112</v>
      </c>
      <c r="B123" s="18" t="str">
        <f t="shared" si="18"/>
        <v>0x70</v>
      </c>
      <c r="C123" s="27" t="str">
        <f>C122</f>
        <v>irq_mask</v>
      </c>
      <c r="D123" s="27" t="s">
        <v>236</v>
      </c>
      <c r="E123" s="20" t="s">
        <v>1313</v>
      </c>
      <c r="F123" s="19">
        <v>47</v>
      </c>
      <c r="G123" s="19">
        <v>24</v>
      </c>
      <c r="H123" s="19">
        <f t="shared" si="17"/>
        <v>24</v>
      </c>
      <c r="I123" s="19" t="s">
        <v>5</v>
      </c>
      <c r="J123" s="19">
        <v>0</v>
      </c>
      <c r="K123" s="19"/>
      <c r="L123" s="19" t="str">
        <f t="shared" si="15"/>
        <v/>
      </c>
    </row>
    <row r="124" spans="1:12" ht="30" x14ac:dyDescent="0.25">
      <c r="A124" s="18">
        <f>A123</f>
        <v>112</v>
      </c>
      <c r="B124" s="18" t="str">
        <f t="shared" si="18"/>
        <v>0x70</v>
      </c>
      <c r="C124" s="27" t="str">
        <f>C123</f>
        <v>irq_mask</v>
      </c>
      <c r="D124" s="27" t="s">
        <v>237</v>
      </c>
      <c r="E124" s="20" t="s">
        <v>1314</v>
      </c>
      <c r="F124" s="19">
        <v>23</v>
      </c>
      <c r="G124" s="19">
        <v>0</v>
      </c>
      <c r="H124" s="19">
        <f t="shared" si="17"/>
        <v>24</v>
      </c>
      <c r="I124" s="19" t="s">
        <v>13</v>
      </c>
      <c r="J124" s="19">
        <v>0</v>
      </c>
      <c r="K124" s="19"/>
      <c r="L124" s="19" t="str">
        <f t="shared" si="15"/>
        <v/>
      </c>
    </row>
    <row r="125" spans="1:12" ht="405" x14ac:dyDescent="0.25">
      <c r="A125" s="14">
        <f>A122+9</f>
        <v>121</v>
      </c>
      <c r="B125" s="14" t="str">
        <f t="shared" si="18"/>
        <v>0x79</v>
      </c>
      <c r="C125" s="28" t="s">
        <v>238</v>
      </c>
      <c r="D125" s="28" t="s">
        <v>238</v>
      </c>
      <c r="E125" s="29" t="s">
        <v>1653</v>
      </c>
      <c r="F125" s="15">
        <v>23</v>
      </c>
      <c r="G125" s="15">
        <v>0</v>
      </c>
      <c r="H125" s="15">
        <f t="shared" si="17"/>
        <v>24</v>
      </c>
      <c r="I125" s="15" t="s">
        <v>13</v>
      </c>
      <c r="J125" s="15">
        <v>0</v>
      </c>
      <c r="K125" s="15"/>
      <c r="L125" s="15" t="str">
        <f t="shared" si="15"/>
        <v/>
      </c>
    </row>
    <row r="126" spans="1:12" ht="60" x14ac:dyDescent="0.25">
      <c r="A126" s="18">
        <f>A125+3</f>
        <v>124</v>
      </c>
      <c r="B126" s="18" t="str">
        <f t="shared" ref="B126" si="23">_xlfn.CONCAT("0x",DEC2HEX(A126,2))</f>
        <v>0x7C</v>
      </c>
      <c r="C126" s="27" t="s">
        <v>1307</v>
      </c>
      <c r="D126" s="27" t="s">
        <v>1308</v>
      </c>
      <c r="E126" s="20" t="s">
        <v>1309</v>
      </c>
      <c r="F126" s="19">
        <v>6</v>
      </c>
      <c r="G126" s="19">
        <v>4</v>
      </c>
      <c r="H126" s="19">
        <f t="shared" ref="H126" si="24">IF(G126="","",F126-G126+1)</f>
        <v>3</v>
      </c>
      <c r="I126" s="19" t="s">
        <v>5</v>
      </c>
      <c r="J126" s="19">
        <v>0</v>
      </c>
      <c r="K126" s="19"/>
      <c r="L126" s="19" t="str">
        <f t="shared" ref="L126" si="25">IF(K126="","",IF(I126="R","in","out"))</f>
        <v/>
      </c>
    </row>
    <row r="127" spans="1:12" ht="60" x14ac:dyDescent="0.25">
      <c r="A127" s="18">
        <f>A125+3</f>
        <v>124</v>
      </c>
      <c r="B127" s="18" t="str">
        <f t="shared" si="18"/>
        <v>0x7C</v>
      </c>
      <c r="C127" s="27" t="s">
        <v>1307</v>
      </c>
      <c r="D127" s="27" t="s">
        <v>239</v>
      </c>
      <c r="E127" s="20" t="s">
        <v>240</v>
      </c>
      <c r="F127" s="19">
        <v>2</v>
      </c>
      <c r="G127" s="19">
        <v>0</v>
      </c>
      <c r="H127" s="19">
        <f t="shared" si="17"/>
        <v>3</v>
      </c>
      <c r="I127" s="19" t="s">
        <v>5</v>
      </c>
      <c r="J127" s="19">
        <v>0</v>
      </c>
      <c r="K127" s="19"/>
      <c r="L127" s="19" t="str">
        <f t="shared" si="15"/>
        <v/>
      </c>
    </row>
    <row r="128" spans="1:12" x14ac:dyDescent="0.25">
      <c r="A128" s="14">
        <f>A126+1</f>
        <v>125</v>
      </c>
      <c r="B128" s="14" t="str">
        <f t="shared" ref="B128" si="26">_xlfn.CONCAT("0x",DEC2HEX(A128,2))</f>
        <v>0x7D</v>
      </c>
      <c r="C128" s="28" t="s">
        <v>1301</v>
      </c>
      <c r="D128" s="28" t="s">
        <v>1327</v>
      </c>
      <c r="E128" s="29" t="s">
        <v>1330</v>
      </c>
      <c r="F128" s="15">
        <v>5</v>
      </c>
      <c r="G128" s="15">
        <v>5</v>
      </c>
      <c r="H128" s="15">
        <f t="shared" ref="H128" si="27">IF(G128="","",F128-G128+1)</f>
        <v>1</v>
      </c>
      <c r="I128" s="15" t="s">
        <v>5</v>
      </c>
      <c r="J128" s="15">
        <v>0</v>
      </c>
      <c r="K128" s="15"/>
      <c r="L128" s="15" t="str">
        <f t="shared" si="15"/>
        <v/>
      </c>
    </row>
    <row r="129" spans="1:12" ht="30" x14ac:dyDescent="0.25">
      <c r="A129" s="14">
        <f>A127+1</f>
        <v>125</v>
      </c>
      <c r="B129" s="14" t="str">
        <f t="shared" si="18"/>
        <v>0x7D</v>
      </c>
      <c r="C129" s="28" t="s">
        <v>1301</v>
      </c>
      <c r="D129" s="28" t="s">
        <v>1301</v>
      </c>
      <c r="E129" s="29" t="s">
        <v>1305</v>
      </c>
      <c r="F129" s="15">
        <v>4</v>
      </c>
      <c r="G129" s="15">
        <v>0</v>
      </c>
      <c r="H129" s="15">
        <f t="shared" si="17"/>
        <v>5</v>
      </c>
      <c r="I129" s="15" t="s">
        <v>5</v>
      </c>
      <c r="J129" s="15">
        <v>0</v>
      </c>
      <c r="K129" s="15"/>
      <c r="L129" s="15" t="str">
        <f t="shared" ref="L129:L133" si="28">IF(K129="","",IF(I129="R","in","out"))</f>
        <v/>
      </c>
    </row>
    <row r="130" spans="1:12" x14ac:dyDescent="0.25">
      <c r="A130" s="37">
        <v>126</v>
      </c>
      <c r="B130" s="37" t="str">
        <f t="shared" ref="B130" si="29">_xlfn.CONCAT("0x",DEC2HEX(A130,2))</f>
        <v>0x7E</v>
      </c>
      <c r="C130" s="45" t="s">
        <v>1302</v>
      </c>
      <c r="D130" s="45" t="s">
        <v>1326</v>
      </c>
      <c r="E130" s="41" t="s">
        <v>1328</v>
      </c>
      <c r="F130" s="38">
        <v>5</v>
      </c>
      <c r="G130" s="38">
        <v>5</v>
      </c>
      <c r="H130" s="38">
        <f t="shared" ref="H130" si="30">IF(G130="","",F130-G130+1)</f>
        <v>1</v>
      </c>
      <c r="I130" s="38" t="s">
        <v>5</v>
      </c>
      <c r="J130" s="38">
        <v>0</v>
      </c>
      <c r="K130" s="38"/>
      <c r="L130" s="38" t="str">
        <f t="shared" ref="L130" si="31">IF(K130="","",IF(I130="R","in","out"))</f>
        <v/>
      </c>
    </row>
    <row r="131" spans="1:12" ht="30" x14ac:dyDescent="0.25">
      <c r="A131" s="37">
        <v>126</v>
      </c>
      <c r="B131" s="37" t="str">
        <f t="shared" si="18"/>
        <v>0x7E</v>
      </c>
      <c r="C131" s="45" t="s">
        <v>1302</v>
      </c>
      <c r="D131" s="45" t="s">
        <v>1302</v>
      </c>
      <c r="E131" s="41" t="s">
        <v>1304</v>
      </c>
      <c r="F131" s="38">
        <v>4</v>
      </c>
      <c r="G131" s="38">
        <v>0</v>
      </c>
      <c r="H131" s="38">
        <f t="shared" si="17"/>
        <v>5</v>
      </c>
      <c r="I131" s="38" t="s">
        <v>5</v>
      </c>
      <c r="J131" s="38">
        <v>0</v>
      </c>
      <c r="K131" s="38"/>
      <c r="L131" s="38" t="str">
        <f t="shared" si="28"/>
        <v/>
      </c>
    </row>
    <row r="132" spans="1:12" x14ac:dyDescent="0.25">
      <c r="A132" s="14">
        <v>127</v>
      </c>
      <c r="B132" s="14" t="str">
        <f t="shared" ref="B132" si="32">_xlfn.CONCAT("0x",DEC2HEX(A132,2))</f>
        <v>0x7F</v>
      </c>
      <c r="C132" s="28" t="s">
        <v>1303</v>
      </c>
      <c r="D132" s="28" t="s">
        <v>1325</v>
      </c>
      <c r="E132" s="29" t="s">
        <v>1329</v>
      </c>
      <c r="F132" s="15">
        <v>5</v>
      </c>
      <c r="G132" s="15">
        <v>5</v>
      </c>
      <c r="H132" s="15">
        <f t="shared" ref="H132" si="33">IF(G132="","",F132-G132+1)</f>
        <v>1</v>
      </c>
      <c r="I132" s="15" t="s">
        <v>5</v>
      </c>
      <c r="J132" s="15">
        <v>0</v>
      </c>
      <c r="K132" s="15"/>
      <c r="L132" s="15" t="str">
        <f t="shared" ref="L132" si="34">IF(K132="","",IF(I132="R","in","out"))</f>
        <v/>
      </c>
    </row>
    <row r="133" spans="1:12" ht="30" x14ac:dyDescent="0.25">
      <c r="A133" s="14">
        <v>127</v>
      </c>
      <c r="B133" s="14" t="str">
        <f t="shared" si="18"/>
        <v>0x7F</v>
      </c>
      <c r="C133" s="28" t="s">
        <v>1303</v>
      </c>
      <c r="D133" s="28" t="s">
        <v>1303</v>
      </c>
      <c r="E133" s="29" t="s">
        <v>1306</v>
      </c>
      <c r="F133" s="15">
        <v>4</v>
      </c>
      <c r="G133" s="15">
        <v>0</v>
      </c>
      <c r="H133" s="15">
        <f t="shared" si="17"/>
        <v>5</v>
      </c>
      <c r="I133" s="15" t="s">
        <v>5</v>
      </c>
      <c r="J133" s="15">
        <v>0</v>
      </c>
      <c r="K133" s="15"/>
      <c r="L133" s="15" t="str">
        <f t="shared" si="28"/>
        <v/>
      </c>
    </row>
  </sheetData>
  <dataValidations disablePrompts="1" count="5">
    <dataValidation type="list" allowBlank="1" showInputMessage="1" showErrorMessage="1" sqref="I29:I32 I34 I37:I109" xr:uid="{00000000-0002-0000-0100-000000000000}">
      <formula1>"RW,W,R,RW_TX_V,RW_TX_H,RW_RX_V,RW_RX_H"</formula1>
      <formula2>0</formula2>
    </dataValidation>
    <dataValidation type="list" allowBlank="1" showInputMessage="1" showErrorMessage="1" sqref="I24:I28 I33 I35:I36 I120:I123 I110:I118 I5:I21 I126:I133" xr:uid="{00000000-0002-0000-0100-000001000000}">
      <formula1>"RW,W,R"</formula1>
      <formula2>0</formula2>
    </dataValidation>
    <dataValidation type="list" allowBlank="1" showInputMessage="1" showErrorMessage="1" sqref="I124 I119" xr:uid="{00000000-0002-0000-0100-000002000000}">
      <formula1>"RW,W,R,RWV"</formula1>
      <formula2>0</formula2>
    </dataValidation>
    <dataValidation type="list" allowBlank="1" showInputMessage="1" showErrorMessage="1" sqref="I22:I23" xr:uid="{DE612D8E-BFAF-4462-823A-AD7376352A8C}">
      <formula1>"RW,W,R,RV"</formula1>
    </dataValidation>
    <dataValidation type="list" allowBlank="1" showInputMessage="1" showErrorMessage="1" sqref="I125" xr:uid="{527A089D-3221-44C6-981D-012D8B82A990}">
      <formula1>"RW,RWV,W,R,RAZ"</formula1>
      <formula2>0</formula2>
    </dataValidation>
  </dataValidations>
  <pageMargins left="0.7" right="0.7" top="0.75" bottom="0.75" header="0.3" footer="0.3"/>
  <pageSetup paperSize="9" scale="40" firstPageNumber="0" orientation="portrait" r:id="rId1"/>
  <headerFooter>
    <oddHeader>&amp;C&amp;"Calibri,Fet"&amp;48SYSTEM</oddHeader>
  </headerFooter>
  <rowBreaks count="1" manualBreakCount="1">
    <brk id="71" max="9"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24"/>
  <sheetViews>
    <sheetView zoomScale="70" zoomScaleNormal="70" workbookViewId="0">
      <selection activeCell="D53" sqref="D53"/>
    </sheetView>
  </sheetViews>
  <sheetFormatPr defaultRowHeight="15" x14ac:dyDescent="0.25"/>
  <cols>
    <col min="1" max="1" width="14.85546875" style="30" customWidth="1"/>
    <col min="2" max="2" width="12.5703125" style="30" customWidth="1"/>
    <col min="3" max="3" width="15.42578125" style="30" customWidth="1"/>
    <col min="4" max="4" width="18.140625" style="30" customWidth="1"/>
    <col min="5" max="5" width="144" style="30" customWidth="1"/>
    <col min="6" max="6" width="5" style="30" customWidth="1"/>
    <col min="7" max="7" width="4.85546875" style="30" customWidth="1"/>
    <col min="8" max="8" width="11.140625" style="30" customWidth="1"/>
    <col min="9" max="9" width="5.7109375" style="30" customWidth="1"/>
    <col min="10" max="10" width="7.85546875" style="30" customWidth="1"/>
    <col min="11" max="11" width="13" style="30" customWidth="1"/>
    <col min="12" max="12" width="6.28515625" style="30" customWidth="1"/>
    <col min="13" max="1025" width="8.7109375" style="30" customWidth="1"/>
  </cols>
  <sheetData>
    <row r="1" spans="1:12" x14ac:dyDescent="0.25">
      <c r="A1" s="5" t="s">
        <v>14</v>
      </c>
      <c r="B1" s="5"/>
      <c r="C1" s="31" t="s">
        <v>0</v>
      </c>
      <c r="D1" s="31" t="s">
        <v>1</v>
      </c>
      <c r="E1" s="31" t="s">
        <v>241</v>
      </c>
    </row>
    <row r="2" spans="1:12" x14ac:dyDescent="0.25">
      <c r="A2" s="32" t="s">
        <v>242</v>
      </c>
      <c r="C2" s="33">
        <f>Setup!B5</f>
        <v>44732</v>
      </c>
      <c r="D2" s="33" t="str">
        <f>Setup!C5</f>
        <v>0.1</v>
      </c>
    </row>
    <row r="3" spans="1:12" x14ac:dyDescent="0.25">
      <c r="A3" s="8" t="s">
        <v>17</v>
      </c>
      <c r="B3" s="8" t="s">
        <v>18</v>
      </c>
      <c r="C3" s="8" t="s">
        <v>19</v>
      </c>
      <c r="D3" s="8" t="s">
        <v>20</v>
      </c>
      <c r="E3" s="8" t="s">
        <v>21</v>
      </c>
      <c r="F3" s="8" t="s">
        <v>22</v>
      </c>
      <c r="G3" s="8" t="s">
        <v>23</v>
      </c>
      <c r="H3" s="8" t="s">
        <v>24</v>
      </c>
      <c r="I3" s="8" t="s">
        <v>25</v>
      </c>
      <c r="J3" s="8" t="s">
        <v>26</v>
      </c>
      <c r="K3" s="10" t="s">
        <v>27</v>
      </c>
      <c r="L3" s="10" t="s">
        <v>28</v>
      </c>
    </row>
    <row r="4" spans="1:12" x14ac:dyDescent="0.25">
      <c r="A4" s="11"/>
      <c r="B4" s="11"/>
      <c r="C4" s="11"/>
      <c r="D4" s="11"/>
      <c r="E4" s="12"/>
      <c r="F4" s="11"/>
      <c r="G4" s="11"/>
      <c r="H4" s="11"/>
      <c r="I4" s="12"/>
      <c r="J4" s="11"/>
      <c r="K4" s="11"/>
      <c r="L4" s="11"/>
    </row>
    <row r="5" spans="1:12" ht="255" x14ac:dyDescent="0.25">
      <c r="A5" s="14">
        <v>0</v>
      </c>
      <c r="B5" s="14" t="str">
        <f t="shared" ref="B5:B24" si="0">_xlfn.CONCAT("0x",DEC2HEX(A5,2))</f>
        <v>0x00</v>
      </c>
      <c r="C5" s="15" t="s">
        <v>243</v>
      </c>
      <c r="D5" s="15" t="s">
        <v>244</v>
      </c>
      <c r="E5" s="29" t="s">
        <v>1319</v>
      </c>
      <c r="F5" s="15">
        <v>15</v>
      </c>
      <c r="G5" s="15">
        <v>0</v>
      </c>
      <c r="H5" s="15">
        <f t="shared" ref="H5:H13" si="1">IF(G5="","",F5-G5+1)</f>
        <v>16</v>
      </c>
      <c r="I5" s="15" t="s">
        <v>5</v>
      </c>
      <c r="J5" s="14" t="s">
        <v>245</v>
      </c>
      <c r="K5" s="15"/>
      <c r="L5" s="15" t="str">
        <f t="shared" ref="L5:L24" si="2">IF(K5="","",IF(I5="R","in","out"))</f>
        <v/>
      </c>
    </row>
    <row r="6" spans="1:12" ht="255" x14ac:dyDescent="0.25">
      <c r="A6" s="37">
        <v>2</v>
      </c>
      <c r="B6" s="37" t="str">
        <f t="shared" si="0"/>
        <v>0x02</v>
      </c>
      <c r="C6" s="38" t="s">
        <v>246</v>
      </c>
      <c r="D6" s="38" t="s">
        <v>247</v>
      </c>
      <c r="E6" s="41" t="s">
        <v>1316</v>
      </c>
      <c r="F6" s="38">
        <v>15</v>
      </c>
      <c r="G6" s="38">
        <v>0</v>
      </c>
      <c r="H6" s="38">
        <f t="shared" si="1"/>
        <v>16</v>
      </c>
      <c r="I6" s="38" t="s">
        <v>5</v>
      </c>
      <c r="J6" s="37" t="s">
        <v>245</v>
      </c>
      <c r="K6" s="38"/>
      <c r="L6" s="38" t="str">
        <f t="shared" si="2"/>
        <v/>
      </c>
    </row>
    <row r="7" spans="1:12" x14ac:dyDescent="0.25">
      <c r="A7" s="14">
        <v>4</v>
      </c>
      <c r="B7" s="14" t="str">
        <f t="shared" si="0"/>
        <v>0x04</v>
      </c>
      <c r="C7" s="15" t="s">
        <v>248</v>
      </c>
      <c r="D7" s="15" t="s">
        <v>249</v>
      </c>
      <c r="E7" s="26" t="s">
        <v>250</v>
      </c>
      <c r="F7" s="15">
        <v>2</v>
      </c>
      <c r="G7" s="15">
        <v>2</v>
      </c>
      <c r="H7" s="15">
        <f t="shared" si="1"/>
        <v>1</v>
      </c>
      <c r="I7" s="15" t="s">
        <v>5</v>
      </c>
      <c r="J7" s="14" t="s">
        <v>251</v>
      </c>
      <c r="K7" s="15"/>
      <c r="L7" s="15" t="str">
        <f t="shared" si="2"/>
        <v/>
      </c>
    </row>
    <row r="8" spans="1:12" x14ac:dyDescent="0.25">
      <c r="A8" s="14">
        <v>4</v>
      </c>
      <c r="B8" s="14" t="str">
        <f t="shared" si="0"/>
        <v>0x04</v>
      </c>
      <c r="C8" s="15" t="s">
        <v>248</v>
      </c>
      <c r="D8" s="15" t="s">
        <v>252</v>
      </c>
      <c r="E8" s="15" t="s">
        <v>253</v>
      </c>
      <c r="F8" s="15">
        <v>1</v>
      </c>
      <c r="G8" s="15">
        <v>1</v>
      </c>
      <c r="H8" s="15">
        <f t="shared" si="1"/>
        <v>1</v>
      </c>
      <c r="I8" s="15" t="s">
        <v>5</v>
      </c>
      <c r="J8" s="14" t="s">
        <v>254</v>
      </c>
      <c r="K8" s="15"/>
      <c r="L8" s="15" t="str">
        <f t="shared" si="2"/>
        <v/>
      </c>
    </row>
    <row r="9" spans="1:12" x14ac:dyDescent="0.25">
      <c r="A9" s="14">
        <v>4</v>
      </c>
      <c r="B9" s="14" t="str">
        <f t="shared" si="0"/>
        <v>0x04</v>
      </c>
      <c r="C9" s="15" t="s">
        <v>248</v>
      </c>
      <c r="D9" s="15" t="s">
        <v>255</v>
      </c>
      <c r="E9" s="15" t="s">
        <v>256</v>
      </c>
      <c r="F9" s="15">
        <v>0</v>
      </c>
      <c r="G9" s="15">
        <v>0</v>
      </c>
      <c r="H9" s="15">
        <f t="shared" si="1"/>
        <v>1</v>
      </c>
      <c r="I9" s="15" t="s">
        <v>5</v>
      </c>
      <c r="J9" s="14" t="s">
        <v>254</v>
      </c>
      <c r="K9" s="15"/>
      <c r="L9" s="15" t="str">
        <f t="shared" si="2"/>
        <v/>
      </c>
    </row>
    <row r="10" spans="1:12" x14ac:dyDescent="0.25">
      <c r="A10" s="18">
        <v>5</v>
      </c>
      <c r="B10" s="18" t="str">
        <f t="shared" si="0"/>
        <v>0x05</v>
      </c>
      <c r="C10" s="19" t="s">
        <v>257</v>
      </c>
      <c r="D10" s="19" t="s">
        <v>258</v>
      </c>
      <c r="E10" s="19" t="s">
        <v>259</v>
      </c>
      <c r="F10" s="19">
        <v>4</v>
      </c>
      <c r="G10" s="19">
        <v>4</v>
      </c>
      <c r="H10" s="19">
        <f t="shared" si="1"/>
        <v>1</v>
      </c>
      <c r="I10" s="19" t="s">
        <v>6</v>
      </c>
      <c r="J10" s="18" t="s">
        <v>251</v>
      </c>
      <c r="K10" s="19"/>
      <c r="L10" s="19" t="str">
        <f t="shared" si="2"/>
        <v/>
      </c>
    </row>
    <row r="11" spans="1:12" x14ac:dyDescent="0.25">
      <c r="A11" s="18">
        <f>A10</f>
        <v>5</v>
      </c>
      <c r="B11" s="18" t="str">
        <f t="shared" si="0"/>
        <v>0x05</v>
      </c>
      <c r="C11" s="19" t="s">
        <v>257</v>
      </c>
      <c r="D11" s="19" t="s">
        <v>260</v>
      </c>
      <c r="E11" s="19" t="s">
        <v>261</v>
      </c>
      <c r="F11" s="19">
        <v>0</v>
      </c>
      <c r="G11" s="19">
        <v>0</v>
      </c>
      <c r="H11" s="19">
        <f t="shared" si="1"/>
        <v>1</v>
      </c>
      <c r="I11" s="19" t="s">
        <v>5</v>
      </c>
      <c r="J11" s="18" t="s">
        <v>254</v>
      </c>
      <c r="K11" s="19"/>
      <c r="L11" s="19" t="str">
        <f t="shared" si="2"/>
        <v/>
      </c>
    </row>
    <row r="12" spans="1:12" x14ac:dyDescent="0.25">
      <c r="A12" s="14">
        <v>6</v>
      </c>
      <c r="B12" s="14" t="str">
        <f t="shared" si="0"/>
        <v>0x06</v>
      </c>
      <c r="C12" s="15" t="s">
        <v>262</v>
      </c>
      <c r="D12" s="15" t="s">
        <v>263</v>
      </c>
      <c r="E12" s="29" t="s">
        <v>264</v>
      </c>
      <c r="F12" s="15">
        <v>15</v>
      </c>
      <c r="G12" s="15">
        <v>0</v>
      </c>
      <c r="H12" s="15">
        <f t="shared" si="1"/>
        <v>16</v>
      </c>
      <c r="I12" s="15" t="s">
        <v>5</v>
      </c>
      <c r="J12" s="14" t="s">
        <v>254</v>
      </c>
      <c r="K12" s="15"/>
      <c r="L12" s="15" t="str">
        <f t="shared" si="2"/>
        <v/>
      </c>
    </row>
    <row r="13" spans="1:12" x14ac:dyDescent="0.25">
      <c r="A13" s="14">
        <v>8</v>
      </c>
      <c r="B13" s="14" t="str">
        <f t="shared" si="0"/>
        <v>0x08</v>
      </c>
      <c r="C13" s="15" t="s">
        <v>265</v>
      </c>
      <c r="D13" s="15" t="s">
        <v>266</v>
      </c>
      <c r="E13" s="29" t="s">
        <v>267</v>
      </c>
      <c r="F13" s="15">
        <v>15</v>
      </c>
      <c r="G13" s="15">
        <v>0</v>
      </c>
      <c r="H13" s="15">
        <f t="shared" si="1"/>
        <v>16</v>
      </c>
      <c r="I13" s="15" t="s">
        <v>6</v>
      </c>
      <c r="J13" s="14" t="s">
        <v>254</v>
      </c>
      <c r="K13" s="15"/>
      <c r="L13" s="15" t="str">
        <f t="shared" si="2"/>
        <v/>
      </c>
    </row>
    <row r="14" spans="1:12" x14ac:dyDescent="0.25">
      <c r="A14" s="18">
        <v>11</v>
      </c>
      <c r="B14" s="18" t="str">
        <f t="shared" si="0"/>
        <v>0x0B</v>
      </c>
      <c r="C14" s="19" t="s">
        <v>268</v>
      </c>
      <c r="D14" s="19" t="s">
        <v>269</v>
      </c>
      <c r="E14" s="19" t="s">
        <v>270</v>
      </c>
      <c r="F14" s="19">
        <v>7</v>
      </c>
      <c r="G14" s="19">
        <v>7</v>
      </c>
      <c r="H14" s="19">
        <v>1</v>
      </c>
      <c r="I14" s="19" t="s">
        <v>5</v>
      </c>
      <c r="J14" s="18" t="s">
        <v>251</v>
      </c>
      <c r="K14" s="19"/>
      <c r="L14" s="19" t="str">
        <f t="shared" si="2"/>
        <v/>
      </c>
    </row>
    <row r="15" spans="1:12" x14ac:dyDescent="0.25">
      <c r="A15" s="18">
        <v>11</v>
      </c>
      <c r="B15" s="18" t="str">
        <f t="shared" si="0"/>
        <v>0x0B</v>
      </c>
      <c r="C15" s="19" t="s">
        <v>268</v>
      </c>
      <c r="D15" s="19" t="s">
        <v>271</v>
      </c>
      <c r="E15" s="20" t="s">
        <v>272</v>
      </c>
      <c r="F15" s="19">
        <v>4</v>
      </c>
      <c r="G15" s="19">
        <v>4</v>
      </c>
      <c r="H15" s="19">
        <f t="shared" ref="H15:H21" si="3">IF(G15="","",F15-G15+1)</f>
        <v>1</v>
      </c>
      <c r="I15" s="19" t="s">
        <v>5</v>
      </c>
      <c r="J15" s="18" t="s">
        <v>251</v>
      </c>
      <c r="K15" s="19"/>
      <c r="L15" s="19" t="str">
        <f t="shared" si="2"/>
        <v/>
      </c>
    </row>
    <row r="16" spans="1:12" x14ac:dyDescent="0.25">
      <c r="A16" s="18">
        <v>11</v>
      </c>
      <c r="B16" s="18" t="str">
        <f t="shared" si="0"/>
        <v>0x0B</v>
      </c>
      <c r="C16" s="19" t="s">
        <v>268</v>
      </c>
      <c r="D16" s="19" t="s">
        <v>273</v>
      </c>
      <c r="E16" s="20" t="s">
        <v>274</v>
      </c>
      <c r="F16" s="19">
        <v>2</v>
      </c>
      <c r="G16" s="19">
        <v>2</v>
      </c>
      <c r="H16" s="19">
        <f t="shared" si="3"/>
        <v>1</v>
      </c>
      <c r="I16" s="19" t="s">
        <v>5</v>
      </c>
      <c r="J16" s="18" t="s">
        <v>251</v>
      </c>
      <c r="K16" s="19"/>
      <c r="L16" s="19" t="str">
        <f t="shared" si="2"/>
        <v/>
      </c>
    </row>
    <row r="17" spans="1:12" ht="45" x14ac:dyDescent="0.25">
      <c r="A17" s="18">
        <v>11</v>
      </c>
      <c r="B17" s="18" t="str">
        <f t="shared" si="0"/>
        <v>0x0B</v>
      </c>
      <c r="C17" s="19" t="s">
        <v>268</v>
      </c>
      <c r="D17" s="19" t="s">
        <v>275</v>
      </c>
      <c r="E17" s="20" t="s">
        <v>276</v>
      </c>
      <c r="F17" s="19">
        <v>1</v>
      </c>
      <c r="G17" s="19">
        <v>0</v>
      </c>
      <c r="H17" s="19">
        <f t="shared" si="3"/>
        <v>2</v>
      </c>
      <c r="I17" s="19" t="s">
        <v>5</v>
      </c>
      <c r="J17" s="18" t="s">
        <v>277</v>
      </c>
      <c r="K17" s="19"/>
      <c r="L17" s="19" t="str">
        <f t="shared" si="2"/>
        <v/>
      </c>
    </row>
    <row r="18" spans="1:12" ht="255" x14ac:dyDescent="0.25">
      <c r="A18" s="14">
        <v>16</v>
      </c>
      <c r="B18" s="14" t="str">
        <f t="shared" si="0"/>
        <v>0x10</v>
      </c>
      <c r="C18" s="15" t="s">
        <v>278</v>
      </c>
      <c r="D18" s="15" t="s">
        <v>279</v>
      </c>
      <c r="E18" s="29" t="s">
        <v>1317</v>
      </c>
      <c r="F18" s="15">
        <v>15</v>
      </c>
      <c r="G18" s="15">
        <v>0</v>
      </c>
      <c r="H18" s="15">
        <f t="shared" si="3"/>
        <v>16</v>
      </c>
      <c r="I18" s="15" t="s">
        <v>5</v>
      </c>
      <c r="J18" s="15">
        <v>0</v>
      </c>
      <c r="K18" s="15"/>
      <c r="L18" s="15" t="str">
        <f t="shared" si="2"/>
        <v/>
      </c>
    </row>
    <row r="19" spans="1:12" ht="255" x14ac:dyDescent="0.25">
      <c r="A19" s="37">
        <f>A18+2</f>
        <v>18</v>
      </c>
      <c r="B19" s="37" t="str">
        <f t="shared" si="0"/>
        <v>0x12</v>
      </c>
      <c r="C19" s="38" t="s">
        <v>280</v>
      </c>
      <c r="D19" s="38" t="s">
        <v>281</v>
      </c>
      <c r="E19" s="41" t="s">
        <v>1318</v>
      </c>
      <c r="F19" s="38">
        <v>15</v>
      </c>
      <c r="G19" s="38">
        <v>0</v>
      </c>
      <c r="H19" s="38">
        <f t="shared" si="3"/>
        <v>16</v>
      </c>
      <c r="I19" s="38" t="s">
        <v>5</v>
      </c>
      <c r="J19" s="38">
        <v>0</v>
      </c>
      <c r="K19" s="38"/>
      <c r="L19" s="38" t="str">
        <f t="shared" si="2"/>
        <v/>
      </c>
    </row>
    <row r="20" spans="1:12" x14ac:dyDescent="0.25">
      <c r="A20" s="15">
        <f>A19+2</f>
        <v>20</v>
      </c>
      <c r="B20" s="14" t="str">
        <f t="shared" si="0"/>
        <v>0x14</v>
      </c>
      <c r="C20" s="15" t="s">
        <v>282</v>
      </c>
      <c r="D20" s="15" t="s">
        <v>283</v>
      </c>
      <c r="E20" s="15" t="s">
        <v>284</v>
      </c>
      <c r="F20" s="15">
        <v>1</v>
      </c>
      <c r="G20" s="15">
        <v>1</v>
      </c>
      <c r="H20" s="15">
        <f t="shared" si="3"/>
        <v>1</v>
      </c>
      <c r="I20" s="15" t="s">
        <v>5</v>
      </c>
      <c r="J20" s="15">
        <v>1</v>
      </c>
      <c r="K20" s="15"/>
      <c r="L20" s="15" t="str">
        <f t="shared" si="2"/>
        <v/>
      </c>
    </row>
    <row r="21" spans="1:12" x14ac:dyDescent="0.25">
      <c r="A21" s="15">
        <f>A20</f>
        <v>20</v>
      </c>
      <c r="B21" s="14" t="str">
        <f t="shared" si="0"/>
        <v>0x14</v>
      </c>
      <c r="C21" s="15" t="s">
        <v>282</v>
      </c>
      <c r="D21" s="15" t="s">
        <v>285</v>
      </c>
      <c r="E21" s="15" t="s">
        <v>286</v>
      </c>
      <c r="F21" s="15">
        <v>0</v>
      </c>
      <c r="G21" s="15">
        <v>0</v>
      </c>
      <c r="H21" s="15">
        <f t="shared" si="3"/>
        <v>1</v>
      </c>
      <c r="I21" s="15" t="s">
        <v>5</v>
      </c>
      <c r="J21" s="15">
        <v>0</v>
      </c>
      <c r="K21" s="15"/>
      <c r="L21" s="15" t="str">
        <f t="shared" si="2"/>
        <v/>
      </c>
    </row>
    <row r="22" spans="1:12" x14ac:dyDescent="0.25">
      <c r="A22" s="18">
        <v>26</v>
      </c>
      <c r="B22" s="18" t="str">
        <f t="shared" si="0"/>
        <v>0x1A</v>
      </c>
      <c r="C22" s="19" t="s">
        <v>287</v>
      </c>
      <c r="D22" s="19" t="s">
        <v>288</v>
      </c>
      <c r="E22" s="20" t="s">
        <v>289</v>
      </c>
      <c r="F22" s="19">
        <v>0</v>
      </c>
      <c r="G22" s="19">
        <v>0</v>
      </c>
      <c r="H22" s="19">
        <v>1</v>
      </c>
      <c r="I22" s="19" t="s">
        <v>8</v>
      </c>
      <c r="J22" s="18">
        <v>0</v>
      </c>
      <c r="K22" s="19"/>
      <c r="L22" s="19" t="str">
        <f t="shared" si="2"/>
        <v/>
      </c>
    </row>
    <row r="23" spans="1:12" x14ac:dyDescent="0.25">
      <c r="A23" s="42">
        <v>27</v>
      </c>
      <c r="B23" s="42" t="str">
        <f t="shared" si="0"/>
        <v>0x1B</v>
      </c>
      <c r="C23" s="43" t="s">
        <v>290</v>
      </c>
      <c r="D23" s="43" t="s">
        <v>291</v>
      </c>
      <c r="E23" s="44" t="s">
        <v>292</v>
      </c>
      <c r="F23" s="43">
        <v>7</v>
      </c>
      <c r="G23" s="43">
        <v>7</v>
      </c>
      <c r="H23" s="43">
        <v>1</v>
      </c>
      <c r="I23" s="43" t="s">
        <v>5</v>
      </c>
      <c r="J23" s="42">
        <v>0</v>
      </c>
      <c r="K23" s="43"/>
      <c r="L23" s="43" t="str">
        <f t="shared" si="2"/>
        <v/>
      </c>
    </row>
    <row r="24" spans="1:12" ht="45" x14ac:dyDescent="0.25">
      <c r="A24" s="42">
        <f>A23</f>
        <v>27</v>
      </c>
      <c r="B24" s="42" t="str">
        <f t="shared" si="0"/>
        <v>0x1B</v>
      </c>
      <c r="C24" s="43" t="s">
        <v>290</v>
      </c>
      <c r="D24" s="43" t="s">
        <v>293</v>
      </c>
      <c r="E24" s="44" t="s">
        <v>294</v>
      </c>
      <c r="F24" s="43">
        <v>1</v>
      </c>
      <c r="G24" s="43">
        <v>0</v>
      </c>
      <c r="H24" s="43">
        <f>IF(G24="","",F24-G24+1)</f>
        <v>2</v>
      </c>
      <c r="I24" s="43" t="s">
        <v>5</v>
      </c>
      <c r="J24" s="42">
        <v>0</v>
      </c>
      <c r="K24" s="43"/>
      <c r="L24" s="43" t="str">
        <f t="shared" si="2"/>
        <v/>
      </c>
    </row>
  </sheetData>
  <dataValidations disablePrompts="1" count="2">
    <dataValidation type="list" allowBlank="1" showInputMessage="1" showErrorMessage="1" sqref="I5:I21 I23:I24" xr:uid="{00000000-0002-0000-0200-000000000000}">
      <formula1>"RW,W,R"</formula1>
      <formula2>0</formula2>
    </dataValidation>
    <dataValidation type="list" allowBlank="1" showInputMessage="1" showErrorMessage="1" sqref="I22" xr:uid="{00000000-0002-0000-0200-000002000000}">
      <formula1>"RW,W,R,RAZ"</formula1>
      <formula2>0</formula2>
    </dataValidation>
  </dataValidations>
  <pageMargins left="0.7" right="0.7" top="0.75" bottom="0.75" header="0.3" footer="0.3"/>
  <pageSetup paperSize="9" scale="36" firstPageNumber="0" orientation="portrait" r:id="rId1"/>
  <headerFooter>
    <oddHeader>&amp;C&amp;"Calibri,Fet"&amp;48CGU</oddHead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71"/>
  <sheetViews>
    <sheetView topLeftCell="D1" zoomScale="70" zoomScaleNormal="70" workbookViewId="0">
      <selection activeCell="D53" sqref="D53"/>
    </sheetView>
  </sheetViews>
  <sheetFormatPr defaultRowHeight="15" x14ac:dyDescent="0.25"/>
  <cols>
    <col min="1" max="1" width="15.5703125" style="2" customWidth="1"/>
    <col min="2" max="2" width="13.140625" style="2" customWidth="1"/>
    <col min="3" max="3" width="16.7109375" customWidth="1"/>
    <col min="4" max="4" width="17.85546875" style="30" customWidth="1"/>
    <col min="5" max="5" width="115.5703125" customWidth="1"/>
    <col min="6" max="6" width="5.140625" customWidth="1"/>
    <col min="7" max="7" width="4.7109375" customWidth="1"/>
    <col min="8" max="8" width="10.5703125" customWidth="1"/>
    <col min="9" max="9" width="5.7109375" customWidth="1"/>
    <col min="10" max="10" width="7.5703125" style="2" customWidth="1"/>
    <col min="11" max="11" width="12.7109375" customWidth="1"/>
    <col min="12" max="12" width="6.140625" customWidth="1"/>
    <col min="13" max="13" width="13.85546875" customWidth="1"/>
    <col min="14" max="1025" width="8.7109375" customWidth="1"/>
  </cols>
  <sheetData>
    <row r="1" spans="1:12" x14ac:dyDescent="0.25">
      <c r="A1" s="5" t="s">
        <v>14</v>
      </c>
      <c r="B1" s="5"/>
      <c r="C1" s="6" t="s">
        <v>0</v>
      </c>
      <c r="D1" s="31" t="s">
        <v>1</v>
      </c>
      <c r="E1" s="6" t="s">
        <v>295</v>
      </c>
    </row>
    <row r="2" spans="1:12" x14ac:dyDescent="0.25">
      <c r="A2" s="7" t="s">
        <v>296</v>
      </c>
      <c r="C2" s="3">
        <f>Setup!B5</f>
        <v>44732</v>
      </c>
      <c r="D2" s="33" t="str">
        <f>Setup!C5</f>
        <v>0.1</v>
      </c>
    </row>
    <row r="3" spans="1:12" x14ac:dyDescent="0.25">
      <c r="A3" s="8" t="s">
        <v>17</v>
      </c>
      <c r="B3" s="8" t="s">
        <v>18</v>
      </c>
      <c r="C3" s="8" t="s">
        <v>19</v>
      </c>
      <c r="D3" s="8" t="s">
        <v>20</v>
      </c>
      <c r="E3" s="8" t="s">
        <v>21</v>
      </c>
      <c r="F3" s="8" t="s">
        <v>22</v>
      </c>
      <c r="G3" s="8" t="s">
        <v>23</v>
      </c>
      <c r="H3" s="8" t="s">
        <v>24</v>
      </c>
      <c r="I3" s="8" t="s">
        <v>25</v>
      </c>
      <c r="J3" s="34" t="s">
        <v>26</v>
      </c>
      <c r="K3" s="10" t="s">
        <v>27</v>
      </c>
      <c r="L3" s="10" t="s">
        <v>28</v>
      </c>
    </row>
    <row r="4" spans="1:12" x14ac:dyDescent="0.25">
      <c r="A4" s="11"/>
      <c r="B4" s="11"/>
      <c r="C4" s="11"/>
      <c r="D4" s="11"/>
      <c r="E4" s="12"/>
      <c r="F4" s="11"/>
      <c r="G4" s="11"/>
      <c r="H4" s="11"/>
      <c r="I4" s="12"/>
      <c r="J4" s="13"/>
      <c r="K4" s="11"/>
      <c r="L4" s="11"/>
    </row>
    <row r="5" spans="1:12" ht="45" x14ac:dyDescent="0.25">
      <c r="A5" s="14">
        <v>0</v>
      </c>
      <c r="B5" s="14" t="str">
        <f t="shared" ref="B5:B36" si="0">_xlfn.CONCAT("0x",DEC2HEX(A5,2))</f>
        <v>0x00</v>
      </c>
      <c r="C5" s="15" t="str">
        <f t="shared" ref="C5:C30" si="1">"i2c_cfg_"&amp;A5</f>
        <v>i2c_cfg_0</v>
      </c>
      <c r="D5" s="15" t="s">
        <v>297</v>
      </c>
      <c r="E5" s="17" t="s">
        <v>298</v>
      </c>
      <c r="F5" s="16">
        <v>7</v>
      </c>
      <c r="G5" s="16">
        <v>7</v>
      </c>
      <c r="H5" s="16">
        <f t="shared" ref="H5:H36" si="2">IF(G5="","",F5-G5+1)</f>
        <v>1</v>
      </c>
      <c r="I5" s="16" t="s">
        <v>5</v>
      </c>
      <c r="J5" s="22">
        <v>0</v>
      </c>
      <c r="K5" s="16"/>
      <c r="L5" s="15" t="str">
        <f t="shared" ref="L5:L36" si="3">IF(K5="","",IF(I5="R","in","out"))</f>
        <v/>
      </c>
    </row>
    <row r="6" spans="1:12" x14ac:dyDescent="0.25">
      <c r="A6" s="14">
        <f>A5</f>
        <v>0</v>
      </c>
      <c r="B6" s="14" t="str">
        <f t="shared" si="0"/>
        <v>0x00</v>
      </c>
      <c r="C6" s="15" t="str">
        <f t="shared" si="1"/>
        <v>i2c_cfg_0</v>
      </c>
      <c r="D6" s="15" t="s">
        <v>299</v>
      </c>
      <c r="E6" s="17" t="s">
        <v>300</v>
      </c>
      <c r="F6" s="16">
        <v>6</v>
      </c>
      <c r="G6" s="16">
        <v>0</v>
      </c>
      <c r="H6" s="16">
        <f t="shared" si="2"/>
        <v>7</v>
      </c>
      <c r="I6" s="16" t="s">
        <v>5</v>
      </c>
      <c r="J6" s="22" t="s">
        <v>301</v>
      </c>
      <c r="K6" s="16"/>
      <c r="L6" s="15" t="str">
        <f t="shared" si="3"/>
        <v/>
      </c>
    </row>
    <row r="7" spans="1:12" ht="45" x14ac:dyDescent="0.25">
      <c r="A7" s="18">
        <f>A6+1</f>
        <v>1</v>
      </c>
      <c r="B7" s="18" t="str">
        <f t="shared" si="0"/>
        <v>0x01</v>
      </c>
      <c r="C7" s="19" t="str">
        <f t="shared" si="1"/>
        <v>i2c_cfg_1</v>
      </c>
      <c r="D7" s="19" t="s">
        <v>302</v>
      </c>
      <c r="E7" s="20" t="s">
        <v>303</v>
      </c>
      <c r="F7" s="24">
        <v>7</v>
      </c>
      <c r="G7" s="24">
        <v>7</v>
      </c>
      <c r="H7" s="24">
        <f t="shared" si="2"/>
        <v>1</v>
      </c>
      <c r="I7" s="24" t="s">
        <v>5</v>
      </c>
      <c r="J7" s="25">
        <v>0</v>
      </c>
      <c r="K7" s="19"/>
      <c r="L7" s="19" t="str">
        <f t="shared" si="3"/>
        <v/>
      </c>
    </row>
    <row r="8" spans="1:12" x14ac:dyDescent="0.25">
      <c r="A8" s="18">
        <f>A7</f>
        <v>1</v>
      </c>
      <c r="B8" s="18" t="str">
        <f t="shared" si="0"/>
        <v>0x01</v>
      </c>
      <c r="C8" s="19" t="str">
        <f t="shared" si="1"/>
        <v>i2c_cfg_1</v>
      </c>
      <c r="D8" s="19" t="s">
        <v>304</v>
      </c>
      <c r="E8" s="19" t="s">
        <v>305</v>
      </c>
      <c r="F8" s="24">
        <v>6</v>
      </c>
      <c r="G8" s="24">
        <v>0</v>
      </c>
      <c r="H8" s="24">
        <f t="shared" si="2"/>
        <v>7</v>
      </c>
      <c r="I8" s="24" t="s">
        <v>5</v>
      </c>
      <c r="J8" s="25">
        <v>0</v>
      </c>
      <c r="K8" s="19"/>
      <c r="L8" s="19" t="str">
        <f t="shared" si="3"/>
        <v/>
      </c>
    </row>
    <row r="9" spans="1:12" x14ac:dyDescent="0.25">
      <c r="A9" s="14">
        <f>A8+1</f>
        <v>2</v>
      </c>
      <c r="B9" s="14" t="str">
        <f t="shared" si="0"/>
        <v>0x02</v>
      </c>
      <c r="C9" s="15" t="str">
        <f t="shared" si="1"/>
        <v>i2c_cfg_2</v>
      </c>
      <c r="D9" s="15" t="s">
        <v>306</v>
      </c>
      <c r="E9" s="17" t="s">
        <v>307</v>
      </c>
      <c r="F9" s="16">
        <v>6</v>
      </c>
      <c r="G9" s="16">
        <v>0</v>
      </c>
      <c r="H9" s="16">
        <f t="shared" si="2"/>
        <v>7</v>
      </c>
      <c r="I9" s="16" t="s">
        <v>5</v>
      </c>
      <c r="J9" s="22" t="s">
        <v>308</v>
      </c>
      <c r="K9" s="16"/>
      <c r="L9" s="15" t="str">
        <f t="shared" si="3"/>
        <v/>
      </c>
    </row>
    <row r="10" spans="1:12" x14ac:dyDescent="0.25">
      <c r="A10" s="18">
        <f>A9+1</f>
        <v>3</v>
      </c>
      <c r="B10" s="18" t="str">
        <f t="shared" si="0"/>
        <v>0x03</v>
      </c>
      <c r="C10" s="19" t="str">
        <f t="shared" si="1"/>
        <v>i2c_cfg_3</v>
      </c>
      <c r="D10" s="19" t="s">
        <v>309</v>
      </c>
      <c r="E10" s="21" t="s">
        <v>310</v>
      </c>
      <c r="F10" s="24">
        <v>7</v>
      </c>
      <c r="G10" s="24">
        <v>7</v>
      </c>
      <c r="H10" s="24">
        <f t="shared" si="2"/>
        <v>1</v>
      </c>
      <c r="I10" s="24" t="s">
        <v>5</v>
      </c>
      <c r="J10" s="25">
        <v>1</v>
      </c>
      <c r="K10" s="24"/>
      <c r="L10" s="19" t="str">
        <f t="shared" si="3"/>
        <v/>
      </c>
    </row>
    <row r="11" spans="1:12" x14ac:dyDescent="0.25">
      <c r="A11" s="18">
        <f>A10</f>
        <v>3</v>
      </c>
      <c r="B11" s="18" t="str">
        <f t="shared" si="0"/>
        <v>0x03</v>
      </c>
      <c r="C11" s="19" t="str">
        <f t="shared" si="1"/>
        <v>i2c_cfg_3</v>
      </c>
      <c r="D11" s="19" t="s">
        <v>311</v>
      </c>
      <c r="E11" s="23" t="s">
        <v>312</v>
      </c>
      <c r="F11" s="24">
        <v>6</v>
      </c>
      <c r="G11" s="24">
        <v>6</v>
      </c>
      <c r="H11" s="24">
        <f t="shared" si="2"/>
        <v>1</v>
      </c>
      <c r="I11" s="24" t="s">
        <v>5</v>
      </c>
      <c r="J11" s="25">
        <v>0</v>
      </c>
      <c r="K11" s="24"/>
      <c r="L11" s="19" t="str">
        <f t="shared" si="3"/>
        <v/>
      </c>
    </row>
    <row r="12" spans="1:12" x14ac:dyDescent="0.25">
      <c r="A12" s="18">
        <f>A11</f>
        <v>3</v>
      </c>
      <c r="B12" s="18" t="str">
        <f t="shared" si="0"/>
        <v>0x03</v>
      </c>
      <c r="C12" s="19" t="str">
        <f t="shared" si="1"/>
        <v>i2c_cfg_3</v>
      </c>
      <c r="D12" s="19" t="s">
        <v>313</v>
      </c>
      <c r="E12" s="23" t="s">
        <v>314</v>
      </c>
      <c r="F12" s="24">
        <v>3</v>
      </c>
      <c r="G12" s="24">
        <v>0</v>
      </c>
      <c r="H12" s="24">
        <f t="shared" si="2"/>
        <v>4</v>
      </c>
      <c r="I12" s="24" t="s">
        <v>5</v>
      </c>
      <c r="J12" s="25">
        <v>0</v>
      </c>
      <c r="K12" s="24"/>
      <c r="L12" s="19" t="str">
        <f t="shared" si="3"/>
        <v/>
      </c>
    </row>
    <row r="13" spans="1:12" x14ac:dyDescent="0.25">
      <c r="A13" s="14">
        <f>A12+1</f>
        <v>4</v>
      </c>
      <c r="B13" s="14" t="str">
        <f t="shared" si="0"/>
        <v>0x04</v>
      </c>
      <c r="C13" s="15" t="str">
        <f t="shared" si="1"/>
        <v>i2c_cfg_4</v>
      </c>
      <c r="D13" s="15" t="s">
        <v>315</v>
      </c>
      <c r="E13" s="26" t="s">
        <v>316</v>
      </c>
      <c r="F13" s="16">
        <v>6</v>
      </c>
      <c r="G13" s="16">
        <v>6</v>
      </c>
      <c r="H13" s="16">
        <f t="shared" si="2"/>
        <v>1</v>
      </c>
      <c r="I13" s="16" t="s">
        <v>5</v>
      </c>
      <c r="J13" s="22">
        <v>1</v>
      </c>
      <c r="K13" s="16"/>
      <c r="L13" s="15" t="str">
        <f t="shared" si="3"/>
        <v/>
      </c>
    </row>
    <row r="14" spans="1:12" ht="45" x14ac:dyDescent="0.25">
      <c r="A14" s="14">
        <f t="shared" ref="A14:A19" si="4">A13</f>
        <v>4</v>
      </c>
      <c r="B14" s="14" t="str">
        <f t="shared" si="0"/>
        <v>0x04</v>
      </c>
      <c r="C14" s="15" t="str">
        <f t="shared" si="1"/>
        <v>i2c_cfg_4</v>
      </c>
      <c r="D14" s="15" t="s">
        <v>317</v>
      </c>
      <c r="E14" s="26" t="s">
        <v>318</v>
      </c>
      <c r="F14" s="16">
        <v>5</v>
      </c>
      <c r="G14" s="16">
        <v>5</v>
      </c>
      <c r="H14" s="16">
        <f t="shared" si="2"/>
        <v>1</v>
      </c>
      <c r="I14" s="16" t="s">
        <v>5</v>
      </c>
      <c r="J14" s="22">
        <v>0</v>
      </c>
      <c r="K14" s="16"/>
      <c r="L14" s="15" t="str">
        <f t="shared" si="3"/>
        <v/>
      </c>
    </row>
    <row r="15" spans="1:12" x14ac:dyDescent="0.25">
      <c r="A15" s="14">
        <f t="shared" si="4"/>
        <v>4</v>
      </c>
      <c r="B15" s="14" t="str">
        <f t="shared" si="0"/>
        <v>0x04</v>
      </c>
      <c r="C15" s="15" t="str">
        <f t="shared" si="1"/>
        <v>i2c_cfg_4</v>
      </c>
      <c r="D15" s="15" t="s">
        <v>319</v>
      </c>
      <c r="E15" s="26" t="s">
        <v>320</v>
      </c>
      <c r="F15" s="16">
        <v>4</v>
      </c>
      <c r="G15" s="16">
        <v>4</v>
      </c>
      <c r="H15" s="16">
        <f t="shared" si="2"/>
        <v>1</v>
      </c>
      <c r="I15" s="16" t="s">
        <v>5</v>
      </c>
      <c r="J15" s="22">
        <v>0</v>
      </c>
      <c r="K15" s="16"/>
      <c r="L15" s="15" t="str">
        <f t="shared" si="3"/>
        <v/>
      </c>
    </row>
    <row r="16" spans="1:12" x14ac:dyDescent="0.25">
      <c r="A16" s="14">
        <f t="shared" si="4"/>
        <v>4</v>
      </c>
      <c r="B16" s="14" t="str">
        <f t="shared" si="0"/>
        <v>0x04</v>
      </c>
      <c r="C16" s="15" t="str">
        <f t="shared" si="1"/>
        <v>i2c_cfg_4</v>
      </c>
      <c r="D16" s="15" t="s">
        <v>321</v>
      </c>
      <c r="E16" s="26" t="s">
        <v>322</v>
      </c>
      <c r="F16" s="16">
        <v>3</v>
      </c>
      <c r="G16" s="16">
        <v>3</v>
      </c>
      <c r="H16" s="16">
        <f t="shared" si="2"/>
        <v>1</v>
      </c>
      <c r="I16" s="16" t="s">
        <v>5</v>
      </c>
      <c r="J16" s="22">
        <v>0</v>
      </c>
      <c r="K16" s="16"/>
      <c r="L16" s="15" t="str">
        <f t="shared" si="3"/>
        <v/>
      </c>
    </row>
    <row r="17" spans="1:15" ht="45" x14ac:dyDescent="0.25">
      <c r="A17" s="14">
        <f t="shared" si="4"/>
        <v>4</v>
      </c>
      <c r="B17" s="14" t="str">
        <f t="shared" si="0"/>
        <v>0x04</v>
      </c>
      <c r="C17" s="15" t="str">
        <f t="shared" si="1"/>
        <v>i2c_cfg_4</v>
      </c>
      <c r="D17" s="15" t="s">
        <v>323</v>
      </c>
      <c r="E17" s="17" t="s">
        <v>324</v>
      </c>
      <c r="F17" s="16">
        <v>2</v>
      </c>
      <c r="G17" s="16">
        <v>2</v>
      </c>
      <c r="H17" s="16">
        <f t="shared" si="2"/>
        <v>1</v>
      </c>
      <c r="I17" s="16" t="s">
        <v>5</v>
      </c>
      <c r="J17" s="22">
        <v>1</v>
      </c>
      <c r="K17" s="16"/>
      <c r="L17" s="15" t="str">
        <f t="shared" si="3"/>
        <v/>
      </c>
    </row>
    <row r="18" spans="1:15" ht="60" x14ac:dyDescent="0.25">
      <c r="A18" s="14">
        <f t="shared" si="4"/>
        <v>4</v>
      </c>
      <c r="B18" s="14" t="str">
        <f t="shared" si="0"/>
        <v>0x04</v>
      </c>
      <c r="C18" s="15" t="str">
        <f t="shared" si="1"/>
        <v>i2c_cfg_4</v>
      </c>
      <c r="D18" s="15" t="s">
        <v>325</v>
      </c>
      <c r="E18" s="17" t="s">
        <v>326</v>
      </c>
      <c r="F18" s="16">
        <v>1</v>
      </c>
      <c r="G18" s="16">
        <v>1</v>
      </c>
      <c r="H18" s="16">
        <f t="shared" si="2"/>
        <v>1</v>
      </c>
      <c r="I18" s="16" t="s">
        <v>5</v>
      </c>
      <c r="J18" s="22">
        <v>0</v>
      </c>
      <c r="K18" s="16"/>
      <c r="L18" s="15" t="str">
        <f t="shared" si="3"/>
        <v/>
      </c>
    </row>
    <row r="19" spans="1:15" x14ac:dyDescent="0.25">
      <c r="A19" s="14">
        <f t="shared" si="4"/>
        <v>4</v>
      </c>
      <c r="B19" s="14" t="str">
        <f t="shared" si="0"/>
        <v>0x04</v>
      </c>
      <c r="C19" s="15" t="str">
        <f t="shared" si="1"/>
        <v>i2c_cfg_4</v>
      </c>
      <c r="D19" s="15" t="s">
        <v>327</v>
      </c>
      <c r="E19" s="17" t="s">
        <v>328</v>
      </c>
      <c r="F19" s="16">
        <v>0</v>
      </c>
      <c r="G19" s="16">
        <v>0</v>
      </c>
      <c r="H19" s="16">
        <f t="shared" si="2"/>
        <v>1</v>
      </c>
      <c r="I19" s="16" t="s">
        <v>5</v>
      </c>
      <c r="J19" s="22">
        <v>0</v>
      </c>
      <c r="K19" s="16"/>
      <c r="L19" s="15" t="str">
        <f t="shared" si="3"/>
        <v/>
      </c>
    </row>
    <row r="20" spans="1:15" x14ac:dyDescent="0.25">
      <c r="A20" s="18">
        <f>A19+1</f>
        <v>5</v>
      </c>
      <c r="B20" s="18" t="str">
        <f t="shared" si="0"/>
        <v>0x05</v>
      </c>
      <c r="C20" s="19" t="str">
        <f t="shared" si="1"/>
        <v>i2c_cfg_5</v>
      </c>
      <c r="D20" s="19" t="s">
        <v>329</v>
      </c>
      <c r="E20" s="21" t="s">
        <v>330</v>
      </c>
      <c r="F20" s="24">
        <v>7</v>
      </c>
      <c r="G20" s="24">
        <v>7</v>
      </c>
      <c r="H20" s="24">
        <f t="shared" si="2"/>
        <v>1</v>
      </c>
      <c r="I20" s="24" t="s">
        <v>5</v>
      </c>
      <c r="J20" s="25">
        <v>0</v>
      </c>
      <c r="K20" s="24"/>
      <c r="L20" s="19" t="str">
        <f t="shared" si="3"/>
        <v/>
      </c>
    </row>
    <row r="21" spans="1:15" ht="45" x14ac:dyDescent="0.25">
      <c r="A21" s="18">
        <f>A20</f>
        <v>5</v>
      </c>
      <c r="B21" s="18" t="str">
        <f t="shared" si="0"/>
        <v>0x05</v>
      </c>
      <c r="C21" s="19" t="str">
        <f t="shared" si="1"/>
        <v>i2c_cfg_5</v>
      </c>
      <c r="D21" s="19" t="s">
        <v>331</v>
      </c>
      <c r="E21" s="21" t="s">
        <v>332</v>
      </c>
      <c r="F21" s="24">
        <v>6</v>
      </c>
      <c r="G21" s="24">
        <v>6</v>
      </c>
      <c r="H21" s="24">
        <f t="shared" si="2"/>
        <v>1</v>
      </c>
      <c r="I21" s="24" t="s">
        <v>5</v>
      </c>
      <c r="J21" s="25">
        <v>1</v>
      </c>
      <c r="K21" s="24"/>
      <c r="L21" s="19" t="str">
        <f t="shared" si="3"/>
        <v/>
      </c>
    </row>
    <row r="22" spans="1:15" x14ac:dyDescent="0.25">
      <c r="A22" s="18">
        <f>A21</f>
        <v>5</v>
      </c>
      <c r="B22" s="18" t="str">
        <f t="shared" si="0"/>
        <v>0x05</v>
      </c>
      <c r="C22" s="19" t="str">
        <f t="shared" si="1"/>
        <v>i2c_cfg_5</v>
      </c>
      <c r="D22" s="19" t="s">
        <v>333</v>
      </c>
      <c r="E22" s="21" t="s">
        <v>334</v>
      </c>
      <c r="F22" s="24">
        <v>4</v>
      </c>
      <c r="G22" s="24">
        <v>4</v>
      </c>
      <c r="H22" s="24">
        <f t="shared" si="2"/>
        <v>1</v>
      </c>
      <c r="I22" s="24" t="s">
        <v>5</v>
      </c>
      <c r="J22" s="25">
        <v>1</v>
      </c>
      <c r="K22" s="24"/>
      <c r="L22" s="19" t="str">
        <f t="shared" si="3"/>
        <v/>
      </c>
    </row>
    <row r="23" spans="1:15" x14ac:dyDescent="0.25">
      <c r="A23" s="18">
        <f>A22</f>
        <v>5</v>
      </c>
      <c r="B23" s="18" t="str">
        <f t="shared" si="0"/>
        <v>0x05</v>
      </c>
      <c r="C23" s="19" t="str">
        <f t="shared" si="1"/>
        <v>i2c_cfg_5</v>
      </c>
      <c r="D23" s="19" t="s">
        <v>335</v>
      </c>
      <c r="E23" s="21" t="s">
        <v>336</v>
      </c>
      <c r="F23" s="24">
        <v>3</v>
      </c>
      <c r="G23" s="24">
        <v>1</v>
      </c>
      <c r="H23" s="24">
        <f t="shared" si="2"/>
        <v>3</v>
      </c>
      <c r="I23" s="24" t="s">
        <v>5</v>
      </c>
      <c r="J23" s="25">
        <v>7</v>
      </c>
      <c r="K23" s="24"/>
      <c r="L23" s="19" t="str">
        <f t="shared" si="3"/>
        <v/>
      </c>
    </row>
    <row r="24" spans="1:15" x14ac:dyDescent="0.25">
      <c r="A24" s="18">
        <f>A23</f>
        <v>5</v>
      </c>
      <c r="B24" s="18" t="str">
        <f t="shared" si="0"/>
        <v>0x05</v>
      </c>
      <c r="C24" s="19" t="str">
        <f t="shared" si="1"/>
        <v>i2c_cfg_5</v>
      </c>
      <c r="D24" s="19" t="s">
        <v>337</v>
      </c>
      <c r="E24" s="21" t="s">
        <v>338</v>
      </c>
      <c r="F24" s="24">
        <v>0</v>
      </c>
      <c r="G24" s="24">
        <v>0</v>
      </c>
      <c r="H24" s="24">
        <f t="shared" si="2"/>
        <v>1</v>
      </c>
      <c r="I24" s="24" t="s">
        <v>5</v>
      </c>
      <c r="J24" s="25">
        <v>0</v>
      </c>
      <c r="K24" s="24"/>
      <c r="L24" s="19" t="str">
        <f t="shared" si="3"/>
        <v/>
      </c>
    </row>
    <row r="25" spans="1:15" x14ac:dyDescent="0.25">
      <c r="A25" s="14">
        <f>A24+1</f>
        <v>6</v>
      </c>
      <c r="B25" s="14" t="str">
        <f t="shared" si="0"/>
        <v>0x06</v>
      </c>
      <c r="C25" s="15" t="str">
        <f t="shared" si="1"/>
        <v>i2c_cfg_6</v>
      </c>
      <c r="D25" s="15" t="s">
        <v>339</v>
      </c>
      <c r="E25" s="26" t="s">
        <v>340</v>
      </c>
      <c r="F25" s="16">
        <v>4</v>
      </c>
      <c r="G25" s="16">
        <v>4</v>
      </c>
      <c r="H25" s="16">
        <f t="shared" si="2"/>
        <v>1</v>
      </c>
      <c r="I25" s="16" t="s">
        <v>5</v>
      </c>
      <c r="J25" s="22">
        <v>1</v>
      </c>
      <c r="K25" s="16"/>
      <c r="L25" s="15" t="str">
        <f t="shared" si="3"/>
        <v/>
      </c>
    </row>
    <row r="26" spans="1:15" x14ac:dyDescent="0.25">
      <c r="A26" s="14">
        <f>A25</f>
        <v>6</v>
      </c>
      <c r="B26" s="14" t="str">
        <f t="shared" si="0"/>
        <v>0x06</v>
      </c>
      <c r="C26" s="15" t="str">
        <f t="shared" si="1"/>
        <v>i2c_cfg_6</v>
      </c>
      <c r="D26" s="15" t="s">
        <v>341</v>
      </c>
      <c r="E26" s="26" t="s">
        <v>342</v>
      </c>
      <c r="F26" s="16">
        <v>3</v>
      </c>
      <c r="G26" s="16">
        <v>0</v>
      </c>
      <c r="H26" s="16">
        <f t="shared" si="2"/>
        <v>4</v>
      </c>
      <c r="I26" s="16" t="s">
        <v>5</v>
      </c>
      <c r="J26" s="22">
        <v>15</v>
      </c>
      <c r="K26" s="16"/>
      <c r="L26" s="15" t="str">
        <f t="shared" si="3"/>
        <v/>
      </c>
    </row>
    <row r="27" spans="1:15" ht="105" x14ac:dyDescent="0.25">
      <c r="A27" s="18">
        <f>A26+1</f>
        <v>7</v>
      </c>
      <c r="B27" s="18" t="str">
        <f t="shared" si="0"/>
        <v>0x07</v>
      </c>
      <c r="C27" s="19" t="str">
        <f t="shared" si="1"/>
        <v>i2c_cfg_7</v>
      </c>
      <c r="D27" s="19" t="s">
        <v>343</v>
      </c>
      <c r="E27" s="21" t="s">
        <v>344</v>
      </c>
      <c r="F27" s="24">
        <v>5</v>
      </c>
      <c r="G27" s="24">
        <v>0</v>
      </c>
      <c r="H27" s="24">
        <f t="shared" si="2"/>
        <v>6</v>
      </c>
      <c r="I27" s="24" t="s">
        <v>5</v>
      </c>
      <c r="J27" s="25">
        <v>0</v>
      </c>
      <c r="K27" s="24"/>
      <c r="L27" s="19" t="str">
        <f t="shared" si="3"/>
        <v/>
      </c>
    </row>
    <row r="28" spans="1:15" x14ac:dyDescent="0.25">
      <c r="A28" s="14">
        <f>A27+1</f>
        <v>8</v>
      </c>
      <c r="B28" s="14" t="str">
        <f t="shared" si="0"/>
        <v>0x08</v>
      </c>
      <c r="C28" s="15" t="str">
        <f t="shared" si="1"/>
        <v>i2c_cfg_8</v>
      </c>
      <c r="D28" s="15" t="s">
        <v>345</v>
      </c>
      <c r="E28" s="17" t="s">
        <v>346</v>
      </c>
      <c r="F28" s="16">
        <v>7</v>
      </c>
      <c r="G28" s="16">
        <v>0</v>
      </c>
      <c r="H28" s="16">
        <f t="shared" si="2"/>
        <v>8</v>
      </c>
      <c r="I28" s="16" t="s">
        <v>5</v>
      </c>
      <c r="J28" s="22">
        <v>0</v>
      </c>
      <c r="K28" s="16"/>
      <c r="L28" s="15" t="str">
        <f t="shared" si="3"/>
        <v/>
      </c>
    </row>
    <row r="29" spans="1:15" x14ac:dyDescent="0.25">
      <c r="A29" s="18">
        <f>A28+1</f>
        <v>9</v>
      </c>
      <c r="B29" s="18" t="str">
        <f t="shared" si="0"/>
        <v>0x09</v>
      </c>
      <c r="C29" s="19" t="str">
        <f t="shared" si="1"/>
        <v>i2c_cfg_9</v>
      </c>
      <c r="D29" s="19" t="s">
        <v>347</v>
      </c>
      <c r="E29" s="21" t="s">
        <v>348</v>
      </c>
      <c r="F29" s="24">
        <v>3</v>
      </c>
      <c r="G29" s="24">
        <v>0</v>
      </c>
      <c r="H29" s="24">
        <f t="shared" si="2"/>
        <v>4</v>
      </c>
      <c r="I29" s="24" t="s">
        <v>5</v>
      </c>
      <c r="J29" s="25">
        <v>0</v>
      </c>
      <c r="K29" s="24"/>
      <c r="L29" s="19" t="str">
        <f t="shared" si="3"/>
        <v/>
      </c>
      <c r="O29" s="4"/>
    </row>
    <row r="30" spans="1:15" ht="180" x14ac:dyDescent="0.25">
      <c r="A30" s="14">
        <f>A29+1</f>
        <v>10</v>
      </c>
      <c r="B30" s="14" t="str">
        <f t="shared" si="0"/>
        <v>0x0A</v>
      </c>
      <c r="C30" s="15" t="str">
        <f t="shared" si="1"/>
        <v>i2c_cfg_10</v>
      </c>
      <c r="D30" s="15" t="s">
        <v>349</v>
      </c>
      <c r="E30" s="17" t="s">
        <v>350</v>
      </c>
      <c r="F30" s="16">
        <v>11</v>
      </c>
      <c r="G30" s="16">
        <v>0</v>
      </c>
      <c r="H30" s="16">
        <f t="shared" si="2"/>
        <v>12</v>
      </c>
      <c r="I30" s="16" t="s">
        <v>5</v>
      </c>
      <c r="J30" s="22">
        <v>428</v>
      </c>
      <c r="K30" s="16"/>
      <c r="L30" s="15" t="str">
        <f t="shared" si="3"/>
        <v/>
      </c>
    </row>
    <row r="31" spans="1:15" x14ac:dyDescent="0.25">
      <c r="A31" s="14">
        <v>16</v>
      </c>
      <c r="B31" s="14" t="str">
        <f t="shared" si="0"/>
        <v>0x10</v>
      </c>
      <c r="C31" s="15" t="str">
        <f t="shared" ref="C31:C55" si="5">"i2c_read_info_"&amp;A31</f>
        <v>i2c_read_info_16</v>
      </c>
      <c r="D31" s="15" t="s">
        <v>351</v>
      </c>
      <c r="E31" s="26" t="s">
        <v>352</v>
      </c>
      <c r="F31" s="16">
        <v>7</v>
      </c>
      <c r="G31" s="16">
        <v>0</v>
      </c>
      <c r="H31" s="16">
        <f t="shared" si="2"/>
        <v>8</v>
      </c>
      <c r="I31" s="16" t="s">
        <v>6</v>
      </c>
      <c r="J31" s="22">
        <v>0</v>
      </c>
      <c r="K31" s="16"/>
      <c r="L31" s="15" t="str">
        <f t="shared" si="3"/>
        <v/>
      </c>
    </row>
    <row r="32" spans="1:15" x14ac:dyDescent="0.25">
      <c r="A32" s="18">
        <f>A31+1</f>
        <v>17</v>
      </c>
      <c r="B32" s="18" t="str">
        <f t="shared" si="0"/>
        <v>0x11</v>
      </c>
      <c r="C32" s="19" t="str">
        <f t="shared" si="5"/>
        <v>i2c_read_info_17</v>
      </c>
      <c r="D32" s="19" t="s">
        <v>353</v>
      </c>
      <c r="E32" s="23" t="s">
        <v>354</v>
      </c>
      <c r="F32" s="24">
        <v>6</v>
      </c>
      <c r="G32" s="24">
        <v>6</v>
      </c>
      <c r="H32" s="24">
        <f t="shared" si="2"/>
        <v>1</v>
      </c>
      <c r="I32" s="24" t="s">
        <v>6</v>
      </c>
      <c r="J32" s="25">
        <v>0</v>
      </c>
      <c r="K32" s="24"/>
      <c r="L32" s="19" t="str">
        <f t="shared" si="3"/>
        <v/>
      </c>
    </row>
    <row r="33" spans="1:12" x14ac:dyDescent="0.25">
      <c r="A33" s="18">
        <f>A32</f>
        <v>17</v>
      </c>
      <c r="B33" s="18" t="str">
        <f t="shared" si="0"/>
        <v>0x11</v>
      </c>
      <c r="C33" s="19" t="str">
        <f t="shared" si="5"/>
        <v>i2c_read_info_17</v>
      </c>
      <c r="D33" s="19" t="s">
        <v>355</v>
      </c>
      <c r="E33" s="23" t="s">
        <v>356</v>
      </c>
      <c r="F33" s="24">
        <v>5</v>
      </c>
      <c r="G33" s="24">
        <v>5</v>
      </c>
      <c r="H33" s="24">
        <f t="shared" si="2"/>
        <v>1</v>
      </c>
      <c r="I33" s="24" t="s">
        <v>1657</v>
      </c>
      <c r="J33" s="25">
        <v>0</v>
      </c>
      <c r="K33" s="24"/>
      <c r="L33" s="19" t="str">
        <f t="shared" si="3"/>
        <v/>
      </c>
    </row>
    <row r="34" spans="1:12" x14ac:dyDescent="0.25">
      <c r="A34" s="18">
        <f>A33</f>
        <v>17</v>
      </c>
      <c r="B34" s="18" t="str">
        <f t="shared" si="0"/>
        <v>0x11</v>
      </c>
      <c r="C34" s="19" t="str">
        <f t="shared" si="5"/>
        <v>i2c_read_info_17</v>
      </c>
      <c r="D34" s="19" t="s">
        <v>357</v>
      </c>
      <c r="E34" s="23" t="s">
        <v>358</v>
      </c>
      <c r="F34" s="24">
        <v>4</v>
      </c>
      <c r="G34" s="24">
        <v>4</v>
      </c>
      <c r="H34" s="24">
        <f t="shared" si="2"/>
        <v>1</v>
      </c>
      <c r="I34" s="24" t="s">
        <v>1657</v>
      </c>
      <c r="J34" s="25">
        <v>0</v>
      </c>
      <c r="K34" s="24"/>
      <c r="L34" s="19" t="str">
        <f t="shared" si="3"/>
        <v/>
      </c>
    </row>
    <row r="35" spans="1:12" x14ac:dyDescent="0.25">
      <c r="A35" s="18">
        <f>A34</f>
        <v>17</v>
      </c>
      <c r="B35" s="18" t="str">
        <f t="shared" si="0"/>
        <v>0x11</v>
      </c>
      <c r="C35" s="19" t="str">
        <f t="shared" si="5"/>
        <v>i2c_read_info_17</v>
      </c>
      <c r="D35" s="19" t="s">
        <v>359</v>
      </c>
      <c r="E35" s="23" t="s">
        <v>360</v>
      </c>
      <c r="F35" s="24">
        <v>0</v>
      </c>
      <c r="G35" s="24">
        <v>0</v>
      </c>
      <c r="H35" s="24">
        <f t="shared" si="2"/>
        <v>1</v>
      </c>
      <c r="I35" s="24" t="s">
        <v>6</v>
      </c>
      <c r="J35" s="25">
        <v>0</v>
      </c>
      <c r="K35" s="24"/>
      <c r="L35" s="19" t="str">
        <f t="shared" si="3"/>
        <v/>
      </c>
    </row>
    <row r="36" spans="1:12" x14ac:dyDescent="0.25">
      <c r="A36" s="18">
        <v>19</v>
      </c>
      <c r="B36" s="18" t="str">
        <f t="shared" si="0"/>
        <v>0x13</v>
      </c>
      <c r="C36" s="19" t="str">
        <f t="shared" si="5"/>
        <v>i2c_read_info_19</v>
      </c>
      <c r="D36" s="19" t="s">
        <v>361</v>
      </c>
      <c r="E36" s="23" t="s">
        <v>362</v>
      </c>
      <c r="F36" s="24">
        <v>7</v>
      </c>
      <c r="G36" s="24">
        <v>7</v>
      </c>
      <c r="H36" s="24">
        <f t="shared" si="2"/>
        <v>1</v>
      </c>
      <c r="I36" s="24" t="s">
        <v>6</v>
      </c>
      <c r="J36" s="25">
        <v>0</v>
      </c>
      <c r="K36" s="24"/>
      <c r="L36" s="19" t="str">
        <f t="shared" si="3"/>
        <v/>
      </c>
    </row>
    <row r="37" spans="1:12" x14ac:dyDescent="0.25">
      <c r="A37" s="18">
        <f>A36</f>
        <v>19</v>
      </c>
      <c r="B37" s="18" t="str">
        <f t="shared" ref="B37:B68" si="6">_xlfn.CONCAT("0x",DEC2HEX(A37,2))</f>
        <v>0x13</v>
      </c>
      <c r="C37" s="19" t="str">
        <f t="shared" si="5"/>
        <v>i2c_read_info_19</v>
      </c>
      <c r="D37" s="19" t="s">
        <v>363</v>
      </c>
      <c r="E37" s="23" t="s">
        <v>364</v>
      </c>
      <c r="F37" s="24">
        <v>6</v>
      </c>
      <c r="G37" s="24">
        <v>4</v>
      </c>
      <c r="H37" s="24">
        <f t="shared" ref="H37:H68" si="7">IF(G37="","",F37-G37+1)</f>
        <v>3</v>
      </c>
      <c r="I37" s="24" t="s">
        <v>6</v>
      </c>
      <c r="J37" s="25">
        <v>0</v>
      </c>
      <c r="K37" s="24"/>
      <c r="L37" s="19" t="str">
        <f t="shared" ref="L37:L68" si="8">IF(K37="","",IF(I37="R","in","out"))</f>
        <v/>
      </c>
    </row>
    <row r="38" spans="1:12" x14ac:dyDescent="0.25">
      <c r="A38" s="18">
        <f>A37</f>
        <v>19</v>
      </c>
      <c r="B38" s="18" t="str">
        <f t="shared" si="6"/>
        <v>0x13</v>
      </c>
      <c r="C38" s="19" t="str">
        <f t="shared" si="5"/>
        <v>i2c_read_info_19</v>
      </c>
      <c r="D38" s="19" t="s">
        <v>365</v>
      </c>
      <c r="E38" s="23" t="s">
        <v>366</v>
      </c>
      <c r="F38" s="24">
        <v>3</v>
      </c>
      <c r="G38" s="24">
        <v>3</v>
      </c>
      <c r="H38" s="24">
        <f t="shared" si="7"/>
        <v>1</v>
      </c>
      <c r="I38" s="24" t="s">
        <v>6</v>
      </c>
      <c r="J38" s="25">
        <v>0</v>
      </c>
      <c r="K38" s="24"/>
      <c r="L38" s="19" t="str">
        <f t="shared" si="8"/>
        <v/>
      </c>
    </row>
    <row r="39" spans="1:12" x14ac:dyDescent="0.25">
      <c r="A39" s="18">
        <f>A38</f>
        <v>19</v>
      </c>
      <c r="B39" s="18" t="str">
        <f t="shared" si="6"/>
        <v>0x13</v>
      </c>
      <c r="C39" s="19" t="str">
        <f t="shared" si="5"/>
        <v>i2c_read_info_19</v>
      </c>
      <c r="D39" s="19" t="s">
        <v>367</v>
      </c>
      <c r="E39" s="23" t="s">
        <v>368</v>
      </c>
      <c r="F39" s="24">
        <v>2</v>
      </c>
      <c r="G39" s="24">
        <v>2</v>
      </c>
      <c r="H39" s="24">
        <f t="shared" si="7"/>
        <v>1</v>
      </c>
      <c r="I39" s="24" t="s">
        <v>6</v>
      </c>
      <c r="J39" s="25">
        <v>0</v>
      </c>
      <c r="K39" s="24"/>
      <c r="L39" s="19" t="str">
        <f t="shared" si="8"/>
        <v/>
      </c>
    </row>
    <row r="40" spans="1:12" x14ac:dyDescent="0.25">
      <c r="A40" s="18">
        <f>A39</f>
        <v>19</v>
      </c>
      <c r="B40" s="18" t="str">
        <f t="shared" si="6"/>
        <v>0x13</v>
      </c>
      <c r="C40" s="19" t="str">
        <f t="shared" si="5"/>
        <v>i2c_read_info_19</v>
      </c>
      <c r="D40" s="19" t="s">
        <v>369</v>
      </c>
      <c r="E40" s="23" t="s">
        <v>370</v>
      </c>
      <c r="F40" s="24">
        <v>1</v>
      </c>
      <c r="G40" s="24">
        <v>1</v>
      </c>
      <c r="H40" s="24">
        <f t="shared" si="7"/>
        <v>1</v>
      </c>
      <c r="I40" s="24" t="s">
        <v>6</v>
      </c>
      <c r="J40" s="25">
        <v>0</v>
      </c>
      <c r="K40" s="24"/>
      <c r="L40" s="19" t="str">
        <f t="shared" si="8"/>
        <v/>
      </c>
    </row>
    <row r="41" spans="1:12" x14ac:dyDescent="0.25">
      <c r="A41" s="14">
        <f>A40+1</f>
        <v>20</v>
      </c>
      <c r="B41" s="14" t="str">
        <f t="shared" si="6"/>
        <v>0x14</v>
      </c>
      <c r="C41" s="15" t="str">
        <f t="shared" si="5"/>
        <v>i2c_read_info_20</v>
      </c>
      <c r="D41" s="15" t="s">
        <v>371</v>
      </c>
      <c r="E41" s="26" t="s">
        <v>372</v>
      </c>
      <c r="F41" s="16">
        <v>7</v>
      </c>
      <c r="G41" s="16">
        <v>4</v>
      </c>
      <c r="H41" s="16">
        <f t="shared" si="7"/>
        <v>4</v>
      </c>
      <c r="I41" s="16" t="s">
        <v>6</v>
      </c>
      <c r="J41" s="22">
        <v>0</v>
      </c>
      <c r="K41" s="16"/>
      <c r="L41" s="15" t="str">
        <f t="shared" si="8"/>
        <v/>
      </c>
    </row>
    <row r="42" spans="1:12" ht="255" x14ac:dyDescent="0.25">
      <c r="A42" s="14">
        <f>A41</f>
        <v>20</v>
      </c>
      <c r="B42" s="14" t="str">
        <f t="shared" si="6"/>
        <v>0x14</v>
      </c>
      <c r="C42" s="15" t="str">
        <f t="shared" si="5"/>
        <v>i2c_read_info_20</v>
      </c>
      <c r="D42" s="15" t="s">
        <v>373</v>
      </c>
      <c r="E42" s="26" t="s">
        <v>374</v>
      </c>
      <c r="F42" s="16">
        <v>3</v>
      </c>
      <c r="G42" s="16">
        <v>0</v>
      </c>
      <c r="H42" s="16">
        <f t="shared" si="7"/>
        <v>4</v>
      </c>
      <c r="I42" s="16" t="s">
        <v>1657</v>
      </c>
      <c r="J42" s="22">
        <v>0</v>
      </c>
      <c r="K42" s="16"/>
      <c r="L42" s="15" t="str">
        <f t="shared" si="8"/>
        <v/>
      </c>
    </row>
    <row r="43" spans="1:12" x14ac:dyDescent="0.25">
      <c r="A43" s="18">
        <f>A41+1</f>
        <v>21</v>
      </c>
      <c r="B43" s="18" t="str">
        <f t="shared" si="6"/>
        <v>0x15</v>
      </c>
      <c r="C43" s="19" t="str">
        <f t="shared" si="5"/>
        <v>i2c_read_info_21</v>
      </c>
      <c r="D43" s="19" t="s">
        <v>375</v>
      </c>
      <c r="E43" s="23" t="s">
        <v>376</v>
      </c>
      <c r="F43" s="24">
        <v>7</v>
      </c>
      <c r="G43" s="24">
        <v>4</v>
      </c>
      <c r="H43" s="24">
        <f t="shared" si="7"/>
        <v>4</v>
      </c>
      <c r="I43" s="24" t="s">
        <v>6</v>
      </c>
      <c r="J43" s="25">
        <v>0</v>
      </c>
      <c r="K43" s="24"/>
      <c r="L43" s="19" t="str">
        <f t="shared" si="8"/>
        <v/>
      </c>
    </row>
    <row r="44" spans="1:12" x14ac:dyDescent="0.25">
      <c r="A44" s="18">
        <f>A43</f>
        <v>21</v>
      </c>
      <c r="B44" s="18" t="str">
        <f t="shared" si="6"/>
        <v>0x15</v>
      </c>
      <c r="C44" s="19" t="str">
        <f t="shared" si="5"/>
        <v>i2c_read_info_21</v>
      </c>
      <c r="D44" s="19" t="s">
        <v>377</v>
      </c>
      <c r="E44" s="23" t="s">
        <v>378</v>
      </c>
      <c r="F44" s="24">
        <v>3</v>
      </c>
      <c r="G44" s="24">
        <v>0</v>
      </c>
      <c r="H44" s="24">
        <f t="shared" si="7"/>
        <v>4</v>
      </c>
      <c r="I44" s="24" t="s">
        <v>6</v>
      </c>
      <c r="J44" s="25">
        <v>0</v>
      </c>
      <c r="K44" s="24"/>
      <c r="L44" s="19" t="str">
        <f t="shared" si="8"/>
        <v/>
      </c>
    </row>
    <row r="45" spans="1:12" x14ac:dyDescent="0.25">
      <c r="A45" s="14">
        <f>A43+1</f>
        <v>22</v>
      </c>
      <c r="B45" s="14" t="str">
        <f t="shared" si="6"/>
        <v>0x16</v>
      </c>
      <c r="C45" s="15" t="str">
        <f t="shared" si="5"/>
        <v>i2c_read_info_22</v>
      </c>
      <c r="D45" s="15" t="s">
        <v>379</v>
      </c>
      <c r="E45" s="26" t="s">
        <v>380</v>
      </c>
      <c r="F45" s="16">
        <v>7</v>
      </c>
      <c r="G45" s="16">
        <v>4</v>
      </c>
      <c r="H45" s="16">
        <f t="shared" si="7"/>
        <v>4</v>
      </c>
      <c r="I45" s="16" t="s">
        <v>1657</v>
      </c>
      <c r="J45" s="22">
        <v>0</v>
      </c>
      <c r="K45" s="16"/>
      <c r="L45" s="15" t="str">
        <f t="shared" si="8"/>
        <v/>
      </c>
    </row>
    <row r="46" spans="1:12" x14ac:dyDescent="0.25">
      <c r="A46" s="14">
        <f>A44+1</f>
        <v>22</v>
      </c>
      <c r="B46" s="14" t="str">
        <f t="shared" si="6"/>
        <v>0x16</v>
      </c>
      <c r="C46" s="15" t="str">
        <f t="shared" si="5"/>
        <v>i2c_read_info_22</v>
      </c>
      <c r="D46" s="15" t="s">
        <v>1662</v>
      </c>
      <c r="E46" s="26" t="s">
        <v>1663</v>
      </c>
      <c r="F46" s="16">
        <v>2</v>
      </c>
      <c r="G46" s="16">
        <v>0</v>
      </c>
      <c r="H46" s="16">
        <f t="shared" si="7"/>
        <v>3</v>
      </c>
      <c r="I46" s="16" t="s">
        <v>1657</v>
      </c>
      <c r="J46" s="22">
        <v>0</v>
      </c>
      <c r="K46" s="16"/>
      <c r="L46" s="15" t="str">
        <f t="shared" si="8"/>
        <v/>
      </c>
    </row>
    <row r="47" spans="1:12" x14ac:dyDescent="0.25">
      <c r="A47" s="18">
        <f>A46+1</f>
        <v>23</v>
      </c>
      <c r="B47" s="18" t="str">
        <f t="shared" si="6"/>
        <v>0x17</v>
      </c>
      <c r="C47" s="19" t="str">
        <f t="shared" si="5"/>
        <v>i2c_read_info_23</v>
      </c>
      <c r="D47" s="19" t="s">
        <v>381</v>
      </c>
      <c r="E47" s="23" t="s">
        <v>382</v>
      </c>
      <c r="F47" s="24">
        <v>7</v>
      </c>
      <c r="G47" s="24">
        <v>0</v>
      </c>
      <c r="H47" s="24">
        <f t="shared" si="7"/>
        <v>8</v>
      </c>
      <c r="I47" s="24" t="s">
        <v>1657</v>
      </c>
      <c r="J47" s="25">
        <v>0</v>
      </c>
      <c r="K47" s="24"/>
      <c r="L47" s="19" t="str">
        <f t="shared" si="8"/>
        <v/>
      </c>
    </row>
    <row r="48" spans="1:12" x14ac:dyDescent="0.25">
      <c r="A48" s="14">
        <f>A47+1</f>
        <v>24</v>
      </c>
      <c r="B48" s="14" t="str">
        <f t="shared" si="6"/>
        <v>0x18</v>
      </c>
      <c r="C48" s="15" t="str">
        <f t="shared" si="5"/>
        <v>i2c_read_info_24</v>
      </c>
      <c r="D48" s="15" t="s">
        <v>383</v>
      </c>
      <c r="E48" s="26" t="s">
        <v>384</v>
      </c>
      <c r="F48" s="16">
        <v>7</v>
      </c>
      <c r="G48" s="16">
        <v>0</v>
      </c>
      <c r="H48" s="16">
        <f t="shared" si="7"/>
        <v>8</v>
      </c>
      <c r="I48" s="16" t="s">
        <v>6</v>
      </c>
      <c r="J48" s="22">
        <v>0</v>
      </c>
      <c r="K48" s="16"/>
      <c r="L48" s="15" t="str">
        <f t="shared" si="8"/>
        <v/>
      </c>
    </row>
    <row r="49" spans="1:15" x14ac:dyDescent="0.25">
      <c r="A49" s="18">
        <f>A48+1</f>
        <v>25</v>
      </c>
      <c r="B49" s="18" t="str">
        <f t="shared" si="6"/>
        <v>0x19</v>
      </c>
      <c r="C49" s="19" t="str">
        <f t="shared" si="5"/>
        <v>i2c_read_info_25</v>
      </c>
      <c r="D49" s="19" t="s">
        <v>385</v>
      </c>
      <c r="E49" s="23" t="s">
        <v>386</v>
      </c>
      <c r="F49" s="24">
        <v>7</v>
      </c>
      <c r="G49" s="24">
        <v>0</v>
      </c>
      <c r="H49" s="24">
        <f t="shared" si="7"/>
        <v>8</v>
      </c>
      <c r="I49" s="24" t="s">
        <v>1657</v>
      </c>
      <c r="J49" s="25">
        <v>1</v>
      </c>
      <c r="K49" s="24"/>
      <c r="L49" s="19" t="str">
        <f t="shared" si="8"/>
        <v/>
      </c>
    </row>
    <row r="50" spans="1:15" x14ac:dyDescent="0.25">
      <c r="A50" s="14">
        <f>A49+1</f>
        <v>26</v>
      </c>
      <c r="B50" s="14" t="str">
        <f t="shared" si="6"/>
        <v>0x1A</v>
      </c>
      <c r="C50" s="15" t="str">
        <f t="shared" si="5"/>
        <v>i2c_read_info_26</v>
      </c>
      <c r="D50" s="15" t="s">
        <v>387</v>
      </c>
      <c r="E50" s="17" t="s">
        <v>388</v>
      </c>
      <c r="F50" s="16">
        <v>7</v>
      </c>
      <c r="G50" s="16">
        <v>0</v>
      </c>
      <c r="H50" s="16">
        <f t="shared" si="7"/>
        <v>8</v>
      </c>
      <c r="I50" s="16" t="s">
        <v>1657</v>
      </c>
      <c r="J50" s="22">
        <v>0</v>
      </c>
      <c r="K50" s="16"/>
      <c r="L50" s="15" t="str">
        <f t="shared" si="8"/>
        <v/>
      </c>
    </row>
    <row r="51" spans="1:15" x14ac:dyDescent="0.25">
      <c r="A51" s="18">
        <f>A50+1</f>
        <v>27</v>
      </c>
      <c r="B51" s="18" t="str">
        <f t="shared" si="6"/>
        <v>0x1B</v>
      </c>
      <c r="C51" s="19" t="str">
        <f t="shared" si="5"/>
        <v>i2c_read_info_27</v>
      </c>
      <c r="D51" s="19" t="s">
        <v>389</v>
      </c>
      <c r="E51" s="23" t="s">
        <v>390</v>
      </c>
      <c r="F51" s="24">
        <v>7</v>
      </c>
      <c r="G51" s="24">
        <v>7</v>
      </c>
      <c r="H51" s="24">
        <f t="shared" si="7"/>
        <v>1</v>
      </c>
      <c r="I51" s="24" t="s">
        <v>1657</v>
      </c>
      <c r="J51" s="25">
        <v>1</v>
      </c>
      <c r="K51" s="24"/>
      <c r="L51" s="19" t="str">
        <f t="shared" si="8"/>
        <v/>
      </c>
      <c r="O51" s="4"/>
    </row>
    <row r="52" spans="1:15" x14ac:dyDescent="0.25">
      <c r="A52" s="18">
        <f>A51</f>
        <v>27</v>
      </c>
      <c r="B52" s="18" t="str">
        <f t="shared" si="6"/>
        <v>0x1B</v>
      </c>
      <c r="C52" s="19" t="str">
        <f t="shared" si="5"/>
        <v>i2c_read_info_27</v>
      </c>
      <c r="D52" s="19" t="s">
        <v>391</v>
      </c>
      <c r="E52" s="21" t="s">
        <v>392</v>
      </c>
      <c r="F52" s="24">
        <v>6</v>
      </c>
      <c r="G52" s="24">
        <v>0</v>
      </c>
      <c r="H52" s="24">
        <f t="shared" si="7"/>
        <v>7</v>
      </c>
      <c r="I52" s="24" t="s">
        <v>1657</v>
      </c>
      <c r="J52" s="25">
        <v>0</v>
      </c>
      <c r="K52" s="24"/>
      <c r="L52" s="19" t="str">
        <f t="shared" si="8"/>
        <v/>
      </c>
      <c r="O52" s="4"/>
    </row>
    <row r="53" spans="1:15" x14ac:dyDescent="0.25">
      <c r="A53" s="14">
        <f>A52+1</f>
        <v>28</v>
      </c>
      <c r="B53" s="14" t="str">
        <f t="shared" si="6"/>
        <v>0x1C</v>
      </c>
      <c r="C53" s="15" t="str">
        <f t="shared" si="5"/>
        <v>i2c_read_info_28</v>
      </c>
      <c r="D53" s="15" t="s">
        <v>393</v>
      </c>
      <c r="E53" s="17" t="s">
        <v>394</v>
      </c>
      <c r="F53" s="16">
        <v>7</v>
      </c>
      <c r="G53" s="16">
        <v>0</v>
      </c>
      <c r="H53" s="16">
        <f t="shared" si="7"/>
        <v>8</v>
      </c>
      <c r="I53" s="16" t="s">
        <v>1657</v>
      </c>
      <c r="J53" s="22">
        <v>0</v>
      </c>
      <c r="K53" s="16"/>
      <c r="L53" s="15" t="str">
        <f t="shared" si="8"/>
        <v/>
      </c>
    </row>
    <row r="54" spans="1:15" x14ac:dyDescent="0.25">
      <c r="A54" s="18">
        <f>A53+1</f>
        <v>29</v>
      </c>
      <c r="B54" s="18" t="str">
        <f t="shared" si="6"/>
        <v>0x1D</v>
      </c>
      <c r="C54" s="19" t="str">
        <f t="shared" si="5"/>
        <v>i2c_read_info_29</v>
      </c>
      <c r="D54" s="19" t="s">
        <v>395</v>
      </c>
      <c r="E54" s="21" t="s">
        <v>396</v>
      </c>
      <c r="F54" s="24">
        <v>15</v>
      </c>
      <c r="G54" s="24">
        <v>0</v>
      </c>
      <c r="H54" s="24">
        <f t="shared" si="7"/>
        <v>16</v>
      </c>
      <c r="I54" s="24" t="s">
        <v>1657</v>
      </c>
      <c r="J54" s="25">
        <v>0</v>
      </c>
      <c r="K54" s="24"/>
      <c r="L54" s="19" t="str">
        <f t="shared" si="8"/>
        <v/>
      </c>
    </row>
    <row r="55" spans="1:15" x14ac:dyDescent="0.25">
      <c r="A55" s="18">
        <v>31</v>
      </c>
      <c r="B55" s="18" t="str">
        <f t="shared" si="6"/>
        <v>0x1F</v>
      </c>
      <c r="C55" s="19" t="str">
        <f t="shared" si="5"/>
        <v>i2c_read_info_31</v>
      </c>
      <c r="D55" s="19" t="s">
        <v>397</v>
      </c>
      <c r="E55" s="23" t="s">
        <v>398</v>
      </c>
      <c r="F55" s="24">
        <v>7</v>
      </c>
      <c r="G55" s="24">
        <v>0</v>
      </c>
      <c r="H55" s="24">
        <f t="shared" si="7"/>
        <v>8</v>
      </c>
      <c r="I55" s="24" t="s">
        <v>1657</v>
      </c>
      <c r="J55" s="25">
        <v>0</v>
      </c>
      <c r="K55" s="24"/>
      <c r="L55" s="19" t="str">
        <f t="shared" si="8"/>
        <v/>
      </c>
    </row>
    <row r="56" spans="1:15" ht="30" x14ac:dyDescent="0.25">
      <c r="A56" s="14">
        <f t="shared" ref="A56:A71" si="9">A55+1</f>
        <v>32</v>
      </c>
      <c r="B56" s="14" t="str">
        <f t="shared" si="6"/>
        <v>0x20</v>
      </c>
      <c r="C56" s="15" t="str">
        <f t="shared" ref="C56:C71" si="10">"i2c_cfg_"&amp;A56</f>
        <v>i2c_cfg_32</v>
      </c>
      <c r="D56" s="15" t="str">
        <f t="array" aca="1" ref="D56" ca="1">"bus_ctrl["&amp;RIGHT(INDIRECT("A"&amp;ROW()),LEN(INDIRECT("A"&amp;ROW())))-32&amp;"]"</f>
        <v>bus_ctrl[0]</v>
      </c>
      <c r="E56" s="26" t="str" cm="1">
        <f t="array" aca="1" ref="E56" ca="1">"Bus Control Memory, byte "&amp;RIGHT(INDIRECT("A"&amp;ROW()),LEN(INDIRECT("A"&amp;ROW())))-32&amp;"
Note! This register field can be treated as RW if and only if the start_sw register field is held 0"</f>
        <v>Bus Control Memory, byte 0
Note! This register field can be treated as RW if and only if the start_sw register field is held 0</v>
      </c>
      <c r="F56" s="16">
        <v>7</v>
      </c>
      <c r="G56" s="16">
        <v>0</v>
      </c>
      <c r="H56" s="16">
        <f t="shared" si="7"/>
        <v>8</v>
      </c>
      <c r="I56" s="16" t="s">
        <v>13</v>
      </c>
      <c r="J56" s="22">
        <v>0</v>
      </c>
      <c r="K56" s="16"/>
      <c r="L56" s="15" t="str">
        <f t="shared" si="8"/>
        <v/>
      </c>
    </row>
    <row r="57" spans="1:15" ht="30" x14ac:dyDescent="0.25">
      <c r="A57" s="18">
        <f t="shared" si="9"/>
        <v>33</v>
      </c>
      <c r="B57" s="18" t="str">
        <f t="shared" si="6"/>
        <v>0x21</v>
      </c>
      <c r="C57" s="19" t="str">
        <f t="shared" si="10"/>
        <v>i2c_cfg_33</v>
      </c>
      <c r="D57" s="19" t="str">
        <f t="array" aca="1" ref="D57" ca="1">"bus_ctrl["&amp;RIGHT(INDIRECT("A"&amp;ROW()),LEN(INDIRECT("A"&amp;ROW())))-32&amp;"]"</f>
        <v>bus_ctrl[1]</v>
      </c>
      <c r="E57" s="57" t="str" cm="1">
        <f t="array" aca="1" ref="E57" ca="1">"Bus Control Memory, byte "&amp;RIGHT(INDIRECT("A"&amp;ROW()),LEN(INDIRECT("A"&amp;ROW())))-32&amp;"
Note! This register field can be treated as RW iff the start_sw register field is held 0"</f>
        <v>Bus Control Memory, byte 1
Note! This register field can be treated as RW iff the start_sw register field is held 0</v>
      </c>
      <c r="F57" s="24">
        <v>7</v>
      </c>
      <c r="G57" s="24">
        <v>0</v>
      </c>
      <c r="H57" s="24">
        <f t="shared" si="7"/>
        <v>8</v>
      </c>
      <c r="I57" s="24" t="s">
        <v>13</v>
      </c>
      <c r="J57" s="25">
        <v>0</v>
      </c>
      <c r="K57" s="24"/>
      <c r="L57" s="19" t="str">
        <f t="shared" si="8"/>
        <v/>
      </c>
    </row>
    <row r="58" spans="1:15" ht="30" x14ac:dyDescent="0.25">
      <c r="A58" s="14">
        <f t="shared" si="9"/>
        <v>34</v>
      </c>
      <c r="B58" s="14" t="str">
        <f t="shared" si="6"/>
        <v>0x22</v>
      </c>
      <c r="C58" s="15" t="str">
        <f t="shared" si="10"/>
        <v>i2c_cfg_34</v>
      </c>
      <c r="D58" s="15" t="str">
        <f t="array" aca="1" ref="D58" ca="1">"bus_ctrl["&amp;RIGHT(INDIRECT("A"&amp;ROW()),LEN(INDIRECT("A"&amp;ROW())))-32&amp;"]"</f>
        <v>bus_ctrl[2]</v>
      </c>
      <c r="E58" s="26" t="str" cm="1">
        <f t="array" aca="1" ref="E58" ca="1">"Bus Control Memory, byte "&amp;RIGHT(INDIRECT("A"&amp;ROW()),LEN(INDIRECT("A"&amp;ROW())))-32&amp;"
Note! This register field can be treated as RW iff the start_sw register field is held 0"</f>
        <v>Bus Control Memory, byte 2
Note! This register field can be treated as RW iff the start_sw register field is held 0</v>
      </c>
      <c r="F58" s="16">
        <v>7</v>
      </c>
      <c r="G58" s="16">
        <v>0</v>
      </c>
      <c r="H58" s="16">
        <f t="shared" si="7"/>
        <v>8</v>
      </c>
      <c r="I58" s="16" t="s">
        <v>13</v>
      </c>
      <c r="J58" s="22">
        <v>0</v>
      </c>
      <c r="K58" s="16"/>
      <c r="L58" s="15" t="str">
        <f t="shared" si="8"/>
        <v/>
      </c>
    </row>
    <row r="59" spans="1:15" ht="30" x14ac:dyDescent="0.25">
      <c r="A59" s="18">
        <f t="shared" si="9"/>
        <v>35</v>
      </c>
      <c r="B59" s="18" t="str">
        <f t="shared" si="6"/>
        <v>0x23</v>
      </c>
      <c r="C59" s="19" t="str">
        <f t="shared" si="10"/>
        <v>i2c_cfg_35</v>
      </c>
      <c r="D59" s="19" t="str">
        <f t="array" aca="1" ref="D59" ca="1">"bus_ctrl["&amp;RIGHT(INDIRECT("A"&amp;ROW()),LEN(INDIRECT("A"&amp;ROW())))-32&amp;"]"</f>
        <v>bus_ctrl[3]</v>
      </c>
      <c r="E59" s="57" t="str" cm="1">
        <f t="array" aca="1" ref="E59" ca="1">"Bus Control Memory, byte "&amp;RIGHT(INDIRECT("A"&amp;ROW()),LEN(INDIRECT("A"&amp;ROW())))-32&amp;"
Note! This register field can be treated as RW iff the start_sw register field is held 0"</f>
        <v>Bus Control Memory, byte 3
Note! This register field can be treated as RW iff the start_sw register field is held 0</v>
      </c>
      <c r="F59" s="24">
        <v>7</v>
      </c>
      <c r="G59" s="24">
        <v>0</v>
      </c>
      <c r="H59" s="24">
        <f t="shared" si="7"/>
        <v>8</v>
      </c>
      <c r="I59" s="24" t="s">
        <v>13</v>
      </c>
      <c r="J59" s="25">
        <v>0</v>
      </c>
      <c r="K59" s="24"/>
      <c r="L59" s="19" t="str">
        <f t="shared" si="8"/>
        <v/>
      </c>
    </row>
    <row r="60" spans="1:15" ht="30" x14ac:dyDescent="0.25">
      <c r="A60" s="14">
        <f t="shared" si="9"/>
        <v>36</v>
      </c>
      <c r="B60" s="14" t="str">
        <f t="shared" si="6"/>
        <v>0x24</v>
      </c>
      <c r="C60" s="15" t="str">
        <f t="shared" si="10"/>
        <v>i2c_cfg_36</v>
      </c>
      <c r="D60" s="15" t="str">
        <f t="array" aca="1" ref="D60" ca="1">"bus_ctrl["&amp;RIGHT(INDIRECT("A"&amp;ROW()),LEN(INDIRECT("A"&amp;ROW())))-32&amp;"]"</f>
        <v>bus_ctrl[4]</v>
      </c>
      <c r="E60" s="26" t="str" cm="1">
        <f t="array" aca="1" ref="E60" ca="1">"Bus Control Memory, byte "&amp;RIGHT(INDIRECT("A"&amp;ROW()),LEN(INDIRECT("A"&amp;ROW())))-32&amp;"
Note! This register field can be treated as RW iff the start_sw register field is held 0"</f>
        <v>Bus Control Memory, byte 4
Note! This register field can be treated as RW iff the start_sw register field is held 0</v>
      </c>
      <c r="F60" s="16">
        <v>7</v>
      </c>
      <c r="G60" s="16">
        <v>0</v>
      </c>
      <c r="H60" s="16">
        <f t="shared" si="7"/>
        <v>8</v>
      </c>
      <c r="I60" s="16" t="s">
        <v>13</v>
      </c>
      <c r="J60" s="22">
        <v>0</v>
      </c>
      <c r="K60" s="16"/>
      <c r="L60" s="15" t="str">
        <f t="shared" si="8"/>
        <v/>
      </c>
    </row>
    <row r="61" spans="1:15" ht="30" x14ac:dyDescent="0.25">
      <c r="A61" s="18">
        <f t="shared" si="9"/>
        <v>37</v>
      </c>
      <c r="B61" s="18" t="str">
        <f t="shared" si="6"/>
        <v>0x25</v>
      </c>
      <c r="C61" s="19" t="str">
        <f t="shared" si="10"/>
        <v>i2c_cfg_37</v>
      </c>
      <c r="D61" s="19" t="str">
        <f t="array" aca="1" ref="D61" ca="1">"bus_ctrl["&amp;RIGHT(INDIRECT("A"&amp;ROW()),LEN(INDIRECT("A"&amp;ROW())))-32&amp;"]"</f>
        <v>bus_ctrl[5]</v>
      </c>
      <c r="E61" s="57" t="str" cm="1">
        <f t="array" aca="1" ref="E61" ca="1">"Bus Control Memory, byte "&amp;RIGHT(INDIRECT("A"&amp;ROW()),LEN(INDIRECT("A"&amp;ROW())))-32&amp;"
Note! This register field can be treated as RW iff the start_sw register field is held 0"</f>
        <v>Bus Control Memory, byte 5
Note! This register field can be treated as RW iff the start_sw register field is held 0</v>
      </c>
      <c r="F61" s="24">
        <v>7</v>
      </c>
      <c r="G61" s="24">
        <v>0</v>
      </c>
      <c r="H61" s="24">
        <f t="shared" si="7"/>
        <v>8</v>
      </c>
      <c r="I61" s="24" t="s">
        <v>13</v>
      </c>
      <c r="J61" s="25">
        <v>0</v>
      </c>
      <c r="K61" s="24"/>
      <c r="L61" s="19" t="str">
        <f t="shared" si="8"/>
        <v/>
      </c>
    </row>
    <row r="62" spans="1:15" ht="30" x14ac:dyDescent="0.25">
      <c r="A62" s="14">
        <f t="shared" si="9"/>
        <v>38</v>
      </c>
      <c r="B62" s="14" t="str">
        <f t="shared" si="6"/>
        <v>0x26</v>
      </c>
      <c r="C62" s="15" t="str">
        <f t="shared" si="10"/>
        <v>i2c_cfg_38</v>
      </c>
      <c r="D62" s="15" t="str">
        <f t="array" aca="1" ref="D62" ca="1">"bus_ctrl["&amp;RIGHT(INDIRECT("A"&amp;ROW()),LEN(INDIRECT("A"&amp;ROW())))-32&amp;"]"</f>
        <v>bus_ctrl[6]</v>
      </c>
      <c r="E62" s="26" t="str" cm="1">
        <f t="array" aca="1" ref="E62" ca="1">"Bus Control Memory, byte "&amp;RIGHT(INDIRECT("A"&amp;ROW()),LEN(INDIRECT("A"&amp;ROW())))-32&amp;"
Note! This register field can be treated as RW iff the start_sw register field is held 0"</f>
        <v>Bus Control Memory, byte 6
Note! This register field can be treated as RW iff the start_sw register field is held 0</v>
      </c>
      <c r="F62" s="16">
        <v>7</v>
      </c>
      <c r="G62" s="16">
        <v>0</v>
      </c>
      <c r="H62" s="16">
        <f t="shared" si="7"/>
        <v>8</v>
      </c>
      <c r="I62" s="16" t="s">
        <v>13</v>
      </c>
      <c r="J62" s="22">
        <v>0</v>
      </c>
      <c r="K62" s="16"/>
      <c r="L62" s="15" t="str">
        <f t="shared" si="8"/>
        <v/>
      </c>
    </row>
    <row r="63" spans="1:15" ht="30" x14ac:dyDescent="0.25">
      <c r="A63" s="18">
        <f t="shared" si="9"/>
        <v>39</v>
      </c>
      <c r="B63" s="18" t="str">
        <f t="shared" si="6"/>
        <v>0x27</v>
      </c>
      <c r="C63" s="19" t="str">
        <f t="shared" si="10"/>
        <v>i2c_cfg_39</v>
      </c>
      <c r="D63" s="19" t="str">
        <f t="array" aca="1" ref="D63" ca="1">"bus_ctrl["&amp;RIGHT(INDIRECT("A"&amp;ROW()),LEN(INDIRECT("A"&amp;ROW())))-32&amp;"]"</f>
        <v>bus_ctrl[7]</v>
      </c>
      <c r="E63" s="57" t="str" cm="1">
        <f t="array" aca="1" ref="E63" ca="1">"Bus Control Memory, byte "&amp;RIGHT(INDIRECT("A"&amp;ROW()),LEN(INDIRECT("A"&amp;ROW())))-32&amp;"
Note! This register field can be treated as RW iff the start_sw register field is held 0"</f>
        <v>Bus Control Memory, byte 7
Note! This register field can be treated as RW iff the start_sw register field is held 0</v>
      </c>
      <c r="F63" s="24">
        <v>7</v>
      </c>
      <c r="G63" s="24">
        <v>0</v>
      </c>
      <c r="H63" s="24">
        <f t="shared" si="7"/>
        <v>8</v>
      </c>
      <c r="I63" s="24" t="s">
        <v>13</v>
      </c>
      <c r="J63" s="25">
        <v>0</v>
      </c>
      <c r="K63" s="24"/>
      <c r="L63" s="19" t="str">
        <f t="shared" si="8"/>
        <v/>
      </c>
    </row>
    <row r="64" spans="1:15" ht="30" x14ac:dyDescent="0.25">
      <c r="A64" s="14">
        <f t="shared" si="9"/>
        <v>40</v>
      </c>
      <c r="B64" s="14" t="str">
        <f t="shared" si="6"/>
        <v>0x28</v>
      </c>
      <c r="C64" s="15" t="str">
        <f t="shared" si="10"/>
        <v>i2c_cfg_40</v>
      </c>
      <c r="D64" s="15" t="str">
        <f t="array" aca="1" ref="D64" ca="1">"bus_ctrl["&amp;RIGHT(INDIRECT("A"&amp;ROW()),LEN(INDIRECT("A"&amp;ROW())))-32&amp;"]"</f>
        <v>bus_ctrl[8]</v>
      </c>
      <c r="E64" s="26" t="str" cm="1">
        <f t="array" aca="1" ref="E64" ca="1">"Bus Control Memory, byte "&amp;RIGHT(INDIRECT("A"&amp;ROW()),LEN(INDIRECT("A"&amp;ROW())))-32&amp;"
Note! This register field can be treated as RW iff the start_sw register field is held 0"</f>
        <v>Bus Control Memory, byte 8
Note! This register field can be treated as RW iff the start_sw register field is held 0</v>
      </c>
      <c r="F64" s="16">
        <v>7</v>
      </c>
      <c r="G64" s="16">
        <v>0</v>
      </c>
      <c r="H64" s="16">
        <f t="shared" si="7"/>
        <v>8</v>
      </c>
      <c r="I64" s="16" t="s">
        <v>13</v>
      </c>
      <c r="J64" s="22">
        <v>0</v>
      </c>
      <c r="K64" s="16"/>
      <c r="L64" s="15" t="str">
        <f t="shared" si="8"/>
        <v/>
      </c>
    </row>
    <row r="65" spans="1:12" ht="30" x14ac:dyDescent="0.25">
      <c r="A65" s="18">
        <f t="shared" si="9"/>
        <v>41</v>
      </c>
      <c r="B65" s="18" t="str">
        <f t="shared" si="6"/>
        <v>0x29</v>
      </c>
      <c r="C65" s="19" t="str">
        <f t="shared" si="10"/>
        <v>i2c_cfg_41</v>
      </c>
      <c r="D65" s="19" t="str">
        <f t="array" aca="1" ref="D65" ca="1">"bus_ctrl["&amp;RIGHT(INDIRECT("A"&amp;ROW()),LEN(INDIRECT("A"&amp;ROW())))-32&amp;"]"</f>
        <v>bus_ctrl[9]</v>
      </c>
      <c r="E65" s="57" t="str" cm="1">
        <f t="array" aca="1" ref="E65" ca="1">"Bus Control Memory, byte "&amp;RIGHT(INDIRECT("A"&amp;ROW()),LEN(INDIRECT("A"&amp;ROW())))-32&amp;"
Note! This register field can be treated as RW iff the start_sw register field is held 0"</f>
        <v>Bus Control Memory, byte 9
Note! This register field can be treated as RW iff the start_sw register field is held 0</v>
      </c>
      <c r="F65" s="24">
        <v>7</v>
      </c>
      <c r="G65" s="24">
        <v>0</v>
      </c>
      <c r="H65" s="24">
        <f t="shared" si="7"/>
        <v>8</v>
      </c>
      <c r="I65" s="24" t="s">
        <v>13</v>
      </c>
      <c r="J65" s="25">
        <v>0</v>
      </c>
      <c r="K65" s="24"/>
      <c r="L65" s="19" t="str">
        <f t="shared" si="8"/>
        <v/>
      </c>
    </row>
    <row r="66" spans="1:12" ht="30" x14ac:dyDescent="0.25">
      <c r="A66" s="14">
        <f t="shared" si="9"/>
        <v>42</v>
      </c>
      <c r="B66" s="14" t="str">
        <f t="shared" si="6"/>
        <v>0x2A</v>
      </c>
      <c r="C66" s="15" t="str">
        <f t="shared" si="10"/>
        <v>i2c_cfg_42</v>
      </c>
      <c r="D66" s="15" t="str">
        <f t="array" aca="1" ref="D66" ca="1">"bus_ctrl["&amp;RIGHT(INDIRECT("A"&amp;ROW()),LEN(INDIRECT("A"&amp;ROW())))-32&amp;"]"</f>
        <v>bus_ctrl[10]</v>
      </c>
      <c r="E66" s="26" t="str" cm="1">
        <f t="array" aca="1" ref="E66" ca="1">"Bus Control Memory, byte "&amp;RIGHT(INDIRECT("A"&amp;ROW()),LEN(INDIRECT("A"&amp;ROW())))-32&amp;"
Note! This register field can be treated as RW iff the start_sw register field is held 0"</f>
        <v>Bus Control Memory, byte 10
Note! This register field can be treated as RW iff the start_sw register field is held 0</v>
      </c>
      <c r="F66" s="16">
        <v>7</v>
      </c>
      <c r="G66" s="16">
        <v>0</v>
      </c>
      <c r="H66" s="16">
        <f t="shared" si="7"/>
        <v>8</v>
      </c>
      <c r="I66" s="16" t="s">
        <v>13</v>
      </c>
      <c r="J66" s="22">
        <v>0</v>
      </c>
      <c r="K66" s="16"/>
      <c r="L66" s="15" t="str">
        <f t="shared" si="8"/>
        <v/>
      </c>
    </row>
    <row r="67" spans="1:12" ht="30" x14ac:dyDescent="0.25">
      <c r="A67" s="18">
        <f t="shared" si="9"/>
        <v>43</v>
      </c>
      <c r="B67" s="18" t="str">
        <f t="shared" si="6"/>
        <v>0x2B</v>
      </c>
      <c r="C67" s="19" t="str">
        <f t="shared" si="10"/>
        <v>i2c_cfg_43</v>
      </c>
      <c r="D67" s="19" t="str">
        <f t="array" aca="1" ref="D67" ca="1">"bus_ctrl["&amp;RIGHT(INDIRECT("A"&amp;ROW()),LEN(INDIRECT("A"&amp;ROW())))-32&amp;"]"</f>
        <v>bus_ctrl[11]</v>
      </c>
      <c r="E67" s="57" t="str" cm="1">
        <f t="array" aca="1" ref="E67" ca="1">"Bus Control Memory, byte "&amp;RIGHT(INDIRECT("A"&amp;ROW()),LEN(INDIRECT("A"&amp;ROW())))-32&amp;"
Note! This register field can be treated as RW iff the start_sw register field is held 0"</f>
        <v>Bus Control Memory, byte 11
Note! This register field can be treated as RW iff the start_sw register field is held 0</v>
      </c>
      <c r="F67" s="24">
        <v>7</v>
      </c>
      <c r="G67" s="24">
        <v>0</v>
      </c>
      <c r="H67" s="24">
        <f t="shared" si="7"/>
        <v>8</v>
      </c>
      <c r="I67" s="24" t="s">
        <v>13</v>
      </c>
      <c r="J67" s="25">
        <v>0</v>
      </c>
      <c r="K67" s="24"/>
      <c r="L67" s="19" t="str">
        <f t="shared" si="8"/>
        <v/>
      </c>
    </row>
    <row r="68" spans="1:12" ht="30" x14ac:dyDescent="0.25">
      <c r="A68" s="14">
        <f t="shared" si="9"/>
        <v>44</v>
      </c>
      <c r="B68" s="14" t="str">
        <f t="shared" si="6"/>
        <v>0x2C</v>
      </c>
      <c r="C68" s="15" t="str">
        <f t="shared" si="10"/>
        <v>i2c_cfg_44</v>
      </c>
      <c r="D68" s="15" t="str">
        <f t="array" aca="1" ref="D68" ca="1">"bus_ctrl["&amp;RIGHT(INDIRECT("A"&amp;ROW()),LEN(INDIRECT("A"&amp;ROW())))-32&amp;"]"</f>
        <v>bus_ctrl[12]</v>
      </c>
      <c r="E68" s="26" t="str" cm="1">
        <f t="array" aca="1" ref="E68" ca="1">"Bus Control Memory, byte "&amp;RIGHT(INDIRECT("A"&amp;ROW()),LEN(INDIRECT("A"&amp;ROW())))-32&amp;"
Note! This register field can be treated as RW iff the start_sw register field is held 0"</f>
        <v>Bus Control Memory, byte 12
Note! This register field can be treated as RW iff the start_sw register field is held 0</v>
      </c>
      <c r="F68" s="16">
        <v>7</v>
      </c>
      <c r="G68" s="16">
        <v>0</v>
      </c>
      <c r="H68" s="16">
        <f t="shared" si="7"/>
        <v>8</v>
      </c>
      <c r="I68" s="16" t="s">
        <v>13</v>
      </c>
      <c r="J68" s="22">
        <v>0</v>
      </c>
      <c r="K68" s="16"/>
      <c r="L68" s="15" t="str">
        <f t="shared" si="8"/>
        <v/>
      </c>
    </row>
    <row r="69" spans="1:12" ht="30" x14ac:dyDescent="0.25">
      <c r="A69" s="18">
        <f t="shared" si="9"/>
        <v>45</v>
      </c>
      <c r="B69" s="18" t="str">
        <f t="shared" ref="B69:B71" si="11">_xlfn.CONCAT("0x",DEC2HEX(A69,2))</f>
        <v>0x2D</v>
      </c>
      <c r="C69" s="19" t="str">
        <f t="shared" si="10"/>
        <v>i2c_cfg_45</v>
      </c>
      <c r="D69" s="19" t="str">
        <f t="array" aca="1" ref="D69" ca="1">"bus_ctrl["&amp;RIGHT(INDIRECT("A"&amp;ROW()),LEN(INDIRECT("A"&amp;ROW())))-32&amp;"]"</f>
        <v>bus_ctrl[13]</v>
      </c>
      <c r="E69" s="57" t="str" cm="1">
        <f t="array" aca="1" ref="E69" ca="1">"Bus Control Memory, byte "&amp;RIGHT(INDIRECT("A"&amp;ROW()),LEN(INDIRECT("A"&amp;ROW())))-32&amp;"
Note! This register field can be treated as RW iff the start_sw register field is held 0"</f>
        <v>Bus Control Memory, byte 13
Note! This register field can be treated as RW iff the start_sw register field is held 0</v>
      </c>
      <c r="F69" s="24">
        <v>7</v>
      </c>
      <c r="G69" s="24">
        <v>0</v>
      </c>
      <c r="H69" s="24">
        <f t="shared" ref="H69:H71" si="12">IF(G69="","",F69-G69+1)</f>
        <v>8</v>
      </c>
      <c r="I69" s="24" t="s">
        <v>13</v>
      </c>
      <c r="J69" s="25">
        <v>0</v>
      </c>
      <c r="K69" s="24"/>
      <c r="L69" s="19" t="str">
        <f t="shared" ref="L69:L71" si="13">IF(K69="","",IF(I69="R","in","out"))</f>
        <v/>
      </c>
    </row>
    <row r="70" spans="1:12" ht="30" x14ac:dyDescent="0.25">
      <c r="A70" s="14">
        <f t="shared" si="9"/>
        <v>46</v>
      </c>
      <c r="B70" s="14" t="str">
        <f t="shared" si="11"/>
        <v>0x2E</v>
      </c>
      <c r="C70" s="15" t="str">
        <f t="shared" si="10"/>
        <v>i2c_cfg_46</v>
      </c>
      <c r="D70" s="15" t="str">
        <f t="array" aca="1" ref="D70" ca="1">"bus_ctrl["&amp;RIGHT(INDIRECT("A"&amp;ROW()),LEN(INDIRECT("A"&amp;ROW())))-32&amp;"]"</f>
        <v>bus_ctrl[14]</v>
      </c>
      <c r="E70" s="26" t="str" cm="1">
        <f t="array" aca="1" ref="E70" ca="1">"Bus Control Memory, byte "&amp;RIGHT(INDIRECT("A"&amp;ROW()),LEN(INDIRECT("A"&amp;ROW())))-32&amp;"
Note! This register field can be treated as RW iff the start_sw register field is held 0"</f>
        <v>Bus Control Memory, byte 14
Note! This register field can be treated as RW iff the start_sw register field is held 0</v>
      </c>
      <c r="F70" s="16">
        <v>7</v>
      </c>
      <c r="G70" s="16">
        <v>0</v>
      </c>
      <c r="H70" s="16">
        <f t="shared" si="12"/>
        <v>8</v>
      </c>
      <c r="I70" s="16" t="s">
        <v>13</v>
      </c>
      <c r="J70" s="22">
        <v>0</v>
      </c>
      <c r="K70" s="16"/>
      <c r="L70" s="15" t="str">
        <f t="shared" si="13"/>
        <v/>
      </c>
    </row>
    <row r="71" spans="1:12" ht="30" x14ac:dyDescent="0.25">
      <c r="A71" s="18">
        <f t="shared" si="9"/>
        <v>47</v>
      </c>
      <c r="B71" s="18" t="str">
        <f t="shared" si="11"/>
        <v>0x2F</v>
      </c>
      <c r="C71" s="19" t="str">
        <f t="shared" si="10"/>
        <v>i2c_cfg_47</v>
      </c>
      <c r="D71" s="19" t="str">
        <f t="array" aca="1" ref="D71" ca="1">"bus_ctrl["&amp;RIGHT(INDIRECT("A"&amp;ROW()),LEN(INDIRECT("A"&amp;ROW())))-32&amp;"]"</f>
        <v>bus_ctrl[15]</v>
      </c>
      <c r="E71" s="57" t="str" cm="1">
        <f t="array" aca="1" ref="E71" ca="1">"Bus Control Memory, byte "&amp;RIGHT(INDIRECT("A"&amp;ROW()),LEN(INDIRECT("A"&amp;ROW())))-32&amp;"
Note! This register field can be treated as RW iff the start_sw register field is held 0"</f>
        <v>Bus Control Memory, byte 15
Note! This register field can be treated as RW iff the start_sw register field is held 0</v>
      </c>
      <c r="F71" s="24">
        <v>7</v>
      </c>
      <c r="G71" s="24">
        <v>0</v>
      </c>
      <c r="H71" s="24">
        <f t="shared" si="12"/>
        <v>8</v>
      </c>
      <c r="I71" s="24" t="s">
        <v>13</v>
      </c>
      <c r="J71" s="25">
        <v>0</v>
      </c>
      <c r="K71" s="24"/>
      <c r="L71" s="19" t="str">
        <f t="shared" si="13"/>
        <v/>
      </c>
    </row>
  </sheetData>
  <dataValidations disablePrompts="1" count="3">
    <dataValidation type="list" allowBlank="1" showInputMessage="1" showErrorMessage="1" sqref="I5:I32 I35:I41 I43:I44 I48" xr:uid="{00000000-0002-0000-0300-000000000000}">
      <formula1>"RW,W,R,RAZ"</formula1>
      <formula2>0</formula2>
    </dataValidation>
    <dataValidation type="list" allowBlank="1" showInputMessage="1" showErrorMessage="1" sqref="I56:I71" xr:uid="{00000000-0002-0000-0300-000001000000}">
      <formula1>"RW,RWV,W,R,RAZ"</formula1>
      <formula2>0</formula2>
    </dataValidation>
    <dataValidation type="list" allowBlank="1" showInputMessage="1" showErrorMessage="1" sqref="I33:I34 I42 I49:I55 I45:I47" xr:uid="{B535DEB5-DA47-4D37-AE05-BA9377BCB9BE}">
      <formula1>"RW,W,R,RAZ,RV"</formula1>
    </dataValidation>
  </dataValidations>
  <pageMargins left="0.7" right="0.7" top="0.75" bottom="0.75" header="0.3" footer="0.3"/>
  <pageSetup paperSize="9" scale="37" firstPageNumber="0" orientation="portrait" r:id="rId1"/>
  <headerFooter>
    <oddHeader>&amp;C&amp;"Calibri,Fet"&amp;48I2C</oddHeader>
  </headerFooter>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3"/>
  <sheetViews>
    <sheetView zoomScale="80" zoomScaleNormal="80" workbookViewId="0">
      <selection activeCell="D53" sqref="D53"/>
    </sheetView>
  </sheetViews>
  <sheetFormatPr defaultRowHeight="15" x14ac:dyDescent="0.25"/>
  <cols>
    <col min="1" max="1" width="9.28515625" style="2" customWidth="1"/>
    <col min="2" max="2" width="13.140625" style="2" customWidth="1"/>
    <col min="3" max="3" width="15.5703125" customWidth="1"/>
    <col min="4" max="4" width="18.28515625" customWidth="1"/>
    <col min="5" max="5" width="111" customWidth="1"/>
    <col min="6" max="6" width="5.140625" customWidth="1"/>
    <col min="7" max="7" width="4.7109375" customWidth="1"/>
    <col min="8" max="8" width="10.5703125" customWidth="1"/>
    <col min="9" max="9" width="5.7109375" customWidth="1"/>
    <col min="10" max="10" width="7.5703125" customWidth="1"/>
    <col min="11" max="11" width="12.7109375" customWidth="1"/>
    <col min="12" max="12" width="8.140625" customWidth="1"/>
    <col min="13" max="1025" width="17.42578125" customWidth="1"/>
  </cols>
  <sheetData>
    <row r="1" spans="1:12" x14ac:dyDescent="0.25">
      <c r="A1" s="5" t="s">
        <v>14</v>
      </c>
      <c r="B1" s="5"/>
      <c r="C1" s="6" t="s">
        <v>0</v>
      </c>
      <c r="D1" s="6" t="s">
        <v>1</v>
      </c>
      <c r="E1" s="6" t="s">
        <v>399</v>
      </c>
    </row>
    <row r="2" spans="1:12" x14ac:dyDescent="0.25">
      <c r="A2" s="7" t="s">
        <v>400</v>
      </c>
      <c r="C2" s="3">
        <f>Setup!B5</f>
        <v>44732</v>
      </c>
      <c r="D2" s="3" t="str">
        <f>Setup!C5</f>
        <v>0.1</v>
      </c>
    </row>
    <row r="3" spans="1:12" x14ac:dyDescent="0.25">
      <c r="A3" s="8" t="s">
        <v>17</v>
      </c>
      <c r="B3" s="8" t="s">
        <v>18</v>
      </c>
      <c r="C3" s="8" t="s">
        <v>19</v>
      </c>
      <c r="D3" s="8" t="s">
        <v>20</v>
      </c>
      <c r="E3" s="8" t="s">
        <v>21</v>
      </c>
      <c r="F3" s="8" t="s">
        <v>22</v>
      </c>
      <c r="G3" s="8" t="s">
        <v>23</v>
      </c>
      <c r="H3" s="8" t="s">
        <v>24</v>
      </c>
      <c r="I3" s="8" t="s">
        <v>25</v>
      </c>
      <c r="J3" s="8" t="s">
        <v>26</v>
      </c>
      <c r="K3" s="10" t="s">
        <v>27</v>
      </c>
      <c r="L3" s="10" t="s">
        <v>28</v>
      </c>
    </row>
    <row r="4" spans="1:12" x14ac:dyDescent="0.25">
      <c r="A4" s="11"/>
      <c r="B4" s="11"/>
      <c r="C4" s="11"/>
      <c r="D4" s="11"/>
      <c r="E4" s="12"/>
      <c r="F4" s="11"/>
      <c r="G4" s="11"/>
      <c r="H4" s="11"/>
      <c r="I4" s="12"/>
      <c r="J4" s="11"/>
      <c r="K4" s="11"/>
      <c r="L4" s="11"/>
    </row>
    <row r="5" spans="1:12" x14ac:dyDescent="0.25">
      <c r="A5" s="14">
        <v>0</v>
      </c>
      <c r="B5" s="14" t="str">
        <f t="shared" ref="B5:B23" si="0">_xlfn.CONCAT("0x",DEC2HEX(A5,2))</f>
        <v>0x00</v>
      </c>
      <c r="C5" s="15" t="str">
        <f t="shared" ref="C5:C11" si="1">"efuse_ctrl_"&amp;A5</f>
        <v>efuse_ctrl_0</v>
      </c>
      <c r="D5" s="15" t="s">
        <v>401</v>
      </c>
      <c r="E5" s="17" t="s">
        <v>402</v>
      </c>
      <c r="F5" s="16">
        <v>6</v>
      </c>
      <c r="G5" s="16">
        <v>6</v>
      </c>
      <c r="H5" s="15">
        <f t="shared" ref="H5:H23" si="2">IF(G5="","",F5-G5+1)</f>
        <v>1</v>
      </c>
      <c r="I5" s="15" t="s">
        <v>5</v>
      </c>
      <c r="J5" s="16">
        <v>0</v>
      </c>
      <c r="K5" s="16"/>
      <c r="L5" s="16" t="str">
        <f t="shared" ref="L5:L23" si="3">IF(K5="","",IF(I5="R","in","out"))</f>
        <v/>
      </c>
    </row>
    <row r="6" spans="1:12" x14ac:dyDescent="0.25">
      <c r="A6" s="14">
        <v>0</v>
      </c>
      <c r="B6" s="14" t="str">
        <f t="shared" si="0"/>
        <v>0x00</v>
      </c>
      <c r="C6" s="15" t="str">
        <f t="shared" si="1"/>
        <v>efuse_ctrl_0</v>
      </c>
      <c r="D6" s="15" t="s">
        <v>403</v>
      </c>
      <c r="E6" s="17" t="s">
        <v>402</v>
      </c>
      <c r="F6" s="16">
        <v>5</v>
      </c>
      <c r="G6" s="16">
        <v>0</v>
      </c>
      <c r="H6" s="15">
        <f t="shared" si="2"/>
        <v>6</v>
      </c>
      <c r="I6" s="15" t="s">
        <v>5</v>
      </c>
      <c r="J6" s="16">
        <v>0</v>
      </c>
      <c r="K6" s="16"/>
      <c r="L6" s="16" t="str">
        <f t="shared" si="3"/>
        <v/>
      </c>
    </row>
    <row r="7" spans="1:12" ht="30" x14ac:dyDescent="0.25">
      <c r="A7" s="18">
        <f>A6+1</f>
        <v>1</v>
      </c>
      <c r="B7" s="18" t="str">
        <f t="shared" si="0"/>
        <v>0x01</v>
      </c>
      <c r="C7" s="19" t="str">
        <f t="shared" si="1"/>
        <v>efuse_ctrl_1</v>
      </c>
      <c r="D7" s="19" t="s">
        <v>404</v>
      </c>
      <c r="E7" s="20" t="s">
        <v>1675</v>
      </c>
      <c r="F7" s="19">
        <v>7</v>
      </c>
      <c r="G7" s="19">
        <v>7</v>
      </c>
      <c r="H7" s="19">
        <f t="shared" si="2"/>
        <v>1</v>
      </c>
      <c r="I7" s="19" t="s">
        <v>13</v>
      </c>
      <c r="J7" s="19">
        <v>0</v>
      </c>
      <c r="K7" s="19"/>
      <c r="L7" s="24" t="str">
        <f t="shared" si="3"/>
        <v/>
      </c>
    </row>
    <row r="8" spans="1:12" ht="30" x14ac:dyDescent="0.25">
      <c r="A8" s="18">
        <f>A7</f>
        <v>1</v>
      </c>
      <c r="B8" s="18" t="str">
        <f t="shared" si="0"/>
        <v>0x01</v>
      </c>
      <c r="C8" s="19" t="str">
        <f t="shared" si="1"/>
        <v>efuse_ctrl_1</v>
      </c>
      <c r="D8" s="19" t="s">
        <v>405</v>
      </c>
      <c r="E8" s="20" t="s">
        <v>1676</v>
      </c>
      <c r="F8" s="19">
        <v>6</v>
      </c>
      <c r="G8" s="19">
        <v>6</v>
      </c>
      <c r="H8" s="19">
        <f t="shared" si="2"/>
        <v>1</v>
      </c>
      <c r="I8" s="19" t="s">
        <v>13</v>
      </c>
      <c r="J8" s="19">
        <v>0</v>
      </c>
      <c r="K8" s="19"/>
      <c r="L8" s="24" t="str">
        <f t="shared" si="3"/>
        <v/>
      </c>
    </row>
    <row r="9" spans="1:12" x14ac:dyDescent="0.25">
      <c r="A9" s="18">
        <f>A8</f>
        <v>1</v>
      </c>
      <c r="B9" s="18" t="str">
        <f t="shared" si="0"/>
        <v>0x01</v>
      </c>
      <c r="C9" s="19" t="str">
        <f t="shared" si="1"/>
        <v>efuse_ctrl_1</v>
      </c>
      <c r="D9" s="19" t="s">
        <v>406</v>
      </c>
      <c r="E9" s="19" t="s">
        <v>402</v>
      </c>
      <c r="F9" s="19">
        <v>4</v>
      </c>
      <c r="G9" s="19">
        <v>4</v>
      </c>
      <c r="H9" s="19">
        <f t="shared" si="2"/>
        <v>1</v>
      </c>
      <c r="I9" s="19" t="s">
        <v>5</v>
      </c>
      <c r="J9" s="19">
        <v>0</v>
      </c>
      <c r="K9" s="19"/>
      <c r="L9" s="24" t="str">
        <f t="shared" si="3"/>
        <v/>
      </c>
    </row>
    <row r="10" spans="1:12" x14ac:dyDescent="0.25">
      <c r="A10" s="18">
        <f>A9</f>
        <v>1</v>
      </c>
      <c r="B10" s="18" t="str">
        <f t="shared" si="0"/>
        <v>0x01</v>
      </c>
      <c r="C10" s="19" t="str">
        <f t="shared" si="1"/>
        <v>efuse_ctrl_1</v>
      </c>
      <c r="D10" s="19" t="s">
        <v>407</v>
      </c>
      <c r="E10" s="19" t="s">
        <v>402</v>
      </c>
      <c r="F10" s="19">
        <v>3</v>
      </c>
      <c r="G10" s="19">
        <v>3</v>
      </c>
      <c r="H10" s="19">
        <f t="shared" si="2"/>
        <v>1</v>
      </c>
      <c r="I10" s="19" t="s">
        <v>5</v>
      </c>
      <c r="J10" s="19">
        <v>0</v>
      </c>
      <c r="K10" s="19"/>
      <c r="L10" s="24" t="str">
        <f t="shared" si="3"/>
        <v/>
      </c>
    </row>
    <row r="11" spans="1:12" x14ac:dyDescent="0.25">
      <c r="A11" s="18">
        <f>A10</f>
        <v>1</v>
      </c>
      <c r="B11" s="18" t="str">
        <f t="shared" si="0"/>
        <v>0x01</v>
      </c>
      <c r="C11" s="19" t="str">
        <f t="shared" si="1"/>
        <v>efuse_ctrl_1</v>
      </c>
      <c r="D11" s="19" t="s">
        <v>408</v>
      </c>
      <c r="E11" s="19" t="s">
        <v>402</v>
      </c>
      <c r="F11" s="19">
        <v>2</v>
      </c>
      <c r="G11" s="19">
        <v>0</v>
      </c>
      <c r="H11" s="19">
        <f t="shared" si="2"/>
        <v>3</v>
      </c>
      <c r="I11" s="19" t="s">
        <v>5</v>
      </c>
      <c r="J11" s="19">
        <v>4</v>
      </c>
      <c r="K11" s="19"/>
      <c r="L11" s="24" t="str">
        <f t="shared" si="3"/>
        <v/>
      </c>
    </row>
    <row r="12" spans="1:12" x14ac:dyDescent="0.25">
      <c r="A12" s="14">
        <f>A11+1</f>
        <v>2</v>
      </c>
      <c r="B12" s="14" t="str">
        <f t="shared" si="0"/>
        <v>0x02</v>
      </c>
      <c r="C12" s="15" t="str">
        <f>"efuse_cfg"</f>
        <v>efuse_cfg</v>
      </c>
      <c r="D12" s="16" t="s">
        <v>409</v>
      </c>
      <c r="E12" s="17" t="s">
        <v>410</v>
      </c>
      <c r="F12" s="16">
        <v>5</v>
      </c>
      <c r="G12" s="16">
        <v>5</v>
      </c>
      <c r="H12" s="15">
        <f t="shared" si="2"/>
        <v>1</v>
      </c>
      <c r="I12" s="15" t="s">
        <v>13</v>
      </c>
      <c r="J12" s="16">
        <v>0</v>
      </c>
      <c r="K12" s="16"/>
      <c r="L12" s="16" t="str">
        <f t="shared" si="3"/>
        <v/>
      </c>
    </row>
    <row r="13" spans="1:12" x14ac:dyDescent="0.25">
      <c r="A13" s="14">
        <f>A12</f>
        <v>2</v>
      </c>
      <c r="B13" s="14" t="str">
        <f t="shared" si="0"/>
        <v>0x02</v>
      </c>
      <c r="C13" s="15" t="str">
        <f>"efuse_cfg"</f>
        <v>efuse_cfg</v>
      </c>
      <c r="D13" s="16" t="s">
        <v>411</v>
      </c>
      <c r="E13" s="17" t="s">
        <v>412</v>
      </c>
      <c r="F13" s="16">
        <v>4</v>
      </c>
      <c r="G13" s="16">
        <v>4</v>
      </c>
      <c r="H13" s="15">
        <f t="shared" si="2"/>
        <v>1</v>
      </c>
      <c r="I13" s="15" t="s">
        <v>13</v>
      </c>
      <c r="J13" s="16">
        <v>0</v>
      </c>
      <c r="K13" s="16"/>
      <c r="L13" s="16" t="str">
        <f t="shared" si="3"/>
        <v/>
      </c>
    </row>
    <row r="14" spans="1:12" ht="105" x14ac:dyDescent="0.25">
      <c r="A14" s="14">
        <f>A13</f>
        <v>2</v>
      </c>
      <c r="B14" s="14" t="str">
        <f t="shared" si="0"/>
        <v>0x02</v>
      </c>
      <c r="C14" s="15" t="str">
        <f>"efuse_cfg"</f>
        <v>efuse_cfg</v>
      </c>
      <c r="D14" s="15" t="s">
        <v>413</v>
      </c>
      <c r="E14" s="17" t="s">
        <v>414</v>
      </c>
      <c r="F14" s="16">
        <v>3</v>
      </c>
      <c r="G14" s="16">
        <v>1</v>
      </c>
      <c r="H14" s="16">
        <f t="shared" si="2"/>
        <v>3</v>
      </c>
      <c r="I14" s="16" t="s">
        <v>13</v>
      </c>
      <c r="J14" s="16">
        <v>2</v>
      </c>
      <c r="K14" s="16"/>
      <c r="L14" s="16" t="str">
        <f t="shared" si="3"/>
        <v/>
      </c>
    </row>
    <row r="15" spans="1:12" x14ac:dyDescent="0.25">
      <c r="A15" s="14">
        <f>A14</f>
        <v>2</v>
      </c>
      <c r="B15" s="14" t="str">
        <f t="shared" si="0"/>
        <v>0x02</v>
      </c>
      <c r="C15" s="15" t="str">
        <f>"efuse_cfg"</f>
        <v>efuse_cfg</v>
      </c>
      <c r="D15" s="16" t="s">
        <v>415</v>
      </c>
      <c r="E15" s="17" t="s">
        <v>416</v>
      </c>
      <c r="F15" s="16">
        <v>0</v>
      </c>
      <c r="G15" s="16">
        <v>0</v>
      </c>
      <c r="H15" s="15">
        <f t="shared" si="2"/>
        <v>1</v>
      </c>
      <c r="I15" s="15" t="s">
        <v>13</v>
      </c>
      <c r="J15" s="16">
        <v>0</v>
      </c>
      <c r="K15" s="16"/>
      <c r="L15" s="16" t="str">
        <f t="shared" si="3"/>
        <v/>
      </c>
    </row>
    <row r="16" spans="1:12" x14ac:dyDescent="0.25">
      <c r="A16" s="18">
        <f>A15+1</f>
        <v>3</v>
      </c>
      <c r="B16" s="18" t="str">
        <f t="shared" si="0"/>
        <v>0x03</v>
      </c>
      <c r="C16" s="19" t="str">
        <f>"efuse_wait_"&amp;0</f>
        <v>efuse_wait_0</v>
      </c>
      <c r="D16" s="24" t="s">
        <v>417</v>
      </c>
      <c r="E16" s="21" t="s">
        <v>418</v>
      </c>
      <c r="F16" s="24">
        <v>6</v>
      </c>
      <c r="G16" s="24">
        <v>4</v>
      </c>
      <c r="H16" s="19">
        <f t="shared" si="2"/>
        <v>3</v>
      </c>
      <c r="I16" s="19" t="s">
        <v>5</v>
      </c>
      <c r="J16" s="25">
        <v>3</v>
      </c>
      <c r="K16" s="24"/>
      <c r="L16" s="24" t="str">
        <f t="shared" si="3"/>
        <v/>
      </c>
    </row>
    <row r="17" spans="1:15" x14ac:dyDescent="0.25">
      <c r="A17" s="18">
        <f>A16</f>
        <v>3</v>
      </c>
      <c r="B17" s="18" t="str">
        <f t="shared" si="0"/>
        <v>0x03</v>
      </c>
      <c r="C17" s="19" t="str">
        <f>"efuse_wait_"&amp;0</f>
        <v>efuse_wait_0</v>
      </c>
      <c r="D17" s="24" t="s">
        <v>419</v>
      </c>
      <c r="E17" s="21" t="s">
        <v>420</v>
      </c>
      <c r="F17" s="24">
        <v>3</v>
      </c>
      <c r="G17" s="24">
        <v>0</v>
      </c>
      <c r="H17" s="19">
        <f t="shared" si="2"/>
        <v>4</v>
      </c>
      <c r="I17" s="19" t="s">
        <v>5</v>
      </c>
      <c r="J17" s="25">
        <v>6</v>
      </c>
      <c r="K17" s="24"/>
      <c r="L17" s="24" t="str">
        <f t="shared" si="3"/>
        <v/>
      </c>
    </row>
    <row r="18" spans="1:15" x14ac:dyDescent="0.25">
      <c r="A18" s="14">
        <f>A17+1</f>
        <v>4</v>
      </c>
      <c r="B18" s="14" t="str">
        <f t="shared" si="0"/>
        <v>0x04</v>
      </c>
      <c r="C18" s="15" t="str">
        <f>"efuse_wait_"&amp;1</f>
        <v>efuse_wait_1</v>
      </c>
      <c r="D18" s="15" t="s">
        <v>421</v>
      </c>
      <c r="E18" s="26" t="s">
        <v>422</v>
      </c>
      <c r="F18" s="16">
        <v>4</v>
      </c>
      <c r="G18" s="16">
        <v>0</v>
      </c>
      <c r="H18" s="15">
        <f t="shared" si="2"/>
        <v>5</v>
      </c>
      <c r="I18" s="15" t="s">
        <v>5</v>
      </c>
      <c r="J18" s="16">
        <v>20</v>
      </c>
      <c r="K18" s="16"/>
      <c r="L18" s="16" t="str">
        <f t="shared" si="3"/>
        <v/>
      </c>
    </row>
    <row r="19" spans="1:15" x14ac:dyDescent="0.25">
      <c r="A19" s="18">
        <f>A18+1</f>
        <v>5</v>
      </c>
      <c r="B19" s="18" t="str">
        <f t="shared" si="0"/>
        <v>0x05</v>
      </c>
      <c r="C19" s="19" t="str">
        <f>"efuse_wait_"&amp;2</f>
        <v>efuse_wait_2</v>
      </c>
      <c r="D19" s="24" t="s">
        <v>423</v>
      </c>
      <c r="E19" s="21" t="s">
        <v>424</v>
      </c>
      <c r="F19" s="24">
        <v>6</v>
      </c>
      <c r="G19" s="24">
        <v>4</v>
      </c>
      <c r="H19" s="19">
        <f t="shared" si="2"/>
        <v>3</v>
      </c>
      <c r="I19" s="19" t="s">
        <v>5</v>
      </c>
      <c r="J19" s="25">
        <v>3</v>
      </c>
      <c r="K19" s="24"/>
      <c r="L19" s="24" t="str">
        <f t="shared" si="3"/>
        <v/>
      </c>
    </row>
    <row r="20" spans="1:15" x14ac:dyDescent="0.25">
      <c r="A20" s="18">
        <f>A19</f>
        <v>5</v>
      </c>
      <c r="B20" s="18" t="str">
        <f t="shared" si="0"/>
        <v>0x05</v>
      </c>
      <c r="C20" s="19" t="str">
        <f>"efuse_wait_"&amp;2</f>
        <v>efuse_wait_2</v>
      </c>
      <c r="D20" s="24" t="s">
        <v>425</v>
      </c>
      <c r="E20" s="21" t="s">
        <v>426</v>
      </c>
      <c r="F20" s="24">
        <v>2</v>
      </c>
      <c r="G20" s="24">
        <v>0</v>
      </c>
      <c r="H20" s="19">
        <f t="shared" si="2"/>
        <v>3</v>
      </c>
      <c r="I20" s="19" t="s">
        <v>5</v>
      </c>
      <c r="J20" s="25">
        <v>3</v>
      </c>
      <c r="K20" s="24"/>
      <c r="L20" s="24" t="str">
        <f t="shared" si="3"/>
        <v/>
      </c>
    </row>
    <row r="21" spans="1:15" x14ac:dyDescent="0.25">
      <c r="A21" s="14">
        <f>A20+1</f>
        <v>6</v>
      </c>
      <c r="B21" s="14" t="str">
        <f t="shared" si="0"/>
        <v>0x06</v>
      </c>
      <c r="C21" s="15" t="str">
        <f>"efuse_wait_"&amp;3</f>
        <v>efuse_wait_3</v>
      </c>
      <c r="D21" s="15" t="s">
        <v>427</v>
      </c>
      <c r="E21" s="26" t="s">
        <v>428</v>
      </c>
      <c r="F21" s="16">
        <v>15</v>
      </c>
      <c r="G21" s="16">
        <v>0</v>
      </c>
      <c r="H21" s="15">
        <f t="shared" si="2"/>
        <v>16</v>
      </c>
      <c r="I21" s="15" t="s">
        <v>5</v>
      </c>
      <c r="J21" s="16">
        <v>60000</v>
      </c>
      <c r="K21" s="16"/>
      <c r="L21" s="16" t="str">
        <f t="shared" si="3"/>
        <v/>
      </c>
    </row>
    <row r="22" spans="1:15" x14ac:dyDescent="0.25">
      <c r="A22" s="18">
        <f>A21+2</f>
        <v>8</v>
      </c>
      <c r="B22" s="18" t="str">
        <f t="shared" si="0"/>
        <v>0x08</v>
      </c>
      <c r="C22" s="19" t="s">
        <v>429</v>
      </c>
      <c r="D22" s="19" t="s">
        <v>429</v>
      </c>
      <c r="E22" s="21" t="s">
        <v>430</v>
      </c>
      <c r="F22" s="24">
        <v>2</v>
      </c>
      <c r="G22" s="24">
        <v>0</v>
      </c>
      <c r="H22" s="19">
        <f t="shared" si="2"/>
        <v>3</v>
      </c>
      <c r="I22" s="19" t="str">
        <f>IF(C22="efuse_cfg",Setup!F$5,IF(C22="efuse_ctrl_o",Setup!F$5,IF(C22="","",Setup!F$6)))</f>
        <v>R</v>
      </c>
      <c r="J22" s="24">
        <v>0</v>
      </c>
      <c r="K22" s="24"/>
      <c r="L22" s="24" t="str">
        <f t="shared" si="3"/>
        <v/>
      </c>
      <c r="O22" s="4"/>
    </row>
    <row r="23" spans="1:15" ht="60" x14ac:dyDescent="0.25">
      <c r="A23" s="14">
        <v>16</v>
      </c>
      <c r="B23" s="14" t="str">
        <f t="shared" si="0"/>
        <v>0x10</v>
      </c>
      <c r="C23" s="15" t="str">
        <f>"efuse_ctrl_"&amp;2</f>
        <v>efuse_ctrl_2</v>
      </c>
      <c r="D23" s="15" t="s">
        <v>431</v>
      </c>
      <c r="E23" s="17" t="s">
        <v>1677</v>
      </c>
      <c r="F23" s="16">
        <v>127</v>
      </c>
      <c r="G23" s="16">
        <v>0</v>
      </c>
      <c r="H23" s="16">
        <f t="shared" si="2"/>
        <v>128</v>
      </c>
      <c r="I23" s="16" t="s">
        <v>13</v>
      </c>
      <c r="J23" s="16">
        <v>0</v>
      </c>
      <c r="K23" s="16"/>
      <c r="L23" s="16" t="str">
        <f t="shared" si="3"/>
        <v/>
      </c>
    </row>
  </sheetData>
  <dataValidations disablePrompts="1" count="1">
    <dataValidation type="list" allowBlank="1" showInputMessage="1" showErrorMessage="1" sqref="I5:I23" xr:uid="{00000000-0002-0000-0400-000000000000}">
      <formula1>"RW,W,R,RAZ,RWV"</formula1>
      <formula2>0</formula2>
    </dataValidation>
  </dataValidations>
  <pageMargins left="0.7" right="0.7" top="0.75" bottom="0.75" header="0.3" footer="0.3"/>
  <pageSetup paperSize="9" scale="43" firstPageNumber="0" orientation="portrait" r:id="rId1"/>
  <headerFooter>
    <oddHeader>&amp;C&amp;"Calibri,Fet"&amp;48EFC</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6"/>
  <sheetViews>
    <sheetView zoomScale="85" zoomScaleNormal="85" workbookViewId="0">
      <selection activeCell="D53" sqref="D53"/>
    </sheetView>
  </sheetViews>
  <sheetFormatPr defaultRowHeight="15" x14ac:dyDescent="0.25"/>
  <cols>
    <col min="1" max="1" width="15.5703125" style="2" customWidth="1"/>
    <col min="2" max="2" width="13.140625" style="2" customWidth="1"/>
    <col min="3" max="3" width="23.28515625" customWidth="1"/>
    <col min="4" max="4" width="23" customWidth="1"/>
    <col min="5" max="5" width="57" customWidth="1"/>
    <col min="6" max="6" width="5.140625" customWidth="1"/>
    <col min="7" max="7" width="4.7109375" customWidth="1"/>
    <col min="8" max="8" width="10.5703125" customWidth="1"/>
    <col min="9" max="9" width="5.7109375" customWidth="1"/>
    <col min="10" max="10" width="7.5703125" customWidth="1"/>
    <col min="11" max="11" width="12.7109375" customWidth="1"/>
    <col min="12" max="12" width="8.140625" customWidth="1"/>
    <col min="13" max="1025" width="17.42578125" customWidth="1"/>
  </cols>
  <sheetData>
    <row r="1" spans="1:12" x14ac:dyDescent="0.25">
      <c r="A1" s="5" t="s">
        <v>14</v>
      </c>
      <c r="B1" s="5"/>
      <c r="C1" s="6" t="s">
        <v>0</v>
      </c>
      <c r="D1" s="6" t="s">
        <v>1</v>
      </c>
      <c r="E1" s="6" t="s">
        <v>1893</v>
      </c>
    </row>
    <row r="2" spans="1:12" x14ac:dyDescent="0.25">
      <c r="A2" s="7" t="s">
        <v>432</v>
      </c>
      <c r="C2" s="3">
        <f>Setup!B5</f>
        <v>44732</v>
      </c>
      <c r="D2" s="3" t="str">
        <f>Setup!C5</f>
        <v>0.1</v>
      </c>
    </row>
    <row r="3" spans="1:12" x14ac:dyDescent="0.25">
      <c r="A3" s="8" t="s">
        <v>17</v>
      </c>
      <c r="B3" s="8" t="s">
        <v>18</v>
      </c>
      <c r="C3" s="8" t="s">
        <v>19</v>
      </c>
      <c r="D3" s="8" t="s">
        <v>20</v>
      </c>
      <c r="E3" s="8" t="s">
        <v>21</v>
      </c>
      <c r="F3" s="8" t="s">
        <v>22</v>
      </c>
      <c r="G3" s="8" t="s">
        <v>23</v>
      </c>
      <c r="H3" s="8" t="s">
        <v>24</v>
      </c>
      <c r="I3" s="8" t="s">
        <v>25</v>
      </c>
      <c r="J3" s="8" t="s">
        <v>26</v>
      </c>
      <c r="K3" s="10" t="s">
        <v>27</v>
      </c>
      <c r="L3" s="10" t="s">
        <v>28</v>
      </c>
    </row>
    <row r="4" spans="1:12" x14ac:dyDescent="0.25">
      <c r="A4" s="11"/>
      <c r="B4" s="11"/>
      <c r="C4" s="11"/>
      <c r="D4" s="11"/>
      <c r="E4" s="12"/>
      <c r="F4" s="11"/>
      <c r="G4" s="11"/>
      <c r="H4" s="11"/>
      <c r="I4" s="12"/>
      <c r="J4" s="11"/>
      <c r="K4" s="11"/>
      <c r="L4" s="11"/>
    </row>
    <row r="5" spans="1:12" ht="75" x14ac:dyDescent="0.25">
      <c r="A5" s="14">
        <v>0</v>
      </c>
      <c r="B5" s="14" t="str">
        <f t="shared" ref="B5" si="0">_xlfn.CONCAT("0x",DEC2HEX(A5,2))</f>
        <v>0x00</v>
      </c>
      <c r="C5" s="15" t="s">
        <v>1497</v>
      </c>
      <c r="D5" s="15" t="s">
        <v>1498</v>
      </c>
      <c r="E5" s="29" t="s">
        <v>1500</v>
      </c>
      <c r="F5" s="15">
        <v>5</v>
      </c>
      <c r="G5" s="15">
        <v>4</v>
      </c>
      <c r="H5" s="15">
        <f t="shared" ref="H5" si="1">IF(G5="","",F5-G5+1)</f>
        <v>2</v>
      </c>
      <c r="I5" s="15" t="s">
        <v>5</v>
      </c>
      <c r="J5" s="15">
        <v>1</v>
      </c>
      <c r="K5" s="15"/>
      <c r="L5" s="15" t="str">
        <f t="shared" ref="L5" si="2">IF(K5="","",IF(I5="R","in","out"))</f>
        <v/>
      </c>
    </row>
    <row r="6" spans="1:12" ht="75" x14ac:dyDescent="0.25">
      <c r="A6" s="14">
        <f>A5</f>
        <v>0</v>
      </c>
      <c r="B6" s="14" t="str">
        <f t="shared" ref="B6" si="3">_xlfn.CONCAT("0x",DEC2HEX(A6,2))</f>
        <v>0x00</v>
      </c>
      <c r="C6" s="15" t="s">
        <v>1497</v>
      </c>
      <c r="D6" s="15" t="s">
        <v>1499</v>
      </c>
      <c r="E6" s="29" t="s">
        <v>1501</v>
      </c>
      <c r="F6" s="15">
        <v>1</v>
      </c>
      <c r="G6" s="15">
        <v>0</v>
      </c>
      <c r="H6" s="15">
        <f t="shared" ref="H6" si="4">IF(G6="","",F6-G6+1)</f>
        <v>2</v>
      </c>
      <c r="I6" s="15" t="s">
        <v>5</v>
      </c>
      <c r="J6" s="15">
        <v>0</v>
      </c>
      <c r="K6" s="15"/>
      <c r="L6" s="15" t="str">
        <f t="shared" ref="L6" si="5">IF(K6="","",IF(I6="R","in","out"))</f>
        <v/>
      </c>
    </row>
    <row r="7" spans="1:12" x14ac:dyDescent="0.25">
      <c r="A7" s="37">
        <f>A6+1</f>
        <v>1</v>
      </c>
      <c r="B7" s="37" t="str">
        <f t="shared" ref="B7" si="6">_xlfn.CONCAT("0x",DEC2HEX(A7,2))</f>
        <v>0x01</v>
      </c>
      <c r="C7" s="38" t="s">
        <v>1502</v>
      </c>
      <c r="D7" s="38" t="s">
        <v>1503</v>
      </c>
      <c r="E7" s="41" t="s">
        <v>1504</v>
      </c>
      <c r="F7" s="38">
        <v>7</v>
      </c>
      <c r="G7" s="38">
        <v>4</v>
      </c>
      <c r="H7" s="38">
        <f t="shared" ref="H7" si="7">IF(G7="","",F7-G7+1)</f>
        <v>4</v>
      </c>
      <c r="I7" s="38" t="s">
        <v>5</v>
      </c>
      <c r="J7" s="38">
        <v>2</v>
      </c>
      <c r="K7" s="38"/>
      <c r="L7" s="38" t="str">
        <f t="shared" ref="L7" si="8">IF(K7="","",IF(I7="R","in","out"))</f>
        <v/>
      </c>
    </row>
    <row r="8" spans="1:12" x14ac:dyDescent="0.25">
      <c r="A8" s="37">
        <f>A7</f>
        <v>1</v>
      </c>
      <c r="B8" s="37" t="str">
        <f t="shared" ref="B8:B10" si="9">_xlfn.CONCAT("0x",DEC2HEX(A8,2))</f>
        <v>0x01</v>
      </c>
      <c r="C8" s="38" t="s">
        <v>1502</v>
      </c>
      <c r="D8" s="38" t="s">
        <v>1505</v>
      </c>
      <c r="E8" s="41" t="s">
        <v>1506</v>
      </c>
      <c r="F8" s="38">
        <v>2</v>
      </c>
      <c r="G8" s="38">
        <v>0</v>
      </c>
      <c r="H8" s="38">
        <f t="shared" ref="H8:H10" si="10">IF(G8="","",F8-G8+1)</f>
        <v>3</v>
      </c>
      <c r="I8" s="38" t="s">
        <v>5</v>
      </c>
      <c r="J8" s="38">
        <v>4</v>
      </c>
      <c r="K8" s="38"/>
      <c r="L8" s="38" t="str">
        <f t="shared" ref="L8:L10" si="11">IF(K8="","",IF(I8="R","in","out"))</f>
        <v/>
      </c>
    </row>
    <row r="9" spans="1:12" x14ac:dyDescent="0.25">
      <c r="A9" s="46">
        <f>A10</f>
        <v>2</v>
      </c>
      <c r="B9" s="46" t="str">
        <f>_xlfn.CONCAT("0x",DEC2HEX(A9,2))</f>
        <v>0x02</v>
      </c>
      <c r="C9" s="47" t="s">
        <v>1507</v>
      </c>
      <c r="D9" s="47" t="s">
        <v>1508</v>
      </c>
      <c r="E9" s="48" t="s">
        <v>1510</v>
      </c>
      <c r="F9" s="47">
        <v>7</v>
      </c>
      <c r="G9" s="47">
        <v>4</v>
      </c>
      <c r="H9" s="47">
        <f>IF(G9="","",F9-G9+1)</f>
        <v>4</v>
      </c>
      <c r="I9" s="47" t="s">
        <v>5</v>
      </c>
      <c r="J9" s="47">
        <v>3</v>
      </c>
      <c r="K9" s="47"/>
      <c r="L9" s="47" t="str">
        <f>IF(K9="","",IF(I9="R","in","out"))</f>
        <v/>
      </c>
    </row>
    <row r="10" spans="1:12" x14ac:dyDescent="0.25">
      <c r="A10" s="46">
        <f>A8+1</f>
        <v>2</v>
      </c>
      <c r="B10" s="46" t="str">
        <f t="shared" si="9"/>
        <v>0x02</v>
      </c>
      <c r="C10" s="47" t="s">
        <v>1507</v>
      </c>
      <c r="D10" s="47" t="s">
        <v>1546</v>
      </c>
      <c r="E10" s="48" t="s">
        <v>1509</v>
      </c>
      <c r="F10" s="47">
        <v>3</v>
      </c>
      <c r="G10" s="47">
        <v>0</v>
      </c>
      <c r="H10" s="47">
        <f t="shared" si="10"/>
        <v>4</v>
      </c>
      <c r="I10" s="47" t="s">
        <v>5</v>
      </c>
      <c r="J10" s="47">
        <v>2</v>
      </c>
      <c r="K10" s="47"/>
      <c r="L10" s="47" t="str">
        <f t="shared" si="11"/>
        <v/>
      </c>
    </row>
    <row r="11" spans="1:12" x14ac:dyDescent="0.25">
      <c r="A11" s="37">
        <f>A9+1</f>
        <v>3</v>
      </c>
      <c r="B11" s="37" t="str">
        <f t="shared" ref="B11:B14" si="12">_xlfn.CONCAT("0x",DEC2HEX(A11,2))</f>
        <v>0x03</v>
      </c>
      <c r="C11" s="38" t="s">
        <v>1511</v>
      </c>
      <c r="D11" s="38" t="s">
        <v>1513</v>
      </c>
      <c r="E11" s="41" t="s">
        <v>1514</v>
      </c>
      <c r="F11" s="38">
        <v>6</v>
      </c>
      <c r="G11" s="38">
        <v>4</v>
      </c>
      <c r="H11" s="38">
        <f t="shared" ref="H11:H14" si="13">IF(G11="","",F11-G11+1)</f>
        <v>3</v>
      </c>
      <c r="I11" s="38" t="s">
        <v>5</v>
      </c>
      <c r="J11" s="38">
        <v>1</v>
      </c>
      <c r="K11" s="38"/>
      <c r="L11" s="38" t="str">
        <f t="shared" ref="L11:L14" si="14">IF(K11="","",IF(I11="R","in","out"))</f>
        <v/>
      </c>
    </row>
    <row r="12" spans="1:12" x14ac:dyDescent="0.25">
      <c r="A12" s="37">
        <f>A11</f>
        <v>3</v>
      </c>
      <c r="B12" s="37" t="str">
        <f t="shared" si="12"/>
        <v>0x03</v>
      </c>
      <c r="C12" s="38" t="s">
        <v>1511</v>
      </c>
      <c r="D12" s="38" t="s">
        <v>1512</v>
      </c>
      <c r="E12" s="41" t="s">
        <v>1515</v>
      </c>
      <c r="F12" s="38">
        <v>3</v>
      </c>
      <c r="G12" s="38">
        <v>0</v>
      </c>
      <c r="H12" s="38">
        <f t="shared" si="13"/>
        <v>4</v>
      </c>
      <c r="I12" s="38" t="s">
        <v>5</v>
      </c>
      <c r="J12" s="38">
        <v>4</v>
      </c>
      <c r="K12" s="38"/>
      <c r="L12" s="38" t="str">
        <f t="shared" si="14"/>
        <v/>
      </c>
    </row>
    <row r="13" spans="1:12" x14ac:dyDescent="0.25">
      <c r="A13" s="46">
        <f>A12+1</f>
        <v>4</v>
      </c>
      <c r="B13" s="46" t="str">
        <f>_xlfn.CONCAT("0x",DEC2HEX(A13,2))</f>
        <v>0x04</v>
      </c>
      <c r="C13" s="47" t="s">
        <v>130</v>
      </c>
      <c r="D13" s="47" t="s">
        <v>1533</v>
      </c>
      <c r="E13" s="48" t="s">
        <v>1612</v>
      </c>
      <c r="F13" s="47">
        <v>4</v>
      </c>
      <c r="G13" s="47">
        <v>4</v>
      </c>
      <c r="H13" s="47">
        <f>IF(G13="","",F13-G13+1)</f>
        <v>1</v>
      </c>
      <c r="I13" s="47" t="s">
        <v>5</v>
      </c>
      <c r="J13" s="47">
        <v>0</v>
      </c>
      <c r="K13" s="47"/>
      <c r="L13" s="47" t="str">
        <f>IF(K13="","",IF(I13="R","in","out"))</f>
        <v/>
      </c>
    </row>
    <row r="14" spans="1:12" x14ac:dyDescent="0.25">
      <c r="A14" s="46">
        <f>A13</f>
        <v>4</v>
      </c>
      <c r="B14" s="46" t="str">
        <f t="shared" si="12"/>
        <v>0x04</v>
      </c>
      <c r="C14" s="47" t="s">
        <v>130</v>
      </c>
      <c r="D14" s="47" t="s">
        <v>48</v>
      </c>
      <c r="E14" s="48" t="s">
        <v>1613</v>
      </c>
      <c r="F14" s="47">
        <v>2</v>
      </c>
      <c r="G14" s="47">
        <v>0</v>
      </c>
      <c r="H14" s="47">
        <f t="shared" si="13"/>
        <v>3</v>
      </c>
      <c r="I14" s="47" t="s">
        <v>5</v>
      </c>
      <c r="J14" s="47">
        <v>0</v>
      </c>
      <c r="K14" s="47"/>
      <c r="L14" s="47" t="str">
        <f t="shared" si="14"/>
        <v/>
      </c>
    </row>
    <row r="15" spans="1:12" x14ac:dyDescent="0.25">
      <c r="A15" s="37">
        <f>A14+1</f>
        <v>5</v>
      </c>
      <c r="B15" s="37" t="str">
        <f t="shared" ref="B15" si="15">_xlfn.CONCAT("0x",DEC2HEX(A15,2))</f>
        <v>0x05</v>
      </c>
      <c r="C15" s="38" t="s">
        <v>1518</v>
      </c>
      <c r="D15" s="38" t="s">
        <v>48</v>
      </c>
      <c r="E15" s="41" t="s">
        <v>1635</v>
      </c>
      <c r="F15" s="38">
        <v>15</v>
      </c>
      <c r="G15" s="38">
        <v>0</v>
      </c>
      <c r="H15" s="38">
        <f t="shared" ref="H15" si="16">IF(G15="","",F15-G15+1)</f>
        <v>16</v>
      </c>
      <c r="I15" s="38" t="s">
        <v>5</v>
      </c>
      <c r="J15" s="38">
        <v>32</v>
      </c>
      <c r="K15" s="38"/>
      <c r="L15" s="38" t="str">
        <f t="shared" ref="L15" si="17">IF(K15="","",IF(I15="R","in","out"))</f>
        <v/>
      </c>
    </row>
    <row r="16" spans="1:12" x14ac:dyDescent="0.25">
      <c r="A16" s="46">
        <f t="shared" ref="A16:A26" si="18">A15+2</f>
        <v>7</v>
      </c>
      <c r="B16" s="46" t="str">
        <f t="shared" ref="B16:B26" si="19">_xlfn.CONCAT("0x",DEC2HEX(A16,2))</f>
        <v>0x07</v>
      </c>
      <c r="C16" s="47" t="s">
        <v>1519</v>
      </c>
      <c r="D16" s="47" t="s">
        <v>48</v>
      </c>
      <c r="E16" s="48" t="s">
        <v>1636</v>
      </c>
      <c r="F16" s="47">
        <v>15</v>
      </c>
      <c r="G16" s="47">
        <v>0</v>
      </c>
      <c r="H16" s="47">
        <f t="shared" ref="H16:H26" si="20">IF(G16="","",F16-G16+1)</f>
        <v>16</v>
      </c>
      <c r="I16" s="47" t="s">
        <v>5</v>
      </c>
      <c r="J16" s="47">
        <v>64</v>
      </c>
      <c r="K16" s="47"/>
      <c r="L16" s="47" t="str">
        <f t="shared" ref="L16:L26" si="21">IF(K16="","",IF(I16="R","in","out"))</f>
        <v/>
      </c>
    </row>
    <row r="17" spans="1:12" x14ac:dyDescent="0.25">
      <c r="A17" s="37">
        <f t="shared" si="18"/>
        <v>9</v>
      </c>
      <c r="B17" s="37" t="str">
        <f t="shared" si="19"/>
        <v>0x09</v>
      </c>
      <c r="C17" s="38" t="s">
        <v>1520</v>
      </c>
      <c r="D17" s="38" t="s">
        <v>48</v>
      </c>
      <c r="E17" s="41" t="s">
        <v>1637</v>
      </c>
      <c r="F17" s="38">
        <v>15</v>
      </c>
      <c r="G17" s="38">
        <v>0</v>
      </c>
      <c r="H17" s="38">
        <f t="shared" si="20"/>
        <v>16</v>
      </c>
      <c r="I17" s="38" t="s">
        <v>5</v>
      </c>
      <c r="J17" s="38">
        <v>128</v>
      </c>
      <c r="K17" s="38"/>
      <c r="L17" s="38" t="str">
        <f t="shared" si="21"/>
        <v/>
      </c>
    </row>
    <row r="18" spans="1:12" x14ac:dyDescent="0.25">
      <c r="A18" s="46">
        <f t="shared" si="18"/>
        <v>11</v>
      </c>
      <c r="B18" s="46" t="str">
        <f t="shared" si="19"/>
        <v>0x0B</v>
      </c>
      <c r="C18" s="47" t="s">
        <v>1521</v>
      </c>
      <c r="D18" s="47" t="s">
        <v>48</v>
      </c>
      <c r="E18" s="48" t="s">
        <v>1638</v>
      </c>
      <c r="F18" s="47">
        <v>15</v>
      </c>
      <c r="G18" s="47">
        <v>0</v>
      </c>
      <c r="H18" s="47">
        <f t="shared" si="20"/>
        <v>16</v>
      </c>
      <c r="I18" s="47" t="s">
        <v>5</v>
      </c>
      <c r="J18" s="47">
        <v>256</v>
      </c>
      <c r="K18" s="47"/>
      <c r="L18" s="47" t="str">
        <f t="shared" si="21"/>
        <v/>
      </c>
    </row>
    <row r="19" spans="1:12" x14ac:dyDescent="0.25">
      <c r="A19" s="37">
        <f t="shared" si="18"/>
        <v>13</v>
      </c>
      <c r="B19" s="37" t="str">
        <f t="shared" si="19"/>
        <v>0x0D</v>
      </c>
      <c r="C19" s="38" t="s">
        <v>1522</v>
      </c>
      <c r="D19" s="38" t="s">
        <v>48</v>
      </c>
      <c r="E19" s="41" t="s">
        <v>1639</v>
      </c>
      <c r="F19" s="38">
        <v>15</v>
      </c>
      <c r="G19" s="38">
        <v>0</v>
      </c>
      <c r="H19" s="38">
        <f t="shared" si="20"/>
        <v>16</v>
      </c>
      <c r="I19" s="38" t="s">
        <v>5</v>
      </c>
      <c r="J19" s="38">
        <v>512</v>
      </c>
      <c r="K19" s="38"/>
      <c r="L19" s="38" t="str">
        <f t="shared" si="21"/>
        <v/>
      </c>
    </row>
    <row r="20" spans="1:12" x14ac:dyDescent="0.25">
      <c r="A20" s="46">
        <f t="shared" si="18"/>
        <v>15</v>
      </c>
      <c r="B20" s="46" t="str">
        <f t="shared" si="19"/>
        <v>0x0F</v>
      </c>
      <c r="C20" s="47" t="s">
        <v>1523</v>
      </c>
      <c r="D20" s="47" t="s">
        <v>48</v>
      </c>
      <c r="E20" s="48" t="s">
        <v>1640</v>
      </c>
      <c r="F20" s="47">
        <v>15</v>
      </c>
      <c r="G20" s="47">
        <v>0</v>
      </c>
      <c r="H20" s="47">
        <f t="shared" si="20"/>
        <v>16</v>
      </c>
      <c r="I20" s="47" t="s">
        <v>5</v>
      </c>
      <c r="J20" s="47">
        <v>768</v>
      </c>
      <c r="K20" s="47"/>
      <c r="L20" s="47" t="str">
        <f t="shared" si="21"/>
        <v/>
      </c>
    </row>
    <row r="21" spans="1:12" x14ac:dyDescent="0.25">
      <c r="A21" s="37">
        <f t="shared" si="18"/>
        <v>17</v>
      </c>
      <c r="B21" s="37" t="str">
        <f t="shared" si="19"/>
        <v>0x11</v>
      </c>
      <c r="C21" s="38" t="s">
        <v>1524</v>
      </c>
      <c r="D21" s="38" t="s">
        <v>48</v>
      </c>
      <c r="E21" s="41" t="s">
        <v>1641</v>
      </c>
      <c r="F21" s="38">
        <v>15</v>
      </c>
      <c r="G21" s="38">
        <v>0</v>
      </c>
      <c r="H21" s="38">
        <f t="shared" si="20"/>
        <v>16</v>
      </c>
      <c r="I21" s="38" t="s">
        <v>5</v>
      </c>
      <c r="J21" s="38">
        <v>1280</v>
      </c>
      <c r="K21" s="38"/>
      <c r="L21" s="38" t="str">
        <f t="shared" si="21"/>
        <v/>
      </c>
    </row>
    <row r="22" spans="1:12" x14ac:dyDescent="0.25">
      <c r="A22" s="46">
        <f t="shared" si="18"/>
        <v>19</v>
      </c>
      <c r="B22" s="46" t="str">
        <f t="shared" si="19"/>
        <v>0x13</v>
      </c>
      <c r="C22" s="47" t="s">
        <v>1525</v>
      </c>
      <c r="D22" s="47" t="s">
        <v>48</v>
      </c>
      <c r="E22" s="48" t="s">
        <v>1642</v>
      </c>
      <c r="F22" s="47">
        <v>15</v>
      </c>
      <c r="G22" s="47">
        <v>0</v>
      </c>
      <c r="H22" s="47">
        <f t="shared" si="20"/>
        <v>16</v>
      </c>
      <c r="I22" s="47" t="s">
        <v>5</v>
      </c>
      <c r="J22" s="47">
        <v>2560</v>
      </c>
      <c r="K22" s="47"/>
      <c r="L22" s="47" t="str">
        <f t="shared" si="21"/>
        <v/>
      </c>
    </row>
    <row r="23" spans="1:12" x14ac:dyDescent="0.25">
      <c r="A23" s="37">
        <f t="shared" si="18"/>
        <v>21</v>
      </c>
      <c r="B23" s="37" t="str">
        <f t="shared" si="19"/>
        <v>0x15</v>
      </c>
      <c r="C23" s="38" t="s">
        <v>1526</v>
      </c>
      <c r="D23" s="38" t="s">
        <v>48</v>
      </c>
      <c r="E23" s="41" t="s">
        <v>1643</v>
      </c>
      <c r="F23" s="38">
        <v>15</v>
      </c>
      <c r="G23" s="38">
        <v>0</v>
      </c>
      <c r="H23" s="38">
        <f t="shared" si="20"/>
        <v>16</v>
      </c>
      <c r="I23" s="38" t="s">
        <v>5</v>
      </c>
      <c r="J23" s="38">
        <v>4608</v>
      </c>
      <c r="K23" s="38"/>
      <c r="L23" s="38" t="str">
        <f t="shared" si="21"/>
        <v/>
      </c>
    </row>
    <row r="24" spans="1:12" x14ac:dyDescent="0.25">
      <c r="A24" s="46">
        <f t="shared" si="18"/>
        <v>23</v>
      </c>
      <c r="B24" s="46" t="str">
        <f t="shared" si="19"/>
        <v>0x17</v>
      </c>
      <c r="C24" s="47" t="s">
        <v>1527</v>
      </c>
      <c r="D24" s="47" t="s">
        <v>48</v>
      </c>
      <c r="E24" s="48" t="s">
        <v>1644</v>
      </c>
      <c r="F24" s="47">
        <v>15</v>
      </c>
      <c r="G24" s="47">
        <v>0</v>
      </c>
      <c r="H24" s="47">
        <f t="shared" si="20"/>
        <v>16</v>
      </c>
      <c r="I24" s="47" t="s">
        <v>5</v>
      </c>
      <c r="J24" s="47">
        <v>8192</v>
      </c>
      <c r="K24" s="47"/>
      <c r="L24" s="47" t="str">
        <f t="shared" si="21"/>
        <v/>
      </c>
    </row>
    <row r="25" spans="1:12" x14ac:dyDescent="0.25">
      <c r="A25" s="37">
        <f t="shared" si="18"/>
        <v>25</v>
      </c>
      <c r="B25" s="37" t="str">
        <f t="shared" si="19"/>
        <v>0x19</v>
      </c>
      <c r="C25" s="38" t="s">
        <v>1528</v>
      </c>
      <c r="D25" s="38" t="s">
        <v>48</v>
      </c>
      <c r="E25" s="41" t="s">
        <v>1645</v>
      </c>
      <c r="F25" s="38">
        <v>15</v>
      </c>
      <c r="G25" s="38">
        <v>0</v>
      </c>
      <c r="H25" s="38">
        <f t="shared" si="20"/>
        <v>16</v>
      </c>
      <c r="I25" s="38" t="s">
        <v>5</v>
      </c>
      <c r="J25" s="38">
        <v>16384</v>
      </c>
      <c r="K25" s="38"/>
      <c r="L25" s="38" t="str">
        <f t="shared" si="21"/>
        <v/>
      </c>
    </row>
    <row r="26" spans="1:12" x14ac:dyDescent="0.25">
      <c r="A26" s="46">
        <f t="shared" si="18"/>
        <v>27</v>
      </c>
      <c r="B26" s="46" t="str">
        <f t="shared" si="19"/>
        <v>0x1B</v>
      </c>
      <c r="C26" s="47" t="s">
        <v>1529</v>
      </c>
      <c r="D26" s="47" t="s">
        <v>48</v>
      </c>
      <c r="E26" s="48" t="s">
        <v>1646</v>
      </c>
      <c r="F26" s="47">
        <v>15</v>
      </c>
      <c r="G26" s="47">
        <v>0</v>
      </c>
      <c r="H26" s="47">
        <f t="shared" si="20"/>
        <v>16</v>
      </c>
      <c r="I26" s="47" t="s">
        <v>5</v>
      </c>
      <c r="J26" s="47">
        <v>30720</v>
      </c>
      <c r="K26" s="47"/>
      <c r="L26" s="47" t="str">
        <f t="shared" si="21"/>
        <v/>
      </c>
    </row>
    <row r="27" spans="1:12" x14ac:dyDescent="0.25">
      <c r="A27" s="37">
        <f>A26+2</f>
        <v>29</v>
      </c>
      <c r="B27" s="37" t="str">
        <f t="shared" ref="B27:B31" si="22">_xlfn.CONCAT("0x",DEC2HEX(A27,2))</f>
        <v>0x1D</v>
      </c>
      <c r="C27" s="38" t="s">
        <v>1530</v>
      </c>
      <c r="D27" s="38" t="s">
        <v>1534</v>
      </c>
      <c r="E27" s="41" t="s">
        <v>1547</v>
      </c>
      <c r="F27" s="38">
        <v>6</v>
      </c>
      <c r="G27" s="38">
        <v>6</v>
      </c>
      <c r="H27" s="38">
        <f t="shared" ref="H27:H31" si="23">IF(G27="","",F27-G27+1)</f>
        <v>1</v>
      </c>
      <c r="I27" s="38" t="s">
        <v>5</v>
      </c>
      <c r="J27" s="38">
        <v>0</v>
      </c>
      <c r="K27" s="38"/>
      <c r="L27" s="38" t="str">
        <f t="shared" ref="L27:L31" si="24">IF(K27="","",IF(I27="R","in","out"))</f>
        <v/>
      </c>
    </row>
    <row r="28" spans="1:12" x14ac:dyDescent="0.25">
      <c r="A28" s="37">
        <f t="shared" ref="A28:A31" si="25">A27</f>
        <v>29</v>
      </c>
      <c r="B28" s="37" t="str">
        <f t="shared" si="22"/>
        <v>0x1D</v>
      </c>
      <c r="C28" s="38" t="s">
        <v>1530</v>
      </c>
      <c r="D28" s="38" t="s">
        <v>1535</v>
      </c>
      <c r="E28" s="41" t="s">
        <v>1536</v>
      </c>
      <c r="F28" s="38">
        <v>5</v>
      </c>
      <c r="G28" s="38">
        <v>5</v>
      </c>
      <c r="H28" s="38">
        <f t="shared" si="23"/>
        <v>1</v>
      </c>
      <c r="I28" s="38" t="s">
        <v>5</v>
      </c>
      <c r="J28" s="38">
        <v>0</v>
      </c>
      <c r="K28" s="38"/>
      <c r="L28" s="38" t="str">
        <f t="shared" si="24"/>
        <v/>
      </c>
    </row>
    <row r="29" spans="1:12" x14ac:dyDescent="0.25">
      <c r="A29" s="37">
        <f t="shared" si="25"/>
        <v>29</v>
      </c>
      <c r="B29" s="37" t="str">
        <f t="shared" si="22"/>
        <v>0x1D</v>
      </c>
      <c r="C29" s="38" t="s">
        <v>1530</v>
      </c>
      <c r="D29" s="38" t="s">
        <v>1537</v>
      </c>
      <c r="E29" s="41" t="s">
        <v>1538</v>
      </c>
      <c r="F29" s="38">
        <v>4</v>
      </c>
      <c r="G29" s="38">
        <v>4</v>
      </c>
      <c r="H29" s="38">
        <f t="shared" si="23"/>
        <v>1</v>
      </c>
      <c r="I29" s="38" t="s">
        <v>5</v>
      </c>
      <c r="J29" s="38">
        <v>1</v>
      </c>
      <c r="K29" s="38"/>
      <c r="L29" s="38" t="str">
        <f t="shared" si="24"/>
        <v/>
      </c>
    </row>
    <row r="30" spans="1:12" x14ac:dyDescent="0.25">
      <c r="A30" s="37">
        <f t="shared" si="25"/>
        <v>29</v>
      </c>
      <c r="B30" s="37" t="str">
        <f t="shared" si="22"/>
        <v>0x1D</v>
      </c>
      <c r="C30" s="38" t="s">
        <v>1530</v>
      </c>
      <c r="D30" s="38" t="s">
        <v>1539</v>
      </c>
      <c r="E30" s="41" t="s">
        <v>1540</v>
      </c>
      <c r="F30" s="38">
        <v>1</v>
      </c>
      <c r="G30" s="38">
        <v>1</v>
      </c>
      <c r="H30" s="38">
        <f t="shared" si="23"/>
        <v>1</v>
      </c>
      <c r="I30" s="38" t="s">
        <v>5</v>
      </c>
      <c r="J30" s="38">
        <v>0</v>
      </c>
      <c r="K30" s="38"/>
      <c r="L30" s="38" t="str">
        <f t="shared" si="24"/>
        <v/>
      </c>
    </row>
    <row r="31" spans="1:12" x14ac:dyDescent="0.25">
      <c r="A31" s="37">
        <f t="shared" si="25"/>
        <v>29</v>
      </c>
      <c r="B31" s="37" t="str">
        <f t="shared" si="22"/>
        <v>0x1D</v>
      </c>
      <c r="C31" s="38" t="s">
        <v>1530</v>
      </c>
      <c r="D31" s="38" t="s">
        <v>331</v>
      </c>
      <c r="E31" s="41" t="s">
        <v>1541</v>
      </c>
      <c r="F31" s="38">
        <v>0</v>
      </c>
      <c r="G31" s="38">
        <v>0</v>
      </c>
      <c r="H31" s="38">
        <f t="shared" si="23"/>
        <v>1</v>
      </c>
      <c r="I31" s="38" t="s">
        <v>5</v>
      </c>
      <c r="J31" s="38">
        <v>0</v>
      </c>
      <c r="K31" s="38"/>
      <c r="L31" s="38" t="str">
        <f t="shared" si="24"/>
        <v/>
      </c>
    </row>
    <row r="32" spans="1:12" x14ac:dyDescent="0.25">
      <c r="A32" s="46">
        <f>A31+1</f>
        <v>30</v>
      </c>
      <c r="B32" s="46" t="str">
        <f t="shared" ref="B32:B39" si="26">_xlfn.CONCAT("0x",DEC2HEX(A32,2))</f>
        <v>0x1E</v>
      </c>
      <c r="C32" s="47" t="s">
        <v>1542</v>
      </c>
      <c r="D32" s="47" t="s">
        <v>1543</v>
      </c>
      <c r="E32" s="48" t="s">
        <v>1544</v>
      </c>
      <c r="F32" s="47">
        <v>0</v>
      </c>
      <c r="G32" s="47">
        <v>0</v>
      </c>
      <c r="H32" s="47">
        <f t="shared" ref="H32:H39" si="27">IF(G32="","",F32-G32+1)</f>
        <v>1</v>
      </c>
      <c r="I32" s="47" t="s">
        <v>5</v>
      </c>
      <c r="J32" s="47">
        <v>0</v>
      </c>
      <c r="K32" s="47"/>
      <c r="L32" s="47" t="str">
        <f t="shared" ref="L32:L39" si="28">IF(K32="","",IF(I32="R","in","out"))</f>
        <v/>
      </c>
    </row>
    <row r="33" spans="1:12" x14ac:dyDescent="0.25">
      <c r="A33" s="37">
        <f>A32+1</f>
        <v>31</v>
      </c>
      <c r="B33" s="37" t="str">
        <f t="shared" si="26"/>
        <v>0x1F</v>
      </c>
      <c r="C33" s="38" t="s">
        <v>1615</v>
      </c>
      <c r="D33" s="38" t="s">
        <v>1357</v>
      </c>
      <c r="E33" s="40" t="s">
        <v>1618</v>
      </c>
      <c r="F33" s="38">
        <v>6</v>
      </c>
      <c r="G33" s="38">
        <v>4</v>
      </c>
      <c r="H33" s="38">
        <f t="shared" si="27"/>
        <v>3</v>
      </c>
      <c r="I33" s="38" t="s">
        <v>5</v>
      </c>
      <c r="J33" s="38">
        <v>0</v>
      </c>
      <c r="K33" s="38"/>
      <c r="L33" s="38" t="str">
        <f t="shared" si="28"/>
        <v/>
      </c>
    </row>
    <row r="34" spans="1:12" x14ac:dyDescent="0.25">
      <c r="A34" s="37">
        <f>A33</f>
        <v>31</v>
      </c>
      <c r="B34" s="37" t="str">
        <f t="shared" si="26"/>
        <v>0x1F</v>
      </c>
      <c r="C34" s="38" t="s">
        <v>1615</v>
      </c>
      <c r="D34" s="38" t="s">
        <v>1358</v>
      </c>
      <c r="E34" s="40" t="s">
        <v>1617</v>
      </c>
      <c r="F34" s="38">
        <v>2</v>
      </c>
      <c r="G34" s="38">
        <v>0</v>
      </c>
      <c r="H34" s="38">
        <f t="shared" si="27"/>
        <v>3</v>
      </c>
      <c r="I34" s="38" t="s">
        <v>5</v>
      </c>
      <c r="J34" s="38">
        <v>0</v>
      </c>
      <c r="K34" s="38"/>
      <c r="L34" s="38" t="str">
        <f t="shared" si="28"/>
        <v/>
      </c>
    </row>
    <row r="35" spans="1:12" x14ac:dyDescent="0.25">
      <c r="A35" s="46">
        <f>A34+1</f>
        <v>32</v>
      </c>
      <c r="B35" s="46" t="str">
        <f t="shared" si="26"/>
        <v>0x20</v>
      </c>
      <c r="C35" s="47" t="s">
        <v>1614</v>
      </c>
      <c r="D35" s="47" t="s">
        <v>1616</v>
      </c>
      <c r="E35" s="48" t="s">
        <v>1619</v>
      </c>
      <c r="F35" s="47">
        <v>6</v>
      </c>
      <c r="G35" s="47">
        <v>6</v>
      </c>
      <c r="H35" s="47">
        <f t="shared" si="27"/>
        <v>1</v>
      </c>
      <c r="I35" s="47" t="s">
        <v>5</v>
      </c>
      <c r="J35" s="47">
        <v>0</v>
      </c>
      <c r="K35" s="47"/>
      <c r="L35" s="47" t="str">
        <f t="shared" si="28"/>
        <v/>
      </c>
    </row>
    <row r="36" spans="1:12" x14ac:dyDescent="0.25">
      <c r="A36" s="46">
        <f t="shared" ref="A36:A39" si="29">A35</f>
        <v>32</v>
      </c>
      <c r="B36" s="46" t="str">
        <f t="shared" si="26"/>
        <v>0x20</v>
      </c>
      <c r="C36" s="47" t="s">
        <v>1614</v>
      </c>
      <c r="D36" s="47" t="s">
        <v>1620</v>
      </c>
      <c r="E36" s="48" t="s">
        <v>1623</v>
      </c>
      <c r="F36" s="47">
        <v>5</v>
      </c>
      <c r="G36" s="47">
        <v>5</v>
      </c>
      <c r="H36" s="47">
        <f t="shared" si="27"/>
        <v>1</v>
      </c>
      <c r="I36" s="47" t="s">
        <v>5</v>
      </c>
      <c r="J36" s="47">
        <v>1</v>
      </c>
      <c r="K36" s="47"/>
      <c r="L36" s="47" t="str">
        <f t="shared" si="28"/>
        <v/>
      </c>
    </row>
    <row r="37" spans="1:12" x14ac:dyDescent="0.25">
      <c r="A37" s="46">
        <f t="shared" si="29"/>
        <v>32</v>
      </c>
      <c r="B37" s="46" t="str">
        <f t="shared" si="26"/>
        <v>0x20</v>
      </c>
      <c r="C37" s="47" t="s">
        <v>1614</v>
      </c>
      <c r="D37" s="47" t="s">
        <v>1621</v>
      </c>
      <c r="E37" s="48" t="s">
        <v>1622</v>
      </c>
      <c r="F37" s="47">
        <v>4</v>
      </c>
      <c r="G37" s="47">
        <v>4</v>
      </c>
      <c r="H37" s="47">
        <f t="shared" si="27"/>
        <v>1</v>
      </c>
      <c r="I37" s="47" t="s">
        <v>5</v>
      </c>
      <c r="J37" s="47">
        <v>1</v>
      </c>
      <c r="K37" s="47"/>
      <c r="L37" s="47" t="str">
        <f t="shared" si="28"/>
        <v/>
      </c>
    </row>
    <row r="38" spans="1:12" x14ac:dyDescent="0.25">
      <c r="A38" s="46">
        <f t="shared" si="29"/>
        <v>32</v>
      </c>
      <c r="B38" s="46" t="str">
        <f t="shared" si="26"/>
        <v>0x20</v>
      </c>
      <c r="C38" s="47" t="s">
        <v>1614</v>
      </c>
      <c r="D38" s="47" t="s">
        <v>1539</v>
      </c>
      <c r="E38" s="48" t="s">
        <v>1531</v>
      </c>
      <c r="F38" s="47">
        <v>1</v>
      </c>
      <c r="G38" s="47">
        <v>1</v>
      </c>
      <c r="H38" s="47">
        <f t="shared" si="27"/>
        <v>1</v>
      </c>
      <c r="I38" s="47" t="s">
        <v>5</v>
      </c>
      <c r="J38" s="47">
        <v>0</v>
      </c>
      <c r="K38" s="47"/>
      <c r="L38" s="47" t="str">
        <f t="shared" si="28"/>
        <v/>
      </c>
    </row>
    <row r="39" spans="1:12" x14ac:dyDescent="0.25">
      <c r="A39" s="46">
        <f t="shared" si="29"/>
        <v>32</v>
      </c>
      <c r="B39" s="46" t="str">
        <f t="shared" si="26"/>
        <v>0x20</v>
      </c>
      <c r="C39" s="47" t="s">
        <v>1614</v>
      </c>
      <c r="D39" s="47" t="s">
        <v>331</v>
      </c>
      <c r="E39" s="48" t="s">
        <v>1532</v>
      </c>
      <c r="F39" s="47">
        <v>0</v>
      </c>
      <c r="G39" s="47">
        <v>0</v>
      </c>
      <c r="H39" s="47">
        <f t="shared" si="27"/>
        <v>1</v>
      </c>
      <c r="I39" s="47" t="s">
        <v>5</v>
      </c>
      <c r="J39" s="47">
        <v>0</v>
      </c>
      <c r="K39" s="47"/>
      <c r="L39" s="47" t="str">
        <f t="shared" si="28"/>
        <v/>
      </c>
    </row>
    <row r="40" spans="1:12" x14ac:dyDescent="0.25">
      <c r="A40" s="37">
        <f>A39+1</f>
        <v>33</v>
      </c>
      <c r="B40" s="37" t="str">
        <f>_xlfn.CONCAT("0x",DEC2HEX(A40,2))</f>
        <v>0x21</v>
      </c>
      <c r="C40" s="38" t="s">
        <v>1626</v>
      </c>
      <c r="D40" s="38" t="s">
        <v>48</v>
      </c>
      <c r="E40" s="41" t="s">
        <v>1625</v>
      </c>
      <c r="F40" s="38">
        <v>7</v>
      </c>
      <c r="G40" s="38">
        <v>4</v>
      </c>
      <c r="H40" s="38">
        <f>IF(G40="","",F40-G40+1)</f>
        <v>4</v>
      </c>
      <c r="I40" s="38" t="s">
        <v>5</v>
      </c>
      <c r="J40" s="38">
        <v>0</v>
      </c>
      <c r="K40" s="38"/>
      <c r="L40" s="38" t="str">
        <f>IF(K40="","",IF(I40="R","in","out"))</f>
        <v/>
      </c>
    </row>
    <row r="41" spans="1:12" ht="60" x14ac:dyDescent="0.25">
      <c r="A41" s="37">
        <f>A40</f>
        <v>33</v>
      </c>
      <c r="B41" s="37" t="str">
        <f t="shared" ref="B41:B42" si="30">_xlfn.CONCAT("0x",DEC2HEX(A41,2))</f>
        <v>0x21</v>
      </c>
      <c r="C41" s="38" t="s">
        <v>1626</v>
      </c>
      <c r="D41" s="38" t="s">
        <v>1624</v>
      </c>
      <c r="E41" s="41" t="s">
        <v>1633</v>
      </c>
      <c r="F41" s="38">
        <v>0</v>
      </c>
      <c r="G41" s="38">
        <v>0</v>
      </c>
      <c r="H41" s="38">
        <f t="shared" ref="H41:H42" si="31">IF(G41="","",F41-G41+1)</f>
        <v>1</v>
      </c>
      <c r="I41" s="38" t="s">
        <v>5</v>
      </c>
      <c r="J41" s="38">
        <v>0</v>
      </c>
      <c r="K41" s="38"/>
      <c r="L41" s="38" t="str">
        <f t="shared" ref="L41:L42" si="32">IF(K41="","",IF(I41="R","in","out"))</f>
        <v/>
      </c>
    </row>
    <row r="42" spans="1:12" x14ac:dyDescent="0.25">
      <c r="A42" s="46">
        <f>A41+1</f>
        <v>34</v>
      </c>
      <c r="B42" s="46" t="str">
        <f t="shared" si="30"/>
        <v>0x22</v>
      </c>
      <c r="C42" s="47" t="s">
        <v>1516</v>
      </c>
      <c r="D42" s="47" t="s">
        <v>48</v>
      </c>
      <c r="E42" s="48" t="s">
        <v>1517</v>
      </c>
      <c r="F42" s="47">
        <v>13</v>
      </c>
      <c r="G42" s="47">
        <v>4</v>
      </c>
      <c r="H42" s="47">
        <f t="shared" si="31"/>
        <v>10</v>
      </c>
      <c r="I42" s="47" t="s">
        <v>5</v>
      </c>
      <c r="J42" s="47">
        <v>0</v>
      </c>
      <c r="K42" s="47"/>
      <c r="L42" s="47" t="str">
        <f t="shared" si="32"/>
        <v/>
      </c>
    </row>
    <row r="43" spans="1:12" ht="60" x14ac:dyDescent="0.25">
      <c r="A43" s="46">
        <f>A42</f>
        <v>34</v>
      </c>
      <c r="B43" s="46" t="str">
        <f>_xlfn.CONCAT("0x",DEC2HEX(A43,2))</f>
        <v>0x22</v>
      </c>
      <c r="C43" s="47" t="s">
        <v>1516</v>
      </c>
      <c r="D43" s="47" t="s">
        <v>1624</v>
      </c>
      <c r="E43" s="48" t="s">
        <v>1634</v>
      </c>
      <c r="F43" s="47">
        <v>0</v>
      </c>
      <c r="G43" s="47">
        <v>0</v>
      </c>
      <c r="H43" s="47">
        <f>IF(G43="","",F43-G43+1)</f>
        <v>1</v>
      </c>
      <c r="I43" s="15" t="s">
        <v>13</v>
      </c>
      <c r="J43" s="47">
        <v>0</v>
      </c>
      <c r="K43" s="47"/>
      <c r="L43" s="47" t="str">
        <f>IF(K43="","",IF(I43="R","in","out"))</f>
        <v/>
      </c>
    </row>
    <row r="44" spans="1:12" ht="30" x14ac:dyDescent="0.25">
      <c r="A44" s="37">
        <f>A42+2</f>
        <v>36</v>
      </c>
      <c r="B44" s="37" t="str">
        <f>_xlfn.CONCAT("0x",DEC2HEX(A44,2))</f>
        <v>0x24</v>
      </c>
      <c r="C44" s="38" t="s">
        <v>1627</v>
      </c>
      <c r="D44" s="38" t="s">
        <v>48</v>
      </c>
      <c r="E44" s="41" t="s">
        <v>1628</v>
      </c>
      <c r="F44" s="38">
        <v>10</v>
      </c>
      <c r="G44" s="38">
        <v>0</v>
      </c>
      <c r="H44" s="38">
        <f>IF(G44="","",F44-G44+1)</f>
        <v>11</v>
      </c>
      <c r="I44" s="38" t="s">
        <v>6</v>
      </c>
      <c r="J44" s="38">
        <v>0</v>
      </c>
      <c r="K44" s="38"/>
      <c r="L44" s="38" t="str">
        <f>IF(K44="","",IF(I44="R","in","out"))</f>
        <v/>
      </c>
    </row>
    <row r="45" spans="1:12" ht="30" x14ac:dyDescent="0.25">
      <c r="A45" s="46">
        <f>A44+2</f>
        <v>38</v>
      </c>
      <c r="B45" s="46" t="str">
        <f>_xlfn.CONCAT("0x",DEC2HEX(A45,2))</f>
        <v>0x26</v>
      </c>
      <c r="C45" s="47" t="s">
        <v>1629</v>
      </c>
      <c r="D45" s="47" t="s">
        <v>48</v>
      </c>
      <c r="E45" s="48" t="s">
        <v>1630</v>
      </c>
      <c r="F45" s="47">
        <v>10</v>
      </c>
      <c r="G45" s="47">
        <v>0</v>
      </c>
      <c r="H45" s="47">
        <f>IF(G45="","",F45-G45+1)</f>
        <v>11</v>
      </c>
      <c r="I45" s="47" t="s">
        <v>6</v>
      </c>
      <c r="J45" s="47">
        <v>0</v>
      </c>
      <c r="K45" s="47"/>
      <c r="L45" s="47" t="str">
        <f>IF(K45="","",IF(I45="R","in","out"))</f>
        <v/>
      </c>
    </row>
    <row r="46" spans="1:12" ht="30" x14ac:dyDescent="0.25">
      <c r="A46" s="37">
        <f>A45+2</f>
        <v>40</v>
      </c>
      <c r="B46" s="37" t="str">
        <f>_xlfn.CONCAT("0x",DEC2HEX(A46,2))</f>
        <v>0x28</v>
      </c>
      <c r="C46" s="38" t="s">
        <v>1631</v>
      </c>
      <c r="D46" s="38" t="s">
        <v>48</v>
      </c>
      <c r="E46" s="41" t="s">
        <v>1632</v>
      </c>
      <c r="F46" s="38">
        <v>10</v>
      </c>
      <c r="G46" s="38">
        <v>0</v>
      </c>
      <c r="H46" s="38">
        <f>IF(G46="","",F46-G46+1)</f>
        <v>11</v>
      </c>
      <c r="I46" s="38" t="s">
        <v>6</v>
      </c>
      <c r="J46" s="38">
        <v>0</v>
      </c>
      <c r="K46" s="38"/>
      <c r="L46" s="38" t="str">
        <f>IF(K46="","",IF(I46="R","in","out"))</f>
        <v/>
      </c>
    </row>
  </sheetData>
  <dataValidations disablePrompts="1" count="2">
    <dataValidation type="list" allowBlank="1" showInputMessage="1" showErrorMessage="1" sqref="I5:I42 I44:I46" xr:uid="{FE84A770-6A1F-42EA-AA21-DEE16387253E}">
      <formula1>"RW,W,R,RW_TX_V,RW_TX_H,RW_RX_V,RW_RX_H"</formula1>
      <formula2>0</formula2>
    </dataValidation>
    <dataValidation type="list" allowBlank="1" showInputMessage="1" showErrorMessage="1" sqref="I43" xr:uid="{2D993195-22ED-48D6-8AFF-3499215FD72D}">
      <formula1>"RW,RWV,W,R,RAZ"</formula1>
      <formula2>0</formula2>
    </dataValidation>
  </dataValidations>
  <pageMargins left="0.7" right="0.7" top="0.75" bottom="0.75" header="0.3" footer="0.3"/>
  <pageSetup paperSize="9" scale="52" firstPageNumber="0" orientation="portrait" r:id="rId1"/>
  <headerFooter>
    <oddHeader>&amp;C&amp;"Calibri,Fet"&amp;48ADC</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93"/>
  <sheetViews>
    <sheetView zoomScale="85" zoomScaleNormal="85" workbookViewId="0">
      <selection activeCell="D53" sqref="D53"/>
    </sheetView>
  </sheetViews>
  <sheetFormatPr defaultRowHeight="15" x14ac:dyDescent="0.25"/>
  <cols>
    <col min="1" max="1" width="15.5703125" style="2" customWidth="1"/>
    <col min="2" max="2" width="13.140625" style="2" customWidth="1"/>
    <col min="3" max="3" width="21.28515625" customWidth="1"/>
    <col min="4" max="4" width="22.140625" customWidth="1"/>
    <col min="5" max="5" width="57" customWidth="1"/>
    <col min="6" max="6" width="5.140625" customWidth="1"/>
    <col min="7" max="7" width="4.7109375" customWidth="1"/>
    <col min="8" max="8" width="10.5703125" customWidth="1"/>
    <col min="9" max="9" width="5.7109375" customWidth="1"/>
    <col min="10" max="10" width="7.5703125" customWidth="1"/>
    <col min="11" max="11" width="15.7109375" customWidth="1"/>
    <col min="12" max="12" width="8.140625" customWidth="1"/>
    <col min="13" max="1025" width="17.42578125" customWidth="1"/>
  </cols>
  <sheetData>
    <row r="1" spans="1:12" x14ac:dyDescent="0.25">
      <c r="A1" s="5" t="s">
        <v>14</v>
      </c>
      <c r="B1" s="5"/>
      <c r="C1" s="6" t="s">
        <v>0</v>
      </c>
      <c r="D1" s="6" t="s">
        <v>1</v>
      </c>
      <c r="E1" s="6" t="s">
        <v>1894</v>
      </c>
    </row>
    <row r="2" spans="1:12" x14ac:dyDescent="0.25">
      <c r="A2" s="7" t="s">
        <v>433</v>
      </c>
      <c r="C2" s="3">
        <f>Setup!B5</f>
        <v>44732</v>
      </c>
      <c r="D2" s="3" t="str">
        <f>Setup!C5</f>
        <v>0.1</v>
      </c>
    </row>
    <row r="3" spans="1:12" x14ac:dyDescent="0.25">
      <c r="A3" s="8" t="s">
        <v>17</v>
      </c>
      <c r="B3" s="8" t="s">
        <v>18</v>
      </c>
      <c r="C3" s="8" t="s">
        <v>19</v>
      </c>
      <c r="D3" s="8" t="s">
        <v>20</v>
      </c>
      <c r="E3" s="8" t="s">
        <v>21</v>
      </c>
      <c r="F3" s="8" t="s">
        <v>22</v>
      </c>
      <c r="G3" s="8" t="s">
        <v>23</v>
      </c>
      <c r="H3" s="8" t="s">
        <v>24</v>
      </c>
      <c r="I3" s="8" t="s">
        <v>25</v>
      </c>
      <c r="J3" s="8" t="s">
        <v>26</v>
      </c>
      <c r="K3" s="10" t="s">
        <v>27</v>
      </c>
      <c r="L3" s="10" t="s">
        <v>28</v>
      </c>
    </row>
    <row r="4" spans="1:12" x14ac:dyDescent="0.25">
      <c r="A4" s="11"/>
      <c r="B4" s="11"/>
      <c r="C4" s="11"/>
      <c r="D4" s="11"/>
      <c r="E4" s="12"/>
      <c r="F4" s="11"/>
      <c r="G4" s="11"/>
      <c r="H4" s="11"/>
      <c r="I4" s="12"/>
      <c r="J4" s="11"/>
      <c r="K4" s="11"/>
      <c r="L4" s="11"/>
    </row>
    <row r="5" spans="1:12" x14ac:dyDescent="0.25">
      <c r="A5" s="14">
        <v>0</v>
      </c>
      <c r="B5" s="14" t="str">
        <f t="shared" ref="B5" si="0">_xlfn.CONCAT("0x",DEC2HEX(A5,2))</f>
        <v>0x00</v>
      </c>
      <c r="C5" s="15" t="s">
        <v>1333</v>
      </c>
      <c r="D5" s="16" t="s">
        <v>1334</v>
      </c>
      <c r="E5" s="17" t="s">
        <v>1336</v>
      </c>
      <c r="F5" s="16">
        <v>6</v>
      </c>
      <c r="G5" s="16">
        <v>6</v>
      </c>
      <c r="H5" s="15">
        <f t="shared" ref="H5" si="1">IF(G5="","",F5-G5+1)</f>
        <v>1</v>
      </c>
      <c r="I5" s="15" t="s">
        <v>5</v>
      </c>
      <c r="J5" s="16">
        <v>1</v>
      </c>
      <c r="K5" s="16"/>
      <c r="L5" s="15" t="str">
        <f t="shared" ref="L5" si="2">IF(K5="","",IF(I5="R","in","out"))</f>
        <v/>
      </c>
    </row>
    <row r="6" spans="1:12" x14ac:dyDescent="0.25">
      <c r="A6" s="14">
        <f>A5</f>
        <v>0</v>
      </c>
      <c r="B6" s="14" t="str">
        <f t="shared" ref="B6" si="3">_xlfn.CONCAT("0x",DEC2HEX(A6,2))</f>
        <v>0x00</v>
      </c>
      <c r="C6" s="15" t="s">
        <v>1333</v>
      </c>
      <c r="D6" s="16" t="s">
        <v>1335</v>
      </c>
      <c r="E6" s="17" t="s">
        <v>1337</v>
      </c>
      <c r="F6" s="16">
        <v>5</v>
      </c>
      <c r="G6" s="16">
        <v>5</v>
      </c>
      <c r="H6" s="15">
        <f t="shared" ref="H6" si="4">IF(G6="","",F6-G6+1)</f>
        <v>1</v>
      </c>
      <c r="I6" s="15" t="s">
        <v>5</v>
      </c>
      <c r="J6" s="16">
        <v>1</v>
      </c>
      <c r="K6" s="16"/>
      <c r="L6" s="15" t="str">
        <f t="shared" ref="L6" si="5">IF(K6="","",IF(I6="R","in","out"))</f>
        <v/>
      </c>
    </row>
    <row r="7" spans="1:12" x14ac:dyDescent="0.25">
      <c r="A7" s="14">
        <f t="shared" ref="A7:A10" si="6">A6</f>
        <v>0</v>
      </c>
      <c r="B7" s="14" t="str">
        <f t="shared" ref="B7:B9" si="7">_xlfn.CONCAT("0x",DEC2HEX(A7,2))</f>
        <v>0x00</v>
      </c>
      <c r="C7" s="15" t="s">
        <v>1333</v>
      </c>
      <c r="D7" s="16" t="s">
        <v>1338</v>
      </c>
      <c r="E7" s="17" t="s">
        <v>1339</v>
      </c>
      <c r="F7" s="16">
        <v>4</v>
      </c>
      <c r="G7" s="16">
        <v>4</v>
      </c>
      <c r="H7" s="15">
        <f t="shared" ref="H7:H9" si="8">IF(G7="","",F7-G7+1)</f>
        <v>1</v>
      </c>
      <c r="I7" s="15" t="s">
        <v>5</v>
      </c>
      <c r="J7" s="16">
        <v>1</v>
      </c>
      <c r="K7" s="16"/>
      <c r="L7" s="15" t="str">
        <f t="shared" ref="L7:L9" si="9">IF(K7="","",IF(I7="R","in","out"))</f>
        <v/>
      </c>
    </row>
    <row r="8" spans="1:12" x14ac:dyDescent="0.25">
      <c r="A8" s="14">
        <f t="shared" si="6"/>
        <v>0</v>
      </c>
      <c r="B8" s="14" t="str">
        <f t="shared" si="7"/>
        <v>0x00</v>
      </c>
      <c r="C8" s="15" t="s">
        <v>1333</v>
      </c>
      <c r="D8" s="16" t="s">
        <v>1340</v>
      </c>
      <c r="E8" s="17" t="s">
        <v>1343</v>
      </c>
      <c r="F8" s="16">
        <v>2</v>
      </c>
      <c r="G8" s="16">
        <v>2</v>
      </c>
      <c r="H8" s="15">
        <f t="shared" si="8"/>
        <v>1</v>
      </c>
      <c r="I8" s="15" t="s">
        <v>5</v>
      </c>
      <c r="J8" s="16">
        <v>1</v>
      </c>
      <c r="K8" s="16"/>
      <c r="L8" s="15" t="str">
        <f t="shared" si="9"/>
        <v/>
      </c>
    </row>
    <row r="9" spans="1:12" x14ac:dyDescent="0.25">
      <c r="A9" s="14">
        <f t="shared" si="6"/>
        <v>0</v>
      </c>
      <c r="B9" s="14" t="str">
        <f t="shared" si="7"/>
        <v>0x00</v>
      </c>
      <c r="C9" s="15" t="s">
        <v>1333</v>
      </c>
      <c r="D9" s="16" t="s">
        <v>1341</v>
      </c>
      <c r="E9" s="17" t="s">
        <v>1344</v>
      </c>
      <c r="F9" s="16">
        <v>1</v>
      </c>
      <c r="G9" s="16">
        <v>1</v>
      </c>
      <c r="H9" s="15">
        <f t="shared" si="8"/>
        <v>1</v>
      </c>
      <c r="I9" s="15" t="s">
        <v>5</v>
      </c>
      <c r="J9" s="16">
        <v>1</v>
      </c>
      <c r="K9" s="16"/>
      <c r="L9" s="15" t="str">
        <f t="shared" si="9"/>
        <v/>
      </c>
    </row>
    <row r="10" spans="1:12" x14ac:dyDescent="0.25">
      <c r="A10" s="14">
        <f t="shared" si="6"/>
        <v>0</v>
      </c>
      <c r="B10" s="14" t="str">
        <f t="shared" ref="B10:B11" si="10">_xlfn.CONCAT("0x",DEC2HEX(A10,2))</f>
        <v>0x00</v>
      </c>
      <c r="C10" s="15" t="s">
        <v>1333</v>
      </c>
      <c r="D10" s="16" t="s">
        <v>1342</v>
      </c>
      <c r="E10" s="17" t="s">
        <v>1345</v>
      </c>
      <c r="F10" s="16">
        <v>0</v>
      </c>
      <c r="G10" s="16">
        <v>0</v>
      </c>
      <c r="H10" s="15">
        <f t="shared" ref="H10:H11" si="11">IF(G10="","",F10-G10+1)</f>
        <v>1</v>
      </c>
      <c r="I10" s="15" t="s">
        <v>5</v>
      </c>
      <c r="J10" s="16">
        <v>1</v>
      </c>
      <c r="K10" s="16"/>
      <c r="L10" s="15" t="str">
        <f t="shared" ref="L10:L11" si="12">IF(K10="","",IF(I10="R","in","out"))</f>
        <v/>
      </c>
    </row>
    <row r="11" spans="1:12" x14ac:dyDescent="0.25">
      <c r="A11" s="37">
        <f>A10+1</f>
        <v>1</v>
      </c>
      <c r="B11" s="37" t="str">
        <f t="shared" si="10"/>
        <v>0x01</v>
      </c>
      <c r="C11" s="38" t="s">
        <v>1346</v>
      </c>
      <c r="D11" s="39" t="s">
        <v>1347</v>
      </c>
      <c r="E11" s="40" t="s">
        <v>1349</v>
      </c>
      <c r="F11" s="39">
        <v>6</v>
      </c>
      <c r="G11" s="39">
        <v>4</v>
      </c>
      <c r="H11" s="38">
        <f t="shared" si="11"/>
        <v>3</v>
      </c>
      <c r="I11" s="38" t="s">
        <v>5</v>
      </c>
      <c r="J11" s="39">
        <v>0</v>
      </c>
      <c r="K11" s="39"/>
      <c r="L11" s="38" t="str">
        <f t="shared" si="12"/>
        <v/>
      </c>
    </row>
    <row r="12" spans="1:12" x14ac:dyDescent="0.25">
      <c r="A12" s="37">
        <f>A11</f>
        <v>1</v>
      </c>
      <c r="B12" s="37" t="str">
        <f t="shared" ref="B12:B16" si="13">_xlfn.CONCAT("0x",DEC2HEX(A12,2))</f>
        <v>0x01</v>
      </c>
      <c r="C12" s="38" t="s">
        <v>1346</v>
      </c>
      <c r="D12" s="39" t="s">
        <v>1348</v>
      </c>
      <c r="E12" s="40" t="s">
        <v>1350</v>
      </c>
      <c r="F12" s="39">
        <v>2</v>
      </c>
      <c r="G12" s="39">
        <v>0</v>
      </c>
      <c r="H12" s="38">
        <f t="shared" ref="H12:H16" si="14">IF(G12="","",F12-G12+1)</f>
        <v>3</v>
      </c>
      <c r="I12" s="38" t="s">
        <v>5</v>
      </c>
      <c r="J12" s="39">
        <v>0</v>
      </c>
      <c r="K12" s="39"/>
      <c r="L12" s="38" t="str">
        <f t="shared" ref="L12:L16" si="15">IF(K12="","",IF(I12="R","in","out"))</f>
        <v/>
      </c>
    </row>
    <row r="13" spans="1:12" x14ac:dyDescent="0.25">
      <c r="A13" s="14">
        <f>A12+1</f>
        <v>2</v>
      </c>
      <c r="B13" s="14" t="str">
        <f t="shared" si="13"/>
        <v>0x02</v>
      </c>
      <c r="C13" s="15" t="s">
        <v>1351</v>
      </c>
      <c r="D13" s="16" t="s">
        <v>1335</v>
      </c>
      <c r="E13" s="17" t="s">
        <v>1353</v>
      </c>
      <c r="F13" s="16">
        <v>5</v>
      </c>
      <c r="G13" s="16">
        <v>5</v>
      </c>
      <c r="H13" s="15">
        <f t="shared" si="14"/>
        <v>1</v>
      </c>
      <c r="I13" s="15" t="s">
        <v>5</v>
      </c>
      <c r="J13" s="16">
        <v>0</v>
      </c>
      <c r="K13" s="16"/>
      <c r="L13" s="15" t="str">
        <f t="shared" si="15"/>
        <v/>
      </c>
    </row>
    <row r="14" spans="1:12" x14ac:dyDescent="0.25">
      <c r="A14" s="14">
        <f t="shared" ref="A14:A16" si="16">A13</f>
        <v>2</v>
      </c>
      <c r="B14" s="14" t="str">
        <f t="shared" si="13"/>
        <v>0x02</v>
      </c>
      <c r="C14" s="15" t="s">
        <v>1351</v>
      </c>
      <c r="D14" s="16" t="s">
        <v>1338</v>
      </c>
      <c r="E14" s="17" t="s">
        <v>1354</v>
      </c>
      <c r="F14" s="16">
        <v>4</v>
      </c>
      <c r="G14" s="16">
        <v>4</v>
      </c>
      <c r="H14" s="15">
        <f t="shared" si="14"/>
        <v>1</v>
      </c>
      <c r="I14" s="15" t="s">
        <v>5</v>
      </c>
      <c r="J14" s="16">
        <v>0</v>
      </c>
      <c r="K14" s="16"/>
      <c r="L14" s="15" t="str">
        <f t="shared" si="15"/>
        <v/>
      </c>
    </row>
    <row r="15" spans="1:12" x14ac:dyDescent="0.25">
      <c r="A15" s="14">
        <f>A14</f>
        <v>2</v>
      </c>
      <c r="B15" s="14" t="str">
        <f t="shared" si="13"/>
        <v>0x02</v>
      </c>
      <c r="C15" s="15" t="s">
        <v>1351</v>
      </c>
      <c r="D15" s="16" t="s">
        <v>1341</v>
      </c>
      <c r="E15" s="17" t="s">
        <v>1355</v>
      </c>
      <c r="F15" s="16">
        <v>1</v>
      </c>
      <c r="G15" s="16">
        <v>1</v>
      </c>
      <c r="H15" s="15">
        <f t="shared" si="14"/>
        <v>1</v>
      </c>
      <c r="I15" s="15" t="s">
        <v>5</v>
      </c>
      <c r="J15" s="16">
        <v>0</v>
      </c>
      <c r="K15" s="16"/>
      <c r="L15" s="15" t="str">
        <f t="shared" si="15"/>
        <v/>
      </c>
    </row>
    <row r="16" spans="1:12" x14ac:dyDescent="0.25">
      <c r="A16" s="14">
        <f t="shared" si="16"/>
        <v>2</v>
      </c>
      <c r="B16" s="14" t="str">
        <f t="shared" si="13"/>
        <v>0x02</v>
      </c>
      <c r="C16" s="15" t="s">
        <v>1351</v>
      </c>
      <c r="D16" s="16" t="s">
        <v>1342</v>
      </c>
      <c r="E16" s="17" t="s">
        <v>1352</v>
      </c>
      <c r="F16" s="16">
        <v>0</v>
      </c>
      <c r="G16" s="16">
        <v>0</v>
      </c>
      <c r="H16" s="15">
        <f t="shared" si="14"/>
        <v>1</v>
      </c>
      <c r="I16" s="15" t="s">
        <v>5</v>
      </c>
      <c r="J16" s="16">
        <v>0</v>
      </c>
      <c r="K16" s="16"/>
      <c r="L16" s="15" t="str">
        <f t="shared" si="15"/>
        <v/>
      </c>
    </row>
    <row r="17" spans="1:12" x14ac:dyDescent="0.25">
      <c r="A17" s="37">
        <f>A16+1</f>
        <v>3</v>
      </c>
      <c r="B17" s="37" t="str">
        <f t="shared" ref="B17" si="17">_xlfn.CONCAT("0x",DEC2HEX(A17,2))</f>
        <v>0x03</v>
      </c>
      <c r="C17" s="38" t="s">
        <v>1356</v>
      </c>
      <c r="D17" s="38" t="s">
        <v>1359</v>
      </c>
      <c r="E17" s="40" t="s">
        <v>1362</v>
      </c>
      <c r="F17" s="38">
        <v>18</v>
      </c>
      <c r="G17" s="38">
        <v>16</v>
      </c>
      <c r="H17" s="38">
        <f t="shared" ref="H17" si="18">IF(G17="","",F17-G17+1)</f>
        <v>3</v>
      </c>
      <c r="I17" s="38" t="s">
        <v>5</v>
      </c>
      <c r="J17" s="38">
        <v>0</v>
      </c>
      <c r="K17" s="38"/>
      <c r="L17" s="38" t="str">
        <f t="shared" ref="L17" si="19">IF(K17="","",IF(I17="R","in","out"))</f>
        <v/>
      </c>
    </row>
    <row r="18" spans="1:12" ht="30" x14ac:dyDescent="0.25">
      <c r="A18" s="37">
        <f>A17</f>
        <v>3</v>
      </c>
      <c r="B18" s="37" t="str">
        <f t="shared" ref="B18" si="20">_xlfn.CONCAT("0x",DEC2HEX(A18,2))</f>
        <v>0x03</v>
      </c>
      <c r="C18" s="38" t="s">
        <v>1356</v>
      </c>
      <c r="D18" s="38" t="s">
        <v>1357</v>
      </c>
      <c r="E18" s="40" t="s">
        <v>1361</v>
      </c>
      <c r="F18" s="38">
        <v>10</v>
      </c>
      <c r="G18" s="38">
        <v>8</v>
      </c>
      <c r="H18" s="38">
        <f t="shared" ref="H18" si="21">IF(G18="","",F18-G18+1)</f>
        <v>3</v>
      </c>
      <c r="I18" s="38" t="s">
        <v>5</v>
      </c>
      <c r="J18" s="38">
        <v>0</v>
      </c>
      <c r="K18" s="38"/>
      <c r="L18" s="38" t="str">
        <f t="shared" ref="L18" si="22">IF(K18="","",IF(I18="R","in","out"))</f>
        <v/>
      </c>
    </row>
    <row r="19" spans="1:12" x14ac:dyDescent="0.25">
      <c r="A19" s="37">
        <f>A18</f>
        <v>3</v>
      </c>
      <c r="B19" s="37" t="str">
        <f t="shared" ref="B19:B21" si="23">_xlfn.CONCAT("0x",DEC2HEX(A19,2))</f>
        <v>0x03</v>
      </c>
      <c r="C19" s="38" t="s">
        <v>1356</v>
      </c>
      <c r="D19" s="38" t="s">
        <v>1358</v>
      </c>
      <c r="E19" s="40" t="s">
        <v>1360</v>
      </c>
      <c r="F19" s="38">
        <v>2</v>
      </c>
      <c r="G19" s="38">
        <v>0</v>
      </c>
      <c r="H19" s="38">
        <f t="shared" ref="H19:H21" si="24">IF(G19="","",F19-G19+1)</f>
        <v>3</v>
      </c>
      <c r="I19" s="38" t="s">
        <v>5</v>
      </c>
      <c r="J19" s="38">
        <v>0</v>
      </c>
      <c r="K19" s="38"/>
      <c r="L19" s="38" t="str">
        <f t="shared" ref="L19:L21" si="25">IF(K19="","",IF(I19="R","in","out"))</f>
        <v/>
      </c>
    </row>
    <row r="20" spans="1:12" ht="75" x14ac:dyDescent="0.25">
      <c r="A20" s="46">
        <f>A18+3</f>
        <v>6</v>
      </c>
      <c r="B20" s="46" t="str">
        <f t="shared" ref="B20" si="26">_xlfn.CONCAT("0x",DEC2HEX(A20,2))</f>
        <v>0x06</v>
      </c>
      <c r="C20" s="47" t="s">
        <v>1553</v>
      </c>
      <c r="D20" s="47" t="s">
        <v>1548</v>
      </c>
      <c r="E20" s="48" t="s">
        <v>1549</v>
      </c>
      <c r="F20" s="47">
        <v>15</v>
      </c>
      <c r="G20" s="47">
        <v>0</v>
      </c>
      <c r="H20" s="47">
        <f t="shared" ref="H20" si="27">IF(G20="","",F20-G20+1)</f>
        <v>16</v>
      </c>
      <c r="I20" s="47" t="s">
        <v>5</v>
      </c>
      <c r="J20" s="47">
        <v>0</v>
      </c>
      <c r="K20" s="47"/>
      <c r="L20" s="47" t="str">
        <f t="shared" ref="L20" si="28">IF(K20="","",IF(I20="R","in","out"))</f>
        <v/>
      </c>
    </row>
    <row r="21" spans="1:12" ht="45" x14ac:dyDescent="0.25">
      <c r="A21" s="46">
        <f>A20+2</f>
        <v>8</v>
      </c>
      <c r="B21" s="46" t="str">
        <f t="shared" si="23"/>
        <v>0x08</v>
      </c>
      <c r="C21" s="47" t="s">
        <v>1551</v>
      </c>
      <c r="D21" s="47" t="s">
        <v>1552</v>
      </c>
      <c r="E21" s="48" t="s">
        <v>1550</v>
      </c>
      <c r="F21" s="47">
        <v>7</v>
      </c>
      <c r="G21" s="47">
        <v>0</v>
      </c>
      <c r="H21" s="47">
        <f t="shared" si="24"/>
        <v>8</v>
      </c>
      <c r="I21" s="47" t="s">
        <v>5</v>
      </c>
      <c r="J21" s="47">
        <v>0</v>
      </c>
      <c r="K21" s="47"/>
      <c r="L21" s="47" t="str">
        <f t="shared" si="25"/>
        <v/>
      </c>
    </row>
    <row r="22" spans="1:12" ht="30" x14ac:dyDescent="0.25">
      <c r="A22" s="37">
        <f>A21+1</f>
        <v>9</v>
      </c>
      <c r="B22" s="37" t="str">
        <f t="shared" ref="B22:B23" si="29">_xlfn.CONCAT("0x",DEC2HEX(A22,2))</f>
        <v>0x09</v>
      </c>
      <c r="C22" s="38" t="s">
        <v>1364</v>
      </c>
      <c r="D22" s="38" t="s">
        <v>1365</v>
      </c>
      <c r="E22" s="41" t="s">
        <v>1366</v>
      </c>
      <c r="F22" s="38">
        <v>23</v>
      </c>
      <c r="G22" s="38">
        <v>0</v>
      </c>
      <c r="H22" s="38">
        <f t="shared" ref="H22:H23" si="30">IF(G22="","",F22-G22+1)</f>
        <v>24</v>
      </c>
      <c r="I22" s="38" t="s">
        <v>5</v>
      </c>
      <c r="J22" s="38">
        <v>0</v>
      </c>
      <c r="K22" s="38"/>
      <c r="L22" s="38" t="str">
        <f t="shared" ref="L22:L23" si="31">IF(K22="","",IF(I22="R","in","out"))</f>
        <v/>
      </c>
    </row>
    <row r="23" spans="1:12" ht="30" x14ac:dyDescent="0.25">
      <c r="A23" s="46">
        <f>A22+3</f>
        <v>12</v>
      </c>
      <c r="B23" s="46" t="str">
        <f t="shared" si="29"/>
        <v>0x0C</v>
      </c>
      <c r="C23" s="47" t="s">
        <v>1367</v>
      </c>
      <c r="D23" s="47" t="s">
        <v>1368</v>
      </c>
      <c r="E23" s="48" t="s">
        <v>1369</v>
      </c>
      <c r="F23" s="47">
        <v>5</v>
      </c>
      <c r="G23" s="47">
        <v>5</v>
      </c>
      <c r="H23" s="47">
        <f t="shared" si="30"/>
        <v>1</v>
      </c>
      <c r="I23" s="47" t="s">
        <v>5</v>
      </c>
      <c r="J23" s="47">
        <v>0</v>
      </c>
      <c r="K23" s="47"/>
      <c r="L23" s="47" t="str">
        <f t="shared" si="31"/>
        <v/>
      </c>
    </row>
    <row r="24" spans="1:12" ht="30" x14ac:dyDescent="0.25">
      <c r="A24" s="46">
        <f>A23</f>
        <v>12</v>
      </c>
      <c r="B24" s="46" t="str">
        <f t="shared" ref="B24" si="32">_xlfn.CONCAT("0x",DEC2HEX(A24,2))</f>
        <v>0x0C</v>
      </c>
      <c r="C24" s="47" t="s">
        <v>1367</v>
      </c>
      <c r="D24" s="47" t="s">
        <v>1370</v>
      </c>
      <c r="E24" s="48" t="s">
        <v>1371</v>
      </c>
      <c r="F24" s="47">
        <v>4</v>
      </c>
      <c r="G24" s="47">
        <v>4</v>
      </c>
      <c r="H24" s="47">
        <f t="shared" ref="H24" si="33">IF(G24="","",F24-G24+1)</f>
        <v>1</v>
      </c>
      <c r="I24" s="47" t="s">
        <v>5</v>
      </c>
      <c r="J24" s="47">
        <v>0</v>
      </c>
      <c r="K24" s="47"/>
      <c r="L24" s="47" t="str">
        <f t="shared" ref="L24" si="34">IF(K24="","",IF(I24="R","in","out"))</f>
        <v/>
      </c>
    </row>
    <row r="25" spans="1:12" ht="30" x14ac:dyDescent="0.25">
      <c r="A25" s="46">
        <f>A24</f>
        <v>12</v>
      </c>
      <c r="B25" s="46" t="str">
        <f t="shared" ref="B25:B29" si="35">_xlfn.CONCAT("0x",DEC2HEX(A25,2))</f>
        <v>0x0C</v>
      </c>
      <c r="C25" s="47" t="s">
        <v>1367</v>
      </c>
      <c r="D25" s="47" t="s">
        <v>1372</v>
      </c>
      <c r="E25" s="48" t="s">
        <v>1379</v>
      </c>
      <c r="F25" s="47">
        <v>3</v>
      </c>
      <c r="G25" s="47">
        <v>3</v>
      </c>
      <c r="H25" s="47">
        <f t="shared" ref="H25:H29" si="36">IF(G25="","",F25-G25+1)</f>
        <v>1</v>
      </c>
      <c r="I25" s="47" t="s">
        <v>5</v>
      </c>
      <c r="J25" s="47">
        <v>0</v>
      </c>
      <c r="K25" s="47"/>
      <c r="L25" s="47" t="str">
        <f t="shared" ref="L25:L29" si="37">IF(K25="","",IF(I25="R","in","out"))</f>
        <v/>
      </c>
    </row>
    <row r="26" spans="1:12" ht="30" x14ac:dyDescent="0.25">
      <c r="A26" s="46">
        <f>A25</f>
        <v>12</v>
      </c>
      <c r="B26" s="46" t="str">
        <f t="shared" si="35"/>
        <v>0x0C</v>
      </c>
      <c r="C26" s="47" t="s">
        <v>1367</v>
      </c>
      <c r="D26" s="47" t="s">
        <v>1373</v>
      </c>
      <c r="E26" s="48" t="s">
        <v>1378</v>
      </c>
      <c r="F26" s="47">
        <v>2</v>
      </c>
      <c r="G26" s="47">
        <v>2</v>
      </c>
      <c r="H26" s="47">
        <f t="shared" si="36"/>
        <v>1</v>
      </c>
      <c r="I26" s="47" t="s">
        <v>5</v>
      </c>
      <c r="J26" s="47">
        <v>0</v>
      </c>
      <c r="K26" s="47"/>
      <c r="L26" s="47" t="str">
        <f t="shared" si="37"/>
        <v/>
      </c>
    </row>
    <row r="27" spans="1:12" ht="30" x14ac:dyDescent="0.25">
      <c r="A27" s="46">
        <f>A26</f>
        <v>12</v>
      </c>
      <c r="B27" s="46" t="str">
        <f t="shared" si="35"/>
        <v>0x0C</v>
      </c>
      <c r="C27" s="47" t="s">
        <v>1367</v>
      </c>
      <c r="D27" s="47" t="s">
        <v>1374</v>
      </c>
      <c r="E27" s="48" t="s">
        <v>1377</v>
      </c>
      <c r="F27" s="47">
        <v>1</v>
      </c>
      <c r="G27" s="47">
        <v>1</v>
      </c>
      <c r="H27" s="47">
        <f t="shared" si="36"/>
        <v>1</v>
      </c>
      <c r="I27" s="47" t="s">
        <v>5</v>
      </c>
      <c r="J27" s="47">
        <v>0</v>
      </c>
      <c r="K27" s="47"/>
      <c r="L27" s="47" t="str">
        <f t="shared" si="37"/>
        <v/>
      </c>
    </row>
    <row r="28" spans="1:12" ht="30" x14ac:dyDescent="0.25">
      <c r="A28" s="46">
        <f>A27</f>
        <v>12</v>
      </c>
      <c r="B28" s="46" t="str">
        <f t="shared" si="35"/>
        <v>0x0C</v>
      </c>
      <c r="C28" s="47" t="s">
        <v>1367</v>
      </c>
      <c r="D28" s="47" t="s">
        <v>1375</v>
      </c>
      <c r="E28" s="48" t="s">
        <v>1376</v>
      </c>
      <c r="F28" s="47">
        <v>0</v>
      </c>
      <c r="G28" s="47">
        <v>0</v>
      </c>
      <c r="H28" s="47">
        <f t="shared" si="36"/>
        <v>1</v>
      </c>
      <c r="I28" s="47" t="s">
        <v>5</v>
      </c>
      <c r="J28" s="47">
        <v>0</v>
      </c>
      <c r="K28" s="47"/>
      <c r="L28" s="47" t="str">
        <f t="shared" si="37"/>
        <v/>
      </c>
    </row>
    <row r="29" spans="1:12" x14ac:dyDescent="0.25">
      <c r="A29" s="37">
        <f>A28+1</f>
        <v>13</v>
      </c>
      <c r="B29" s="37" t="str">
        <f t="shared" si="35"/>
        <v>0x0D</v>
      </c>
      <c r="C29" s="38" t="s">
        <v>1380</v>
      </c>
      <c r="D29" s="38" t="s">
        <v>1381</v>
      </c>
      <c r="E29" s="41" t="s">
        <v>1397</v>
      </c>
      <c r="F29" s="38">
        <v>5</v>
      </c>
      <c r="G29" s="38">
        <v>0</v>
      </c>
      <c r="H29" s="38">
        <f t="shared" si="36"/>
        <v>6</v>
      </c>
      <c r="I29" s="38" t="s">
        <v>5</v>
      </c>
      <c r="J29" s="38">
        <v>0</v>
      </c>
      <c r="K29" s="38"/>
      <c r="L29" s="38" t="str">
        <f t="shared" si="37"/>
        <v/>
      </c>
    </row>
    <row r="30" spans="1:12" x14ac:dyDescent="0.25">
      <c r="A30" s="46">
        <f>A29+1</f>
        <v>14</v>
      </c>
      <c r="B30" s="46" t="str">
        <f t="shared" ref="B30:B35" si="38">_xlfn.CONCAT("0x",DEC2HEX(A30,2))</f>
        <v>0x0E</v>
      </c>
      <c r="C30" s="47" t="s">
        <v>1382</v>
      </c>
      <c r="D30" s="47" t="s">
        <v>1383</v>
      </c>
      <c r="E30" s="48" t="s">
        <v>1386</v>
      </c>
      <c r="F30" s="47">
        <v>5</v>
      </c>
      <c r="G30" s="47">
        <v>0</v>
      </c>
      <c r="H30" s="47">
        <f t="shared" ref="H30:H35" si="39">IF(G30="","",F30-G30+1)</f>
        <v>6</v>
      </c>
      <c r="I30" s="47" t="s">
        <v>5</v>
      </c>
      <c r="J30" s="47">
        <v>0</v>
      </c>
      <c r="K30" s="47"/>
      <c r="L30" s="47" t="str">
        <f t="shared" ref="L30:L35" si="40">IF(K30="","",IF(I30="R","in","out"))</f>
        <v/>
      </c>
    </row>
    <row r="31" spans="1:12" x14ac:dyDescent="0.25">
      <c r="A31" s="37">
        <f>A30+1</f>
        <v>15</v>
      </c>
      <c r="B31" s="37" t="str">
        <f t="shared" si="38"/>
        <v>0x0F</v>
      </c>
      <c r="C31" s="38" t="s">
        <v>1384</v>
      </c>
      <c r="D31" s="38" t="s">
        <v>1385</v>
      </c>
      <c r="E31" s="41" t="s">
        <v>1387</v>
      </c>
      <c r="F31" s="38">
        <v>5</v>
      </c>
      <c r="G31" s="38">
        <v>0</v>
      </c>
      <c r="H31" s="38">
        <f t="shared" si="39"/>
        <v>6</v>
      </c>
      <c r="I31" s="38" t="s">
        <v>5</v>
      </c>
      <c r="J31" s="38">
        <v>0</v>
      </c>
      <c r="K31" s="38"/>
      <c r="L31" s="38" t="str">
        <f t="shared" si="40"/>
        <v/>
      </c>
    </row>
    <row r="32" spans="1:12" x14ac:dyDescent="0.25">
      <c r="A32" s="46">
        <f>A31+1</f>
        <v>16</v>
      </c>
      <c r="B32" s="46" t="str">
        <f t="shared" si="38"/>
        <v>0x10</v>
      </c>
      <c r="C32" s="47" t="s">
        <v>1388</v>
      </c>
      <c r="D32" s="47" t="s">
        <v>1389</v>
      </c>
      <c r="E32" s="48" t="s">
        <v>1392</v>
      </c>
      <c r="F32" s="47">
        <v>9</v>
      </c>
      <c r="G32" s="47">
        <v>0</v>
      </c>
      <c r="H32" s="47">
        <f t="shared" si="39"/>
        <v>10</v>
      </c>
      <c r="I32" s="47" t="s">
        <v>5</v>
      </c>
      <c r="J32" s="47">
        <v>0</v>
      </c>
      <c r="K32" s="47"/>
      <c r="L32" s="47" t="str">
        <f t="shared" si="40"/>
        <v/>
      </c>
    </row>
    <row r="33" spans="1:12" x14ac:dyDescent="0.25">
      <c r="A33" s="37">
        <f>A32+2</f>
        <v>18</v>
      </c>
      <c r="B33" s="37" t="str">
        <f t="shared" si="38"/>
        <v>0x12</v>
      </c>
      <c r="C33" s="38" t="s">
        <v>1390</v>
      </c>
      <c r="D33" s="38" t="s">
        <v>1391</v>
      </c>
      <c r="E33" s="41" t="s">
        <v>1393</v>
      </c>
      <c r="F33" s="38">
        <v>9</v>
      </c>
      <c r="G33" s="38">
        <v>0</v>
      </c>
      <c r="H33" s="38">
        <f t="shared" si="39"/>
        <v>10</v>
      </c>
      <c r="I33" s="38" t="s">
        <v>5</v>
      </c>
      <c r="J33" s="38">
        <v>0</v>
      </c>
      <c r="K33" s="38"/>
      <c r="L33" s="38" t="str">
        <f t="shared" si="40"/>
        <v/>
      </c>
    </row>
    <row r="34" spans="1:12" x14ac:dyDescent="0.25">
      <c r="A34" s="46">
        <f>A33+2</f>
        <v>20</v>
      </c>
      <c r="B34" s="46" t="str">
        <f t="shared" si="38"/>
        <v>0x14</v>
      </c>
      <c r="C34" s="47" t="s">
        <v>1394</v>
      </c>
      <c r="D34" s="47" t="s">
        <v>1395</v>
      </c>
      <c r="E34" s="48" t="s">
        <v>1396</v>
      </c>
      <c r="F34" s="47">
        <v>7</v>
      </c>
      <c r="G34" s="47">
        <v>0</v>
      </c>
      <c r="H34" s="47">
        <f t="shared" si="39"/>
        <v>8</v>
      </c>
      <c r="I34" s="47" t="s">
        <v>5</v>
      </c>
      <c r="J34" s="47">
        <v>0</v>
      </c>
      <c r="K34" s="47"/>
      <c r="L34" s="47" t="str">
        <f t="shared" si="40"/>
        <v/>
      </c>
    </row>
    <row r="35" spans="1:12" x14ac:dyDescent="0.25">
      <c r="A35" s="37">
        <f>A34+1</f>
        <v>21</v>
      </c>
      <c r="B35" s="37" t="str">
        <f t="shared" si="38"/>
        <v>0x15</v>
      </c>
      <c r="C35" s="38" t="s">
        <v>1398</v>
      </c>
      <c r="D35" s="38" t="s">
        <v>1381</v>
      </c>
      <c r="E35" s="41" t="s">
        <v>1409</v>
      </c>
      <c r="F35" s="38">
        <v>5</v>
      </c>
      <c r="G35" s="38">
        <v>0</v>
      </c>
      <c r="H35" s="38">
        <f t="shared" si="39"/>
        <v>6</v>
      </c>
      <c r="I35" s="38" t="s">
        <v>5</v>
      </c>
      <c r="J35" s="38">
        <v>0</v>
      </c>
      <c r="K35" s="38"/>
      <c r="L35" s="38" t="str">
        <f t="shared" si="40"/>
        <v/>
      </c>
    </row>
    <row r="36" spans="1:12" x14ac:dyDescent="0.25">
      <c r="A36" s="46">
        <f>A35+1</f>
        <v>22</v>
      </c>
      <c r="B36" s="46" t="str">
        <f t="shared" ref="B36:B42" si="41">_xlfn.CONCAT("0x",DEC2HEX(A36,2))</f>
        <v>0x16</v>
      </c>
      <c r="C36" s="47" t="s">
        <v>1399</v>
      </c>
      <c r="D36" s="47" t="s">
        <v>1383</v>
      </c>
      <c r="E36" s="48" t="s">
        <v>1408</v>
      </c>
      <c r="F36" s="47">
        <v>5</v>
      </c>
      <c r="G36" s="47">
        <v>0</v>
      </c>
      <c r="H36" s="47">
        <f t="shared" ref="H36:H42" si="42">IF(G36="","",F36-G36+1)</f>
        <v>6</v>
      </c>
      <c r="I36" s="47" t="s">
        <v>5</v>
      </c>
      <c r="J36" s="47">
        <v>0</v>
      </c>
      <c r="K36" s="47"/>
      <c r="L36" s="47" t="str">
        <f t="shared" ref="L36:L42" si="43">IF(K36="","",IF(I36="R","in","out"))</f>
        <v/>
      </c>
    </row>
    <row r="37" spans="1:12" x14ac:dyDescent="0.25">
      <c r="A37" s="37">
        <f>A36+1</f>
        <v>23</v>
      </c>
      <c r="B37" s="37" t="str">
        <f t="shared" si="41"/>
        <v>0x17</v>
      </c>
      <c r="C37" s="38" t="s">
        <v>1400</v>
      </c>
      <c r="D37" s="38" t="s">
        <v>1385</v>
      </c>
      <c r="E37" s="41" t="s">
        <v>1407</v>
      </c>
      <c r="F37" s="38">
        <v>5</v>
      </c>
      <c r="G37" s="38">
        <v>0</v>
      </c>
      <c r="H37" s="38">
        <f t="shared" si="42"/>
        <v>6</v>
      </c>
      <c r="I37" s="38" t="s">
        <v>5</v>
      </c>
      <c r="J37" s="38">
        <v>0</v>
      </c>
      <c r="K37" s="38"/>
      <c r="L37" s="38" t="str">
        <f t="shared" si="43"/>
        <v/>
      </c>
    </row>
    <row r="38" spans="1:12" x14ac:dyDescent="0.25">
      <c r="A38" s="46">
        <f>A37+1</f>
        <v>24</v>
      </c>
      <c r="B38" s="46" t="str">
        <f t="shared" si="41"/>
        <v>0x18</v>
      </c>
      <c r="C38" s="47" t="s">
        <v>1401</v>
      </c>
      <c r="D38" s="47" t="s">
        <v>1389</v>
      </c>
      <c r="E38" s="48" t="s">
        <v>1406</v>
      </c>
      <c r="F38" s="47">
        <v>9</v>
      </c>
      <c r="G38" s="47">
        <v>0</v>
      </c>
      <c r="H38" s="47">
        <f t="shared" si="42"/>
        <v>10</v>
      </c>
      <c r="I38" s="47" t="s">
        <v>5</v>
      </c>
      <c r="J38" s="47">
        <v>0</v>
      </c>
      <c r="K38" s="47"/>
      <c r="L38" s="47" t="str">
        <f t="shared" si="43"/>
        <v/>
      </c>
    </row>
    <row r="39" spans="1:12" x14ac:dyDescent="0.25">
      <c r="A39" s="37">
        <f>A38+2</f>
        <v>26</v>
      </c>
      <c r="B39" s="37" t="str">
        <f t="shared" si="41"/>
        <v>0x1A</v>
      </c>
      <c r="C39" s="38" t="s">
        <v>1402</v>
      </c>
      <c r="D39" s="38" t="s">
        <v>1391</v>
      </c>
      <c r="E39" s="41" t="s">
        <v>1405</v>
      </c>
      <c r="F39" s="38">
        <v>9</v>
      </c>
      <c r="G39" s="38">
        <v>0</v>
      </c>
      <c r="H39" s="38">
        <f t="shared" si="42"/>
        <v>10</v>
      </c>
      <c r="I39" s="38" t="s">
        <v>5</v>
      </c>
      <c r="J39" s="38">
        <v>0</v>
      </c>
      <c r="K39" s="38"/>
      <c r="L39" s="38" t="str">
        <f t="shared" si="43"/>
        <v/>
      </c>
    </row>
    <row r="40" spans="1:12" x14ac:dyDescent="0.25">
      <c r="A40" s="46">
        <f>A39+2</f>
        <v>28</v>
      </c>
      <c r="B40" s="46" t="str">
        <f t="shared" si="41"/>
        <v>0x1C</v>
      </c>
      <c r="C40" s="47" t="s">
        <v>1403</v>
      </c>
      <c r="D40" s="47" t="s">
        <v>1395</v>
      </c>
      <c r="E40" s="48" t="s">
        <v>1404</v>
      </c>
      <c r="F40" s="47">
        <v>7</v>
      </c>
      <c r="G40" s="47">
        <v>0</v>
      </c>
      <c r="H40" s="47">
        <f t="shared" si="42"/>
        <v>8</v>
      </c>
      <c r="I40" s="47" t="s">
        <v>5</v>
      </c>
      <c r="J40" s="47">
        <v>0</v>
      </c>
      <c r="K40" s="47"/>
      <c r="L40" s="47" t="str">
        <f t="shared" si="43"/>
        <v/>
      </c>
    </row>
    <row r="41" spans="1:12" ht="30" x14ac:dyDescent="0.25">
      <c r="A41" s="37">
        <f>A40+1</f>
        <v>29</v>
      </c>
      <c r="B41" s="37" t="str">
        <f t="shared" si="41"/>
        <v>0x1D</v>
      </c>
      <c r="C41" s="38" t="s">
        <v>1363</v>
      </c>
      <c r="D41" s="38" t="s">
        <v>1410</v>
      </c>
      <c r="E41" s="41" t="s">
        <v>1411</v>
      </c>
      <c r="F41" s="38">
        <v>4</v>
      </c>
      <c r="G41" s="38">
        <v>4</v>
      </c>
      <c r="H41" s="38">
        <f t="shared" si="42"/>
        <v>1</v>
      </c>
      <c r="I41" s="38" t="s">
        <v>5</v>
      </c>
      <c r="J41" s="38">
        <v>0</v>
      </c>
      <c r="K41" s="38"/>
      <c r="L41" s="38" t="str">
        <f t="shared" si="43"/>
        <v/>
      </c>
    </row>
    <row r="42" spans="1:12" x14ac:dyDescent="0.25">
      <c r="A42" s="37">
        <f>A41</f>
        <v>29</v>
      </c>
      <c r="B42" s="37" t="str">
        <f t="shared" si="41"/>
        <v>0x1D</v>
      </c>
      <c r="C42" s="38" t="s">
        <v>1363</v>
      </c>
      <c r="D42" s="38" t="s">
        <v>1590</v>
      </c>
      <c r="E42" s="41" t="s">
        <v>1591</v>
      </c>
      <c r="F42" s="38">
        <v>2</v>
      </c>
      <c r="G42" s="38">
        <v>2</v>
      </c>
      <c r="H42" s="38">
        <f t="shared" si="42"/>
        <v>1</v>
      </c>
      <c r="I42" s="38" t="s">
        <v>5</v>
      </c>
      <c r="J42" s="38">
        <v>0</v>
      </c>
      <c r="K42" s="38"/>
      <c r="L42" s="38" t="str">
        <f t="shared" si="43"/>
        <v/>
      </c>
    </row>
    <row r="43" spans="1:12" x14ac:dyDescent="0.25">
      <c r="A43" s="37">
        <f>A42</f>
        <v>29</v>
      </c>
      <c r="B43" s="37" t="str">
        <f t="shared" ref="B43" si="44">_xlfn.CONCAT("0x",DEC2HEX(A43,2))</f>
        <v>0x1D</v>
      </c>
      <c r="C43" s="38" t="s">
        <v>1363</v>
      </c>
      <c r="D43" s="38" t="s">
        <v>1412</v>
      </c>
      <c r="E43" s="41" t="s">
        <v>1413</v>
      </c>
      <c r="F43" s="38">
        <v>1</v>
      </c>
      <c r="G43" s="38">
        <v>1</v>
      </c>
      <c r="H43" s="38">
        <f t="shared" ref="H43" si="45">IF(G43="","",F43-G43+1)</f>
        <v>1</v>
      </c>
      <c r="I43" s="38" t="s">
        <v>5</v>
      </c>
      <c r="J43" s="38">
        <v>0</v>
      </c>
      <c r="K43" s="38"/>
      <c r="L43" s="38" t="str">
        <f t="shared" ref="L43" si="46">IF(K43="","",IF(I43="R","in","out"))</f>
        <v/>
      </c>
    </row>
    <row r="44" spans="1:12" x14ac:dyDescent="0.25">
      <c r="A44" s="37">
        <f>A43</f>
        <v>29</v>
      </c>
      <c r="B44" s="37" t="str">
        <f t="shared" ref="B44:B45" si="47">_xlfn.CONCAT("0x",DEC2HEX(A44,2))</f>
        <v>0x1D</v>
      </c>
      <c r="C44" s="38" t="s">
        <v>1363</v>
      </c>
      <c r="D44" s="38" t="s">
        <v>1414</v>
      </c>
      <c r="E44" s="41" t="s">
        <v>1415</v>
      </c>
      <c r="F44" s="38">
        <v>0</v>
      </c>
      <c r="G44" s="38">
        <v>0</v>
      </c>
      <c r="H44" s="38">
        <f t="shared" ref="H44:H45" si="48">IF(G44="","",F44-G44+1)</f>
        <v>1</v>
      </c>
      <c r="I44" s="38" t="s">
        <v>5</v>
      </c>
      <c r="J44" s="38">
        <v>0</v>
      </c>
      <c r="K44" s="38"/>
      <c r="L44" s="38" t="str">
        <f t="shared" ref="L44:L45" si="49">IF(K44="","",IF(I44="R","in","out"))</f>
        <v/>
      </c>
    </row>
    <row r="45" spans="1:12" x14ac:dyDescent="0.25">
      <c r="A45" s="46">
        <f>A44+1</f>
        <v>30</v>
      </c>
      <c r="B45" s="46" t="str">
        <f t="shared" si="47"/>
        <v>0x1E</v>
      </c>
      <c r="C45" s="47" t="s">
        <v>1416</v>
      </c>
      <c r="D45" s="47" t="s">
        <v>48</v>
      </c>
      <c r="E45" s="48" t="s">
        <v>1418</v>
      </c>
      <c r="F45" s="47">
        <v>10</v>
      </c>
      <c r="G45" s="47">
        <v>0</v>
      </c>
      <c r="H45" s="47">
        <f t="shared" si="48"/>
        <v>11</v>
      </c>
      <c r="I45" s="47" t="s">
        <v>6</v>
      </c>
      <c r="J45" s="47">
        <v>0</v>
      </c>
      <c r="K45" s="47"/>
      <c r="L45" s="47" t="str">
        <f t="shared" si="49"/>
        <v/>
      </c>
    </row>
    <row r="46" spans="1:12" x14ac:dyDescent="0.25">
      <c r="A46" s="37">
        <f t="shared" ref="A46:A92" si="50">A45+2</f>
        <v>32</v>
      </c>
      <c r="B46" s="37" t="str">
        <f t="shared" ref="B46:B47" si="51">_xlfn.CONCAT("0x",DEC2HEX(A46,2))</f>
        <v>0x20</v>
      </c>
      <c r="C46" s="38" t="s">
        <v>1417</v>
      </c>
      <c r="D46" s="38" t="s">
        <v>48</v>
      </c>
      <c r="E46" s="41" t="s">
        <v>1419</v>
      </c>
      <c r="F46" s="38">
        <v>10</v>
      </c>
      <c r="G46" s="38">
        <v>0</v>
      </c>
      <c r="H46" s="38">
        <f t="shared" ref="H46:H47" si="52">IF(G46="","",F46-G46+1)</f>
        <v>11</v>
      </c>
      <c r="I46" s="38" t="s">
        <v>6</v>
      </c>
      <c r="J46" s="38">
        <v>0</v>
      </c>
      <c r="K46" s="38"/>
      <c r="L46" s="38" t="str">
        <f t="shared" ref="L46:L47" si="53">IF(K46="","",IF(I46="R","in","out"))</f>
        <v/>
      </c>
    </row>
    <row r="47" spans="1:12" x14ac:dyDescent="0.25">
      <c r="A47" s="46">
        <f t="shared" si="50"/>
        <v>34</v>
      </c>
      <c r="B47" s="46" t="str">
        <f t="shared" si="51"/>
        <v>0x22</v>
      </c>
      <c r="C47" s="47" t="s">
        <v>1420</v>
      </c>
      <c r="D47" s="47" t="s">
        <v>48</v>
      </c>
      <c r="E47" s="48" t="s">
        <v>1422</v>
      </c>
      <c r="F47" s="47">
        <v>10</v>
      </c>
      <c r="G47" s="47">
        <v>0</v>
      </c>
      <c r="H47" s="47">
        <f t="shared" si="52"/>
        <v>11</v>
      </c>
      <c r="I47" s="47" t="s">
        <v>6</v>
      </c>
      <c r="J47" s="47">
        <v>0</v>
      </c>
      <c r="K47" s="47"/>
      <c r="L47" s="47" t="str">
        <f t="shared" si="53"/>
        <v/>
      </c>
    </row>
    <row r="48" spans="1:12" x14ac:dyDescent="0.25">
      <c r="A48" s="37">
        <f t="shared" si="50"/>
        <v>36</v>
      </c>
      <c r="B48" s="37" t="str">
        <f t="shared" ref="B48:B49" si="54">_xlfn.CONCAT("0x",DEC2HEX(A48,2))</f>
        <v>0x24</v>
      </c>
      <c r="C48" s="38" t="s">
        <v>1421</v>
      </c>
      <c r="D48" s="38" t="s">
        <v>48</v>
      </c>
      <c r="E48" s="41" t="s">
        <v>1423</v>
      </c>
      <c r="F48" s="38">
        <v>10</v>
      </c>
      <c r="G48" s="38">
        <v>0</v>
      </c>
      <c r="H48" s="38">
        <f t="shared" ref="H48:H49" si="55">IF(G48="","",F48-G48+1)</f>
        <v>11</v>
      </c>
      <c r="I48" s="38" t="s">
        <v>6</v>
      </c>
      <c r="J48" s="38">
        <v>0</v>
      </c>
      <c r="K48" s="38"/>
      <c r="L48" s="38" t="str">
        <f t="shared" ref="L48:L49" si="56">IF(K48="","",IF(I48="R","in","out"))</f>
        <v/>
      </c>
    </row>
    <row r="49" spans="1:12" x14ac:dyDescent="0.25">
      <c r="A49" s="46">
        <f t="shared" si="50"/>
        <v>38</v>
      </c>
      <c r="B49" s="46" t="str">
        <f t="shared" si="54"/>
        <v>0x26</v>
      </c>
      <c r="C49" s="47" t="s">
        <v>1424</v>
      </c>
      <c r="D49" s="47" t="s">
        <v>48</v>
      </c>
      <c r="E49" s="48" t="s">
        <v>1426</v>
      </c>
      <c r="F49" s="47">
        <v>10</v>
      </c>
      <c r="G49" s="47">
        <v>0</v>
      </c>
      <c r="H49" s="47">
        <f t="shared" si="55"/>
        <v>11</v>
      </c>
      <c r="I49" s="47" t="s">
        <v>6</v>
      </c>
      <c r="J49" s="47">
        <v>0</v>
      </c>
      <c r="K49" s="47"/>
      <c r="L49" s="47" t="str">
        <f t="shared" si="56"/>
        <v/>
      </c>
    </row>
    <row r="50" spans="1:12" x14ac:dyDescent="0.25">
      <c r="A50" s="37">
        <f t="shared" si="50"/>
        <v>40</v>
      </c>
      <c r="B50" s="37" t="str">
        <f t="shared" ref="B50:B51" si="57">_xlfn.CONCAT("0x",DEC2HEX(A50,2))</f>
        <v>0x28</v>
      </c>
      <c r="C50" s="38" t="s">
        <v>1425</v>
      </c>
      <c r="D50" s="38" t="s">
        <v>48</v>
      </c>
      <c r="E50" s="41" t="s">
        <v>1427</v>
      </c>
      <c r="F50" s="38">
        <v>10</v>
      </c>
      <c r="G50" s="38">
        <v>0</v>
      </c>
      <c r="H50" s="38">
        <f t="shared" ref="H50:H51" si="58">IF(G50="","",F50-G50+1)</f>
        <v>11</v>
      </c>
      <c r="I50" s="38" t="s">
        <v>6</v>
      </c>
      <c r="J50" s="38">
        <v>0</v>
      </c>
      <c r="K50" s="38"/>
      <c r="L50" s="38" t="str">
        <f t="shared" ref="L50:L51" si="59">IF(K50="","",IF(I50="R","in","out"))</f>
        <v/>
      </c>
    </row>
    <row r="51" spans="1:12" x14ac:dyDescent="0.25">
      <c r="A51" s="46">
        <f t="shared" si="50"/>
        <v>42</v>
      </c>
      <c r="B51" s="46" t="str">
        <f t="shared" si="57"/>
        <v>0x2A</v>
      </c>
      <c r="C51" s="47" t="s">
        <v>1428</v>
      </c>
      <c r="D51" s="47" t="s">
        <v>48</v>
      </c>
      <c r="E51" s="48" t="s">
        <v>1430</v>
      </c>
      <c r="F51" s="47">
        <v>10</v>
      </c>
      <c r="G51" s="47">
        <v>0</v>
      </c>
      <c r="H51" s="47">
        <f t="shared" si="58"/>
        <v>11</v>
      </c>
      <c r="I51" s="47" t="s">
        <v>6</v>
      </c>
      <c r="J51" s="47">
        <v>0</v>
      </c>
      <c r="K51" s="47"/>
      <c r="L51" s="47" t="str">
        <f t="shared" si="59"/>
        <v/>
      </c>
    </row>
    <row r="52" spans="1:12" x14ac:dyDescent="0.25">
      <c r="A52" s="37">
        <f t="shared" si="50"/>
        <v>44</v>
      </c>
      <c r="B52" s="37" t="str">
        <f t="shared" ref="B52:B59" si="60">_xlfn.CONCAT("0x",DEC2HEX(A52,2))</f>
        <v>0x2C</v>
      </c>
      <c r="C52" s="38" t="s">
        <v>1429</v>
      </c>
      <c r="D52" s="38" t="s">
        <v>48</v>
      </c>
      <c r="E52" s="41" t="s">
        <v>1431</v>
      </c>
      <c r="F52" s="38">
        <v>10</v>
      </c>
      <c r="G52" s="38">
        <v>0</v>
      </c>
      <c r="H52" s="38">
        <f t="shared" ref="H52:H59" si="61">IF(G52="","",F52-G52+1)</f>
        <v>11</v>
      </c>
      <c r="I52" s="38" t="s">
        <v>6</v>
      </c>
      <c r="J52" s="38">
        <v>0</v>
      </c>
      <c r="K52" s="38"/>
      <c r="L52" s="38" t="str">
        <f t="shared" ref="L52:L59" si="62">IF(K52="","",IF(I52="R","in","out"))</f>
        <v/>
      </c>
    </row>
    <row r="53" spans="1:12" x14ac:dyDescent="0.25">
      <c r="A53" s="46">
        <f t="shared" si="50"/>
        <v>46</v>
      </c>
      <c r="B53" s="46" t="str">
        <f t="shared" si="60"/>
        <v>0x2E</v>
      </c>
      <c r="C53" s="47" t="s">
        <v>1432</v>
      </c>
      <c r="D53" s="47" t="s">
        <v>48</v>
      </c>
      <c r="E53" s="48" t="s">
        <v>1440</v>
      </c>
      <c r="F53" s="47">
        <v>10</v>
      </c>
      <c r="G53" s="47">
        <v>0</v>
      </c>
      <c r="H53" s="47">
        <f t="shared" si="61"/>
        <v>11</v>
      </c>
      <c r="I53" s="47" t="s">
        <v>6</v>
      </c>
      <c r="J53" s="47">
        <v>0</v>
      </c>
      <c r="K53" s="47"/>
      <c r="L53" s="47" t="str">
        <f t="shared" si="62"/>
        <v/>
      </c>
    </row>
    <row r="54" spans="1:12" x14ac:dyDescent="0.25">
      <c r="A54" s="37">
        <f t="shared" si="50"/>
        <v>48</v>
      </c>
      <c r="B54" s="37" t="str">
        <f t="shared" si="60"/>
        <v>0x30</v>
      </c>
      <c r="C54" s="38" t="s">
        <v>1433</v>
      </c>
      <c r="D54" s="38" t="s">
        <v>48</v>
      </c>
      <c r="E54" s="41" t="s">
        <v>1441</v>
      </c>
      <c r="F54" s="38">
        <v>10</v>
      </c>
      <c r="G54" s="38">
        <v>0</v>
      </c>
      <c r="H54" s="38">
        <f t="shared" si="61"/>
        <v>11</v>
      </c>
      <c r="I54" s="38" t="s">
        <v>6</v>
      </c>
      <c r="J54" s="38">
        <v>0</v>
      </c>
      <c r="K54" s="38"/>
      <c r="L54" s="38" t="str">
        <f t="shared" si="62"/>
        <v/>
      </c>
    </row>
    <row r="55" spans="1:12" x14ac:dyDescent="0.25">
      <c r="A55" s="46">
        <f t="shared" si="50"/>
        <v>50</v>
      </c>
      <c r="B55" s="46" t="str">
        <f t="shared" si="60"/>
        <v>0x32</v>
      </c>
      <c r="C55" s="47" t="s">
        <v>1434</v>
      </c>
      <c r="D55" s="47" t="s">
        <v>48</v>
      </c>
      <c r="E55" s="48" t="s">
        <v>1442</v>
      </c>
      <c r="F55" s="47">
        <v>10</v>
      </c>
      <c r="G55" s="47">
        <v>0</v>
      </c>
      <c r="H55" s="47">
        <f t="shared" si="61"/>
        <v>11</v>
      </c>
      <c r="I55" s="47" t="s">
        <v>6</v>
      </c>
      <c r="J55" s="47">
        <v>0</v>
      </c>
      <c r="K55" s="47"/>
      <c r="L55" s="47" t="str">
        <f t="shared" si="62"/>
        <v/>
      </c>
    </row>
    <row r="56" spans="1:12" x14ac:dyDescent="0.25">
      <c r="A56" s="37">
        <f t="shared" si="50"/>
        <v>52</v>
      </c>
      <c r="B56" s="37" t="str">
        <f t="shared" si="60"/>
        <v>0x34</v>
      </c>
      <c r="C56" s="38" t="s">
        <v>1435</v>
      </c>
      <c r="D56" s="38" t="s">
        <v>48</v>
      </c>
      <c r="E56" s="41" t="s">
        <v>1443</v>
      </c>
      <c r="F56" s="38">
        <v>10</v>
      </c>
      <c r="G56" s="38">
        <v>0</v>
      </c>
      <c r="H56" s="38">
        <f t="shared" si="61"/>
        <v>11</v>
      </c>
      <c r="I56" s="38" t="s">
        <v>6</v>
      </c>
      <c r="J56" s="38">
        <v>0</v>
      </c>
      <c r="K56" s="38"/>
      <c r="L56" s="38" t="str">
        <f t="shared" si="62"/>
        <v/>
      </c>
    </row>
    <row r="57" spans="1:12" x14ac:dyDescent="0.25">
      <c r="A57" s="46">
        <f t="shared" si="50"/>
        <v>54</v>
      </c>
      <c r="B57" s="46" t="str">
        <f t="shared" si="60"/>
        <v>0x36</v>
      </c>
      <c r="C57" s="47" t="s">
        <v>1436</v>
      </c>
      <c r="D57" s="47" t="s">
        <v>48</v>
      </c>
      <c r="E57" s="48" t="s">
        <v>1444</v>
      </c>
      <c r="F57" s="47">
        <v>10</v>
      </c>
      <c r="G57" s="47">
        <v>0</v>
      </c>
      <c r="H57" s="47">
        <f t="shared" si="61"/>
        <v>11</v>
      </c>
      <c r="I57" s="47" t="s">
        <v>6</v>
      </c>
      <c r="J57" s="47">
        <v>0</v>
      </c>
      <c r="K57" s="47"/>
      <c r="L57" s="47" t="str">
        <f t="shared" si="62"/>
        <v/>
      </c>
    </row>
    <row r="58" spans="1:12" x14ac:dyDescent="0.25">
      <c r="A58" s="37">
        <f t="shared" si="50"/>
        <v>56</v>
      </c>
      <c r="B58" s="37" t="str">
        <f t="shared" si="60"/>
        <v>0x38</v>
      </c>
      <c r="C58" s="38" t="s">
        <v>1437</v>
      </c>
      <c r="D58" s="38" t="s">
        <v>48</v>
      </c>
      <c r="E58" s="41" t="s">
        <v>1445</v>
      </c>
      <c r="F58" s="38">
        <v>10</v>
      </c>
      <c r="G58" s="38">
        <v>0</v>
      </c>
      <c r="H58" s="38">
        <f t="shared" si="61"/>
        <v>11</v>
      </c>
      <c r="I58" s="38" t="s">
        <v>6</v>
      </c>
      <c r="J58" s="38">
        <v>0</v>
      </c>
      <c r="K58" s="38"/>
      <c r="L58" s="38" t="str">
        <f t="shared" si="62"/>
        <v/>
      </c>
    </row>
    <row r="59" spans="1:12" x14ac:dyDescent="0.25">
      <c r="A59" s="46">
        <f t="shared" si="50"/>
        <v>58</v>
      </c>
      <c r="B59" s="46" t="str">
        <f t="shared" si="60"/>
        <v>0x3A</v>
      </c>
      <c r="C59" s="47" t="s">
        <v>1438</v>
      </c>
      <c r="D59" s="47" t="s">
        <v>48</v>
      </c>
      <c r="E59" s="48" t="s">
        <v>1446</v>
      </c>
      <c r="F59" s="47">
        <v>10</v>
      </c>
      <c r="G59" s="47">
        <v>0</v>
      </c>
      <c r="H59" s="47">
        <f t="shared" si="61"/>
        <v>11</v>
      </c>
      <c r="I59" s="47" t="s">
        <v>6</v>
      </c>
      <c r="J59" s="47">
        <v>0</v>
      </c>
      <c r="K59" s="47"/>
      <c r="L59" s="47" t="str">
        <f t="shared" si="62"/>
        <v/>
      </c>
    </row>
    <row r="60" spans="1:12" x14ac:dyDescent="0.25">
      <c r="A60" s="37">
        <f t="shared" si="50"/>
        <v>60</v>
      </c>
      <c r="B60" s="37" t="str">
        <f t="shared" ref="B60:B67" si="63">_xlfn.CONCAT("0x",DEC2HEX(A60,2))</f>
        <v>0x3C</v>
      </c>
      <c r="C60" s="38" t="s">
        <v>1439</v>
      </c>
      <c r="D60" s="38" t="s">
        <v>48</v>
      </c>
      <c r="E60" s="41" t="s">
        <v>1447</v>
      </c>
      <c r="F60" s="38">
        <v>10</v>
      </c>
      <c r="G60" s="38">
        <v>0</v>
      </c>
      <c r="H60" s="38">
        <f t="shared" ref="H60:H67" si="64">IF(G60="","",F60-G60+1)</f>
        <v>11</v>
      </c>
      <c r="I60" s="38" t="s">
        <v>6</v>
      </c>
      <c r="J60" s="38">
        <v>0</v>
      </c>
      <c r="K60" s="38"/>
      <c r="L60" s="38" t="str">
        <f t="shared" ref="L60:L67" si="65">IF(K60="","",IF(I60="R","in","out"))</f>
        <v/>
      </c>
    </row>
    <row r="61" spans="1:12" x14ac:dyDescent="0.25">
      <c r="A61" s="46">
        <f t="shared" si="50"/>
        <v>62</v>
      </c>
      <c r="B61" s="46" t="str">
        <f t="shared" si="63"/>
        <v>0x3E</v>
      </c>
      <c r="C61" s="47" t="s">
        <v>1448</v>
      </c>
      <c r="D61" s="47" t="s">
        <v>48</v>
      </c>
      <c r="E61" s="48" t="s">
        <v>1464</v>
      </c>
      <c r="F61" s="47">
        <v>10</v>
      </c>
      <c r="G61" s="47">
        <v>0</v>
      </c>
      <c r="H61" s="47">
        <f t="shared" si="64"/>
        <v>11</v>
      </c>
      <c r="I61" s="47" t="s">
        <v>6</v>
      </c>
      <c r="J61" s="47">
        <v>0</v>
      </c>
      <c r="K61" s="47"/>
      <c r="L61" s="47" t="str">
        <f t="shared" si="65"/>
        <v/>
      </c>
    </row>
    <row r="62" spans="1:12" x14ac:dyDescent="0.25">
      <c r="A62" s="37">
        <f t="shared" si="50"/>
        <v>64</v>
      </c>
      <c r="B62" s="37" t="str">
        <f t="shared" si="63"/>
        <v>0x40</v>
      </c>
      <c r="C62" s="38" t="s">
        <v>1449</v>
      </c>
      <c r="D62" s="38" t="s">
        <v>48</v>
      </c>
      <c r="E62" s="41" t="s">
        <v>1465</v>
      </c>
      <c r="F62" s="38">
        <v>10</v>
      </c>
      <c r="G62" s="38">
        <v>0</v>
      </c>
      <c r="H62" s="38">
        <f t="shared" si="64"/>
        <v>11</v>
      </c>
      <c r="I62" s="38" t="s">
        <v>6</v>
      </c>
      <c r="J62" s="38">
        <v>0</v>
      </c>
      <c r="K62" s="38"/>
      <c r="L62" s="38" t="str">
        <f t="shared" si="65"/>
        <v/>
      </c>
    </row>
    <row r="63" spans="1:12" x14ac:dyDescent="0.25">
      <c r="A63" s="46">
        <f t="shared" si="50"/>
        <v>66</v>
      </c>
      <c r="B63" s="46" t="str">
        <f t="shared" si="63"/>
        <v>0x42</v>
      </c>
      <c r="C63" s="47" t="s">
        <v>1450</v>
      </c>
      <c r="D63" s="47" t="s">
        <v>48</v>
      </c>
      <c r="E63" s="48" t="s">
        <v>1466</v>
      </c>
      <c r="F63" s="47">
        <v>10</v>
      </c>
      <c r="G63" s="47">
        <v>0</v>
      </c>
      <c r="H63" s="47">
        <f t="shared" si="64"/>
        <v>11</v>
      </c>
      <c r="I63" s="47" t="s">
        <v>6</v>
      </c>
      <c r="J63" s="47">
        <v>0</v>
      </c>
      <c r="K63" s="47"/>
      <c r="L63" s="47" t="str">
        <f t="shared" si="65"/>
        <v/>
      </c>
    </row>
    <row r="64" spans="1:12" x14ac:dyDescent="0.25">
      <c r="A64" s="37">
        <f t="shared" si="50"/>
        <v>68</v>
      </c>
      <c r="B64" s="37" t="str">
        <f t="shared" si="63"/>
        <v>0x44</v>
      </c>
      <c r="C64" s="38" t="s">
        <v>1451</v>
      </c>
      <c r="D64" s="38" t="s">
        <v>48</v>
      </c>
      <c r="E64" s="41" t="s">
        <v>1467</v>
      </c>
      <c r="F64" s="38">
        <v>10</v>
      </c>
      <c r="G64" s="38">
        <v>0</v>
      </c>
      <c r="H64" s="38">
        <f t="shared" si="64"/>
        <v>11</v>
      </c>
      <c r="I64" s="38" t="s">
        <v>6</v>
      </c>
      <c r="J64" s="38">
        <v>0</v>
      </c>
      <c r="K64" s="38"/>
      <c r="L64" s="38" t="str">
        <f t="shared" si="65"/>
        <v/>
      </c>
    </row>
    <row r="65" spans="1:12" x14ac:dyDescent="0.25">
      <c r="A65" s="46">
        <f t="shared" si="50"/>
        <v>70</v>
      </c>
      <c r="B65" s="46" t="str">
        <f t="shared" si="63"/>
        <v>0x46</v>
      </c>
      <c r="C65" s="47" t="s">
        <v>1452</v>
      </c>
      <c r="D65" s="47" t="s">
        <v>48</v>
      </c>
      <c r="E65" s="48" t="s">
        <v>1468</v>
      </c>
      <c r="F65" s="47">
        <v>10</v>
      </c>
      <c r="G65" s="47">
        <v>0</v>
      </c>
      <c r="H65" s="47">
        <f t="shared" si="64"/>
        <v>11</v>
      </c>
      <c r="I65" s="47" t="s">
        <v>6</v>
      </c>
      <c r="J65" s="47">
        <v>0</v>
      </c>
      <c r="K65" s="47"/>
      <c r="L65" s="47" t="str">
        <f t="shared" si="65"/>
        <v/>
      </c>
    </row>
    <row r="66" spans="1:12" x14ac:dyDescent="0.25">
      <c r="A66" s="37">
        <f t="shared" si="50"/>
        <v>72</v>
      </c>
      <c r="B66" s="37" t="str">
        <f t="shared" si="63"/>
        <v>0x48</v>
      </c>
      <c r="C66" s="38" t="s">
        <v>1453</v>
      </c>
      <c r="D66" s="38" t="s">
        <v>48</v>
      </c>
      <c r="E66" s="41" t="s">
        <v>1469</v>
      </c>
      <c r="F66" s="38">
        <v>10</v>
      </c>
      <c r="G66" s="38">
        <v>0</v>
      </c>
      <c r="H66" s="38">
        <f t="shared" si="64"/>
        <v>11</v>
      </c>
      <c r="I66" s="38" t="s">
        <v>6</v>
      </c>
      <c r="J66" s="38">
        <v>0</v>
      </c>
      <c r="K66" s="38"/>
      <c r="L66" s="38" t="str">
        <f t="shared" si="65"/>
        <v/>
      </c>
    </row>
    <row r="67" spans="1:12" x14ac:dyDescent="0.25">
      <c r="A67" s="46">
        <f t="shared" si="50"/>
        <v>74</v>
      </c>
      <c r="B67" s="46" t="str">
        <f t="shared" si="63"/>
        <v>0x4A</v>
      </c>
      <c r="C67" s="47" t="s">
        <v>1454</v>
      </c>
      <c r="D67" s="47" t="s">
        <v>48</v>
      </c>
      <c r="E67" s="48" t="s">
        <v>1470</v>
      </c>
      <c r="F67" s="47">
        <v>10</v>
      </c>
      <c r="G67" s="47">
        <v>0</v>
      </c>
      <c r="H67" s="47">
        <f t="shared" si="64"/>
        <v>11</v>
      </c>
      <c r="I67" s="47" t="s">
        <v>6</v>
      </c>
      <c r="J67" s="47">
        <v>0</v>
      </c>
      <c r="K67" s="47"/>
      <c r="L67" s="47" t="str">
        <f t="shared" si="65"/>
        <v/>
      </c>
    </row>
    <row r="68" spans="1:12" x14ac:dyDescent="0.25">
      <c r="A68" s="37">
        <f t="shared" si="50"/>
        <v>76</v>
      </c>
      <c r="B68" s="37" t="str">
        <f t="shared" ref="B68:B75" si="66">_xlfn.CONCAT("0x",DEC2HEX(A68,2))</f>
        <v>0x4C</v>
      </c>
      <c r="C68" s="38" t="s">
        <v>1455</v>
      </c>
      <c r="D68" s="38" t="s">
        <v>48</v>
      </c>
      <c r="E68" s="41" t="s">
        <v>1471</v>
      </c>
      <c r="F68" s="38">
        <v>10</v>
      </c>
      <c r="G68" s="38">
        <v>0</v>
      </c>
      <c r="H68" s="38">
        <f t="shared" ref="H68:H75" si="67">IF(G68="","",F68-G68+1)</f>
        <v>11</v>
      </c>
      <c r="I68" s="38" t="s">
        <v>6</v>
      </c>
      <c r="J68" s="38">
        <v>0</v>
      </c>
      <c r="K68" s="38"/>
      <c r="L68" s="38" t="str">
        <f t="shared" ref="L68:L75" si="68">IF(K68="","",IF(I68="R","in","out"))</f>
        <v/>
      </c>
    </row>
    <row r="69" spans="1:12" x14ac:dyDescent="0.25">
      <c r="A69" s="46">
        <f t="shared" si="50"/>
        <v>78</v>
      </c>
      <c r="B69" s="46" t="str">
        <f t="shared" si="66"/>
        <v>0x4E</v>
      </c>
      <c r="C69" s="47" t="s">
        <v>1456</v>
      </c>
      <c r="D69" s="47" t="s">
        <v>48</v>
      </c>
      <c r="E69" s="48" t="s">
        <v>1472</v>
      </c>
      <c r="F69" s="47">
        <v>10</v>
      </c>
      <c r="G69" s="47">
        <v>0</v>
      </c>
      <c r="H69" s="47">
        <f t="shared" si="67"/>
        <v>11</v>
      </c>
      <c r="I69" s="47" t="s">
        <v>6</v>
      </c>
      <c r="J69" s="47">
        <v>0</v>
      </c>
      <c r="K69" s="47"/>
      <c r="L69" s="47" t="str">
        <f t="shared" si="68"/>
        <v/>
      </c>
    </row>
    <row r="70" spans="1:12" x14ac:dyDescent="0.25">
      <c r="A70" s="37">
        <f t="shared" si="50"/>
        <v>80</v>
      </c>
      <c r="B70" s="37" t="str">
        <f t="shared" si="66"/>
        <v>0x50</v>
      </c>
      <c r="C70" s="38" t="s">
        <v>1457</v>
      </c>
      <c r="D70" s="38" t="s">
        <v>48</v>
      </c>
      <c r="E70" s="41" t="s">
        <v>1473</v>
      </c>
      <c r="F70" s="38">
        <v>10</v>
      </c>
      <c r="G70" s="38">
        <v>0</v>
      </c>
      <c r="H70" s="38">
        <f t="shared" si="67"/>
        <v>11</v>
      </c>
      <c r="I70" s="38" t="s">
        <v>6</v>
      </c>
      <c r="J70" s="38">
        <v>0</v>
      </c>
      <c r="K70" s="38"/>
      <c r="L70" s="38" t="str">
        <f t="shared" si="68"/>
        <v/>
      </c>
    </row>
    <row r="71" spans="1:12" x14ac:dyDescent="0.25">
      <c r="A71" s="46">
        <f t="shared" si="50"/>
        <v>82</v>
      </c>
      <c r="B71" s="46" t="str">
        <f t="shared" si="66"/>
        <v>0x52</v>
      </c>
      <c r="C71" s="47" t="s">
        <v>1458</v>
      </c>
      <c r="D71" s="47" t="s">
        <v>48</v>
      </c>
      <c r="E71" s="48" t="s">
        <v>1474</v>
      </c>
      <c r="F71" s="47">
        <v>10</v>
      </c>
      <c r="G71" s="47">
        <v>0</v>
      </c>
      <c r="H71" s="47">
        <f t="shared" si="67"/>
        <v>11</v>
      </c>
      <c r="I71" s="47" t="s">
        <v>6</v>
      </c>
      <c r="J71" s="47">
        <v>0</v>
      </c>
      <c r="K71" s="47"/>
      <c r="L71" s="47" t="str">
        <f t="shared" si="68"/>
        <v/>
      </c>
    </row>
    <row r="72" spans="1:12" x14ac:dyDescent="0.25">
      <c r="A72" s="37">
        <f t="shared" si="50"/>
        <v>84</v>
      </c>
      <c r="B72" s="37" t="str">
        <f t="shared" si="66"/>
        <v>0x54</v>
      </c>
      <c r="C72" s="38" t="s">
        <v>1459</v>
      </c>
      <c r="D72" s="38" t="s">
        <v>48</v>
      </c>
      <c r="E72" s="41" t="s">
        <v>1475</v>
      </c>
      <c r="F72" s="38">
        <v>10</v>
      </c>
      <c r="G72" s="38">
        <v>0</v>
      </c>
      <c r="H72" s="38">
        <f t="shared" si="67"/>
        <v>11</v>
      </c>
      <c r="I72" s="38" t="s">
        <v>6</v>
      </c>
      <c r="J72" s="38">
        <v>0</v>
      </c>
      <c r="K72" s="38"/>
      <c r="L72" s="38" t="str">
        <f t="shared" si="68"/>
        <v/>
      </c>
    </row>
    <row r="73" spans="1:12" x14ac:dyDescent="0.25">
      <c r="A73" s="46">
        <f t="shared" si="50"/>
        <v>86</v>
      </c>
      <c r="B73" s="46" t="str">
        <f t="shared" si="66"/>
        <v>0x56</v>
      </c>
      <c r="C73" s="47" t="s">
        <v>1460</v>
      </c>
      <c r="D73" s="47" t="s">
        <v>48</v>
      </c>
      <c r="E73" s="48" t="s">
        <v>1476</v>
      </c>
      <c r="F73" s="47">
        <v>10</v>
      </c>
      <c r="G73" s="47">
        <v>0</v>
      </c>
      <c r="H73" s="47">
        <f t="shared" si="67"/>
        <v>11</v>
      </c>
      <c r="I73" s="47" t="s">
        <v>6</v>
      </c>
      <c r="J73" s="47">
        <v>0</v>
      </c>
      <c r="K73" s="47"/>
      <c r="L73" s="47" t="str">
        <f t="shared" si="68"/>
        <v/>
      </c>
    </row>
    <row r="74" spans="1:12" x14ac:dyDescent="0.25">
      <c r="A74" s="37">
        <f t="shared" si="50"/>
        <v>88</v>
      </c>
      <c r="B74" s="37" t="str">
        <f t="shared" si="66"/>
        <v>0x58</v>
      </c>
      <c r="C74" s="38" t="s">
        <v>1461</v>
      </c>
      <c r="D74" s="38" t="s">
        <v>48</v>
      </c>
      <c r="E74" s="41" t="s">
        <v>1477</v>
      </c>
      <c r="F74" s="38">
        <v>10</v>
      </c>
      <c r="G74" s="38">
        <v>0</v>
      </c>
      <c r="H74" s="38">
        <f t="shared" si="67"/>
        <v>11</v>
      </c>
      <c r="I74" s="38" t="s">
        <v>6</v>
      </c>
      <c r="J74" s="38">
        <v>0</v>
      </c>
      <c r="K74" s="38"/>
      <c r="L74" s="38" t="str">
        <f t="shared" si="68"/>
        <v/>
      </c>
    </row>
    <row r="75" spans="1:12" x14ac:dyDescent="0.25">
      <c r="A75" s="46">
        <f t="shared" si="50"/>
        <v>90</v>
      </c>
      <c r="B75" s="46" t="str">
        <f t="shared" si="66"/>
        <v>0x5A</v>
      </c>
      <c r="C75" s="47" t="s">
        <v>1462</v>
      </c>
      <c r="D75" s="47" t="s">
        <v>48</v>
      </c>
      <c r="E75" s="48" t="s">
        <v>1478</v>
      </c>
      <c r="F75" s="47">
        <v>10</v>
      </c>
      <c r="G75" s="47">
        <v>0</v>
      </c>
      <c r="H75" s="47">
        <f t="shared" si="67"/>
        <v>11</v>
      </c>
      <c r="I75" s="47" t="s">
        <v>6</v>
      </c>
      <c r="J75" s="47">
        <v>0</v>
      </c>
      <c r="K75" s="47"/>
      <c r="L75" s="47" t="str">
        <f t="shared" si="68"/>
        <v/>
      </c>
    </row>
    <row r="76" spans="1:12" x14ac:dyDescent="0.25">
      <c r="A76" s="37">
        <f t="shared" si="50"/>
        <v>92</v>
      </c>
      <c r="B76" s="37" t="str">
        <f t="shared" ref="B76:B83" si="69">_xlfn.CONCAT("0x",DEC2HEX(A76,2))</f>
        <v>0x5C</v>
      </c>
      <c r="C76" s="38" t="s">
        <v>1463</v>
      </c>
      <c r="D76" s="38" t="s">
        <v>48</v>
      </c>
      <c r="E76" s="41" t="s">
        <v>1479</v>
      </c>
      <c r="F76" s="38">
        <v>10</v>
      </c>
      <c r="G76" s="38">
        <v>0</v>
      </c>
      <c r="H76" s="38">
        <f t="shared" ref="H76:H83" si="70">IF(G76="","",F76-G76+1)</f>
        <v>11</v>
      </c>
      <c r="I76" s="38" t="s">
        <v>6</v>
      </c>
      <c r="J76" s="38">
        <v>0</v>
      </c>
      <c r="K76" s="38"/>
      <c r="L76" s="38" t="str">
        <f t="shared" ref="L76:L83" si="71">IF(K76="","",IF(I76="R","in","out"))</f>
        <v/>
      </c>
    </row>
    <row r="77" spans="1:12" x14ac:dyDescent="0.25">
      <c r="A77" s="46">
        <f t="shared" si="50"/>
        <v>94</v>
      </c>
      <c r="B77" s="46" t="str">
        <f t="shared" si="69"/>
        <v>0x5E</v>
      </c>
      <c r="C77" s="47" t="s">
        <v>1480</v>
      </c>
      <c r="D77" s="47" t="s">
        <v>48</v>
      </c>
      <c r="E77" s="48" t="s">
        <v>1490</v>
      </c>
      <c r="F77" s="47">
        <v>10</v>
      </c>
      <c r="G77" s="47">
        <v>0</v>
      </c>
      <c r="H77" s="47">
        <f t="shared" si="70"/>
        <v>11</v>
      </c>
      <c r="I77" s="47" t="s">
        <v>6</v>
      </c>
      <c r="J77" s="47">
        <v>0</v>
      </c>
      <c r="K77" s="47"/>
      <c r="L77" s="47" t="str">
        <f t="shared" si="71"/>
        <v/>
      </c>
    </row>
    <row r="78" spans="1:12" x14ac:dyDescent="0.25">
      <c r="A78" s="37">
        <f t="shared" si="50"/>
        <v>96</v>
      </c>
      <c r="B78" s="37" t="str">
        <f t="shared" si="69"/>
        <v>0x60</v>
      </c>
      <c r="C78" s="38" t="s">
        <v>1481</v>
      </c>
      <c r="D78" s="38" t="s">
        <v>48</v>
      </c>
      <c r="E78" s="41" t="s">
        <v>1489</v>
      </c>
      <c r="F78" s="38">
        <v>10</v>
      </c>
      <c r="G78" s="38">
        <v>0</v>
      </c>
      <c r="H78" s="38">
        <f t="shared" si="70"/>
        <v>11</v>
      </c>
      <c r="I78" s="38" t="s">
        <v>6</v>
      </c>
      <c r="J78" s="38">
        <v>0</v>
      </c>
      <c r="K78" s="38"/>
      <c r="L78" s="38" t="str">
        <f t="shared" si="71"/>
        <v/>
      </c>
    </row>
    <row r="79" spans="1:12" x14ac:dyDescent="0.25">
      <c r="A79" s="46">
        <f t="shared" si="50"/>
        <v>98</v>
      </c>
      <c r="B79" s="46" t="str">
        <f t="shared" si="69"/>
        <v>0x62</v>
      </c>
      <c r="C79" s="47" t="s">
        <v>1482</v>
      </c>
      <c r="D79" s="47" t="s">
        <v>48</v>
      </c>
      <c r="E79" s="48" t="s">
        <v>1488</v>
      </c>
      <c r="F79" s="47">
        <v>10</v>
      </c>
      <c r="G79" s="47">
        <v>0</v>
      </c>
      <c r="H79" s="47">
        <f t="shared" si="70"/>
        <v>11</v>
      </c>
      <c r="I79" s="47" t="s">
        <v>6</v>
      </c>
      <c r="J79" s="47">
        <v>0</v>
      </c>
      <c r="K79" s="47"/>
      <c r="L79" s="47" t="str">
        <f t="shared" si="71"/>
        <v/>
      </c>
    </row>
    <row r="80" spans="1:12" x14ac:dyDescent="0.25">
      <c r="A80" s="37">
        <f t="shared" si="50"/>
        <v>100</v>
      </c>
      <c r="B80" s="37" t="str">
        <f t="shared" si="69"/>
        <v>0x64</v>
      </c>
      <c r="C80" s="38" t="s">
        <v>1483</v>
      </c>
      <c r="D80" s="38" t="s">
        <v>48</v>
      </c>
      <c r="E80" s="41" t="s">
        <v>1491</v>
      </c>
      <c r="F80" s="38">
        <v>10</v>
      </c>
      <c r="G80" s="38">
        <v>0</v>
      </c>
      <c r="H80" s="38">
        <f t="shared" si="70"/>
        <v>11</v>
      </c>
      <c r="I80" s="38" t="s">
        <v>6</v>
      </c>
      <c r="J80" s="38">
        <v>0</v>
      </c>
      <c r="K80" s="38"/>
      <c r="L80" s="38" t="str">
        <f t="shared" si="71"/>
        <v/>
      </c>
    </row>
    <row r="81" spans="1:12" x14ac:dyDescent="0.25">
      <c r="A81" s="46">
        <f t="shared" si="50"/>
        <v>102</v>
      </c>
      <c r="B81" s="46" t="str">
        <f t="shared" si="69"/>
        <v>0x66</v>
      </c>
      <c r="C81" s="47" t="s">
        <v>1484</v>
      </c>
      <c r="D81" s="47" t="s">
        <v>48</v>
      </c>
      <c r="E81" s="48" t="s">
        <v>1492</v>
      </c>
      <c r="F81" s="47">
        <v>10</v>
      </c>
      <c r="G81" s="47">
        <v>0</v>
      </c>
      <c r="H81" s="47">
        <f t="shared" si="70"/>
        <v>11</v>
      </c>
      <c r="I81" s="47" t="s">
        <v>6</v>
      </c>
      <c r="J81" s="47">
        <v>0</v>
      </c>
      <c r="K81" s="47"/>
      <c r="L81" s="47" t="str">
        <f t="shared" si="71"/>
        <v/>
      </c>
    </row>
    <row r="82" spans="1:12" x14ac:dyDescent="0.25">
      <c r="A82" s="37">
        <f t="shared" si="50"/>
        <v>104</v>
      </c>
      <c r="B82" s="37" t="str">
        <f t="shared" si="69"/>
        <v>0x68</v>
      </c>
      <c r="C82" s="38" t="s">
        <v>1485</v>
      </c>
      <c r="D82" s="38" t="s">
        <v>48</v>
      </c>
      <c r="E82" s="41" t="s">
        <v>1493</v>
      </c>
      <c r="F82" s="38">
        <v>10</v>
      </c>
      <c r="G82" s="38">
        <v>0</v>
      </c>
      <c r="H82" s="38">
        <f t="shared" si="70"/>
        <v>11</v>
      </c>
      <c r="I82" s="38" t="s">
        <v>6</v>
      </c>
      <c r="J82" s="38">
        <v>0</v>
      </c>
      <c r="K82" s="38"/>
      <c r="L82" s="38" t="str">
        <f t="shared" si="71"/>
        <v/>
      </c>
    </row>
    <row r="83" spans="1:12" x14ac:dyDescent="0.25">
      <c r="A83" s="46">
        <f t="shared" si="50"/>
        <v>106</v>
      </c>
      <c r="B83" s="46" t="str">
        <f t="shared" si="69"/>
        <v>0x6A</v>
      </c>
      <c r="C83" s="47" t="s">
        <v>1486</v>
      </c>
      <c r="D83" s="47" t="s">
        <v>48</v>
      </c>
      <c r="E83" s="48" t="s">
        <v>1494</v>
      </c>
      <c r="F83" s="47">
        <v>10</v>
      </c>
      <c r="G83" s="47">
        <v>0</v>
      </c>
      <c r="H83" s="47">
        <f t="shared" si="70"/>
        <v>11</v>
      </c>
      <c r="I83" s="47" t="s">
        <v>6</v>
      </c>
      <c r="J83" s="47">
        <v>0</v>
      </c>
      <c r="K83" s="47"/>
      <c r="L83" s="47" t="str">
        <f t="shared" si="71"/>
        <v/>
      </c>
    </row>
    <row r="84" spans="1:12" x14ac:dyDescent="0.25">
      <c r="A84" s="37">
        <f t="shared" si="50"/>
        <v>108</v>
      </c>
      <c r="B84" s="37" t="str">
        <f t="shared" ref="B84:B91" si="72">_xlfn.CONCAT("0x",DEC2HEX(A84,2))</f>
        <v>0x6C</v>
      </c>
      <c r="C84" s="38" t="s">
        <v>1487</v>
      </c>
      <c r="D84" s="38" t="s">
        <v>48</v>
      </c>
      <c r="E84" s="41" t="s">
        <v>1495</v>
      </c>
      <c r="F84" s="38">
        <v>10</v>
      </c>
      <c r="G84" s="38">
        <v>0</v>
      </c>
      <c r="H84" s="38">
        <f t="shared" ref="H84:H91" si="73">IF(G84="","",F84-G84+1)</f>
        <v>11</v>
      </c>
      <c r="I84" s="38" t="s">
        <v>6</v>
      </c>
      <c r="J84" s="38">
        <v>0</v>
      </c>
      <c r="K84" s="38"/>
      <c r="L84" s="38" t="str">
        <f t="shared" ref="L84:L91" si="74">IF(K84="","",IF(I84="R","in","out"))</f>
        <v/>
      </c>
    </row>
    <row r="85" spans="1:12" x14ac:dyDescent="0.25">
      <c r="A85" s="46">
        <f>A84+2</f>
        <v>110</v>
      </c>
      <c r="B85" s="46" t="str">
        <f t="shared" si="72"/>
        <v>0x6E</v>
      </c>
      <c r="C85" s="47" t="s">
        <v>1600</v>
      </c>
      <c r="D85" s="47" t="s">
        <v>48</v>
      </c>
      <c r="E85" s="48" t="s">
        <v>1592</v>
      </c>
      <c r="F85" s="47">
        <v>10</v>
      </c>
      <c r="G85" s="47">
        <v>0</v>
      </c>
      <c r="H85" s="47">
        <f t="shared" si="73"/>
        <v>11</v>
      </c>
      <c r="I85" s="47" t="s">
        <v>6</v>
      </c>
      <c r="J85" s="47">
        <v>0</v>
      </c>
      <c r="K85" s="47"/>
      <c r="L85" s="47" t="str">
        <f t="shared" si="74"/>
        <v/>
      </c>
    </row>
    <row r="86" spans="1:12" x14ac:dyDescent="0.25">
      <c r="A86" s="37">
        <f t="shared" si="50"/>
        <v>112</v>
      </c>
      <c r="B86" s="37" t="str">
        <f t="shared" si="72"/>
        <v>0x70</v>
      </c>
      <c r="C86" s="38" t="s">
        <v>1601</v>
      </c>
      <c r="D86" s="38" t="s">
        <v>48</v>
      </c>
      <c r="E86" s="41" t="s">
        <v>1593</v>
      </c>
      <c r="F86" s="38">
        <v>10</v>
      </c>
      <c r="G86" s="38">
        <v>0</v>
      </c>
      <c r="H86" s="38">
        <f t="shared" si="73"/>
        <v>11</v>
      </c>
      <c r="I86" s="38" t="s">
        <v>6</v>
      </c>
      <c r="J86" s="38">
        <v>0</v>
      </c>
      <c r="K86" s="38"/>
      <c r="L86" s="38" t="str">
        <f t="shared" si="74"/>
        <v/>
      </c>
    </row>
    <row r="87" spans="1:12" x14ac:dyDescent="0.25">
      <c r="A87" s="46">
        <f t="shared" si="50"/>
        <v>114</v>
      </c>
      <c r="B87" s="46" t="str">
        <f t="shared" si="72"/>
        <v>0x72</v>
      </c>
      <c r="C87" s="47" t="s">
        <v>1602</v>
      </c>
      <c r="D87" s="47" t="s">
        <v>48</v>
      </c>
      <c r="E87" s="48" t="s">
        <v>1594</v>
      </c>
      <c r="F87" s="47">
        <v>10</v>
      </c>
      <c r="G87" s="47">
        <v>0</v>
      </c>
      <c r="H87" s="47">
        <f t="shared" si="73"/>
        <v>11</v>
      </c>
      <c r="I87" s="47" t="s">
        <v>6</v>
      </c>
      <c r="J87" s="47">
        <v>0</v>
      </c>
      <c r="K87" s="47"/>
      <c r="L87" s="47" t="str">
        <f t="shared" si="74"/>
        <v/>
      </c>
    </row>
    <row r="88" spans="1:12" x14ac:dyDescent="0.25">
      <c r="A88" s="37">
        <f t="shared" si="50"/>
        <v>116</v>
      </c>
      <c r="B88" s="37" t="str">
        <f t="shared" si="72"/>
        <v>0x74</v>
      </c>
      <c r="C88" s="38" t="s">
        <v>1603</v>
      </c>
      <c r="D88" s="38" t="s">
        <v>48</v>
      </c>
      <c r="E88" s="41" t="s">
        <v>1595</v>
      </c>
      <c r="F88" s="38">
        <v>10</v>
      </c>
      <c r="G88" s="38">
        <v>0</v>
      </c>
      <c r="H88" s="38">
        <f t="shared" si="73"/>
        <v>11</v>
      </c>
      <c r="I88" s="38" t="s">
        <v>6</v>
      </c>
      <c r="J88" s="38">
        <v>0</v>
      </c>
      <c r="K88" s="38"/>
      <c r="L88" s="38" t="str">
        <f t="shared" si="74"/>
        <v/>
      </c>
    </row>
    <row r="89" spans="1:12" x14ac:dyDescent="0.25">
      <c r="A89" s="46">
        <f t="shared" si="50"/>
        <v>118</v>
      </c>
      <c r="B89" s="46" t="str">
        <f t="shared" si="72"/>
        <v>0x76</v>
      </c>
      <c r="C89" s="47" t="s">
        <v>1604</v>
      </c>
      <c r="D89" s="47" t="s">
        <v>48</v>
      </c>
      <c r="E89" s="48" t="s">
        <v>1596</v>
      </c>
      <c r="F89" s="47">
        <v>10</v>
      </c>
      <c r="G89" s="47">
        <v>0</v>
      </c>
      <c r="H89" s="47">
        <f t="shared" si="73"/>
        <v>11</v>
      </c>
      <c r="I89" s="47" t="s">
        <v>6</v>
      </c>
      <c r="J89" s="47">
        <v>0</v>
      </c>
      <c r="K89" s="47"/>
      <c r="L89" s="47" t="str">
        <f t="shared" si="74"/>
        <v/>
      </c>
    </row>
    <row r="90" spans="1:12" x14ac:dyDescent="0.25">
      <c r="A90" s="37">
        <f t="shared" si="50"/>
        <v>120</v>
      </c>
      <c r="B90" s="37" t="str">
        <f t="shared" si="72"/>
        <v>0x78</v>
      </c>
      <c r="C90" s="38" t="s">
        <v>1605</v>
      </c>
      <c r="D90" s="38" t="s">
        <v>48</v>
      </c>
      <c r="E90" s="41" t="s">
        <v>1597</v>
      </c>
      <c r="F90" s="38">
        <v>10</v>
      </c>
      <c r="G90" s="38">
        <v>0</v>
      </c>
      <c r="H90" s="38">
        <f t="shared" si="73"/>
        <v>11</v>
      </c>
      <c r="I90" s="38" t="s">
        <v>6</v>
      </c>
      <c r="J90" s="38">
        <v>0</v>
      </c>
      <c r="K90" s="38"/>
      <c r="L90" s="38" t="str">
        <f t="shared" si="74"/>
        <v/>
      </c>
    </row>
    <row r="91" spans="1:12" x14ac:dyDescent="0.25">
      <c r="A91" s="46">
        <f t="shared" si="50"/>
        <v>122</v>
      </c>
      <c r="B91" s="46" t="str">
        <f t="shared" si="72"/>
        <v>0x7A</v>
      </c>
      <c r="C91" s="47" t="s">
        <v>1606</v>
      </c>
      <c r="D91" s="47" t="s">
        <v>48</v>
      </c>
      <c r="E91" s="48" t="s">
        <v>1598</v>
      </c>
      <c r="F91" s="47">
        <v>10</v>
      </c>
      <c r="G91" s="47">
        <v>0</v>
      </c>
      <c r="H91" s="47">
        <f t="shared" si="73"/>
        <v>11</v>
      </c>
      <c r="I91" s="47" t="s">
        <v>6</v>
      </c>
      <c r="J91" s="47">
        <v>0</v>
      </c>
      <c r="K91" s="47"/>
      <c r="L91" s="47" t="str">
        <f t="shared" si="74"/>
        <v/>
      </c>
    </row>
    <row r="92" spans="1:12" x14ac:dyDescent="0.25">
      <c r="A92" s="37">
        <f t="shared" si="50"/>
        <v>124</v>
      </c>
      <c r="B92" s="37" t="str">
        <f t="shared" ref="B92" si="75">_xlfn.CONCAT("0x",DEC2HEX(A92,2))</f>
        <v>0x7C</v>
      </c>
      <c r="C92" s="38" t="s">
        <v>1607</v>
      </c>
      <c r="D92" s="38" t="s">
        <v>48</v>
      </c>
      <c r="E92" s="41" t="s">
        <v>1599</v>
      </c>
      <c r="F92" s="38">
        <v>10</v>
      </c>
      <c r="G92" s="38">
        <v>0</v>
      </c>
      <c r="H92" s="38">
        <f t="shared" ref="H92" si="76">IF(G92="","",F92-G92+1)</f>
        <v>11</v>
      </c>
      <c r="I92" s="38" t="s">
        <v>6</v>
      </c>
      <c r="J92" s="38">
        <v>0</v>
      </c>
      <c r="K92" s="38"/>
      <c r="L92" s="38" t="str">
        <f t="shared" ref="L92" si="77">IF(K92="","",IF(I92="R","in","out"))</f>
        <v/>
      </c>
    </row>
    <row r="93" spans="1:12" ht="30" x14ac:dyDescent="0.25">
      <c r="A93" s="46">
        <f>A92+2</f>
        <v>126</v>
      </c>
      <c r="B93" s="46" t="str">
        <f>_xlfn.CONCAT("0x",DEC2HEX(A93,2))</f>
        <v>0x7E</v>
      </c>
      <c r="C93" s="47" t="s">
        <v>1545</v>
      </c>
      <c r="D93" s="47" t="s">
        <v>48</v>
      </c>
      <c r="E93" s="48" t="s">
        <v>1496</v>
      </c>
      <c r="F93" s="47">
        <v>10</v>
      </c>
      <c r="G93" s="47">
        <v>0</v>
      </c>
      <c r="H93" s="47">
        <f>IF(G93="","",F93-G93+1)</f>
        <v>11</v>
      </c>
      <c r="I93" s="47" t="s">
        <v>6</v>
      </c>
      <c r="J93" s="47">
        <v>0</v>
      </c>
      <c r="K93" s="47"/>
      <c r="L93" s="47" t="str">
        <f>IF(K93="","",IF(I93="R","in","out"))</f>
        <v/>
      </c>
    </row>
  </sheetData>
  <dataValidations disablePrompts="1" count="1">
    <dataValidation type="list" allowBlank="1" showInputMessage="1" showErrorMessage="1" sqref="I5:I84 I85:I93" xr:uid="{C93E4A35-DABA-4ABC-A340-3F91B0B4FC87}">
      <formula1>"RW,W,R,RW_TX_V,RW_TX_H,RW_RX_V,RW_RX_H"</formula1>
      <formula2>0</formula2>
    </dataValidation>
  </dataValidations>
  <pageMargins left="0.7" right="0.7" top="0.75" bottom="0.75" header="0.3" footer="0.3"/>
  <pageSetup paperSize="9" scale="46" firstPageNumber="0" orientation="portrait" r:id="rId1"/>
  <headerFooter>
    <oddHeader>&amp;C&amp;"Calibri,Fet"&amp;48SCHED</oddHead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7"/>
  <sheetViews>
    <sheetView zoomScale="85" zoomScaleNormal="85" workbookViewId="0">
      <selection activeCell="D53" sqref="D53"/>
    </sheetView>
  </sheetViews>
  <sheetFormatPr defaultRowHeight="15" x14ac:dyDescent="0.25"/>
  <cols>
    <col min="1" max="1" width="15.5703125" customWidth="1"/>
    <col min="2" max="2" width="13.140625" customWidth="1"/>
    <col min="3" max="3" width="16.28515625" customWidth="1"/>
    <col min="4" max="4" width="12.42578125" customWidth="1"/>
    <col min="5" max="5" width="37.5703125" customWidth="1"/>
    <col min="6" max="6" width="5.140625" customWidth="1"/>
    <col min="7" max="7" width="4.7109375" customWidth="1"/>
    <col min="8" max="8" width="10.5703125" customWidth="1"/>
    <col min="9" max="9" width="5.7109375" customWidth="1"/>
    <col min="10" max="10" width="7.5703125" style="2" customWidth="1"/>
    <col min="11" max="11" width="12.7109375" customWidth="1"/>
    <col min="12" max="12" width="8" customWidth="1"/>
    <col min="13" max="1025" width="17.28515625" customWidth="1"/>
  </cols>
  <sheetData>
    <row r="1" spans="1:12" x14ac:dyDescent="0.25">
      <c r="A1" s="5" t="s">
        <v>14</v>
      </c>
      <c r="B1" s="5"/>
      <c r="C1" s="6" t="s">
        <v>0</v>
      </c>
      <c r="D1" s="6" t="s">
        <v>1</v>
      </c>
      <c r="E1" s="6" t="s">
        <v>434</v>
      </c>
    </row>
    <row r="2" spans="1:12" x14ac:dyDescent="0.25">
      <c r="A2" s="7" t="s">
        <v>435</v>
      </c>
      <c r="C2" s="3">
        <f>Setup!B5</f>
        <v>44732</v>
      </c>
      <c r="D2" s="3" t="str">
        <f>Setup!C5</f>
        <v>0.1</v>
      </c>
    </row>
    <row r="3" spans="1:12" x14ac:dyDescent="0.25">
      <c r="A3" s="8" t="s">
        <v>17</v>
      </c>
      <c r="B3" s="8" t="s">
        <v>18</v>
      </c>
      <c r="C3" s="8" t="s">
        <v>19</v>
      </c>
      <c r="D3" s="8" t="s">
        <v>20</v>
      </c>
      <c r="E3" s="8" t="s">
        <v>21</v>
      </c>
      <c r="F3" s="8" t="s">
        <v>22</v>
      </c>
      <c r="G3" s="8" t="s">
        <v>23</v>
      </c>
      <c r="H3" s="8" t="s">
        <v>24</v>
      </c>
      <c r="I3" s="8" t="s">
        <v>25</v>
      </c>
      <c r="J3" s="34" t="s">
        <v>26</v>
      </c>
      <c r="K3" s="10" t="s">
        <v>27</v>
      </c>
      <c r="L3" s="10" t="s">
        <v>28</v>
      </c>
    </row>
    <row r="4" spans="1:12" x14ac:dyDescent="0.25">
      <c r="A4" s="11"/>
      <c r="B4" s="11"/>
      <c r="C4" s="11"/>
      <c r="D4" s="11"/>
      <c r="E4" s="12"/>
      <c r="F4" s="11"/>
      <c r="G4" s="11"/>
      <c r="H4" s="11"/>
      <c r="I4" s="12"/>
      <c r="J4" s="13"/>
      <c r="K4" s="11"/>
      <c r="L4" s="11"/>
    </row>
    <row r="5" spans="1:12" x14ac:dyDescent="0.25">
      <c r="A5" s="14">
        <v>0</v>
      </c>
      <c r="B5" s="14" t="str">
        <f t="shared" ref="B5:B27" si="0">_xlfn.CONCAT("0x",DEC2HEX(A5,2))</f>
        <v>0x00</v>
      </c>
      <c r="C5" s="15" t="str">
        <f>"fir_cfg_"&amp;A5</f>
        <v>fir_cfg_0</v>
      </c>
      <c r="D5" s="15" t="s">
        <v>436</v>
      </c>
      <c r="E5" s="17" t="s">
        <v>437</v>
      </c>
      <c r="F5" s="16">
        <v>6</v>
      </c>
      <c r="G5" s="16">
        <v>6</v>
      </c>
      <c r="H5" s="15">
        <f t="shared" ref="H5:H27" si="1">IF(G5="","",F5-G5+1)</f>
        <v>1</v>
      </c>
      <c r="I5" s="15" t="s">
        <v>5</v>
      </c>
      <c r="J5" s="22">
        <v>0</v>
      </c>
      <c r="K5" s="16"/>
      <c r="L5" s="15" t="str">
        <f t="shared" ref="L5:L27" si="2">IF(K5="","",IF(I5="R","in","out"))</f>
        <v/>
      </c>
    </row>
    <row r="6" spans="1:12" x14ac:dyDescent="0.25">
      <c r="A6" s="14">
        <v>0</v>
      </c>
      <c r="B6" s="14" t="str">
        <f t="shared" si="0"/>
        <v>0x00</v>
      </c>
      <c r="C6" s="15" t="str">
        <f>"fir_cfg_"&amp;A6</f>
        <v>fir_cfg_0</v>
      </c>
      <c r="D6" s="15" t="s">
        <v>92</v>
      </c>
      <c r="E6" s="17" t="s">
        <v>438</v>
      </c>
      <c r="F6" s="16">
        <v>5</v>
      </c>
      <c r="G6" s="16">
        <v>5</v>
      </c>
      <c r="H6" s="15">
        <f t="shared" si="1"/>
        <v>1</v>
      </c>
      <c r="I6" s="15" t="s">
        <v>5</v>
      </c>
      <c r="J6" s="22">
        <v>0</v>
      </c>
      <c r="K6" s="16"/>
      <c r="L6" s="15" t="str">
        <f t="shared" si="2"/>
        <v/>
      </c>
    </row>
    <row r="7" spans="1:12" x14ac:dyDescent="0.25">
      <c r="A7" s="14">
        <v>0</v>
      </c>
      <c r="B7" s="14" t="str">
        <f t="shared" si="0"/>
        <v>0x00</v>
      </c>
      <c r="C7" s="15" t="str">
        <f>"fir_cfg_"&amp;A7</f>
        <v>fir_cfg_0</v>
      </c>
      <c r="D7" s="15" t="s">
        <v>439</v>
      </c>
      <c r="E7" s="17" t="s">
        <v>440</v>
      </c>
      <c r="F7" s="16">
        <v>4</v>
      </c>
      <c r="G7" s="16">
        <v>0</v>
      </c>
      <c r="H7" s="15">
        <f t="shared" si="1"/>
        <v>5</v>
      </c>
      <c r="I7" s="15" t="s">
        <v>5</v>
      </c>
      <c r="J7" s="22">
        <v>15</v>
      </c>
      <c r="K7" s="16"/>
      <c r="L7" s="15" t="str">
        <f t="shared" si="2"/>
        <v/>
      </c>
    </row>
    <row r="8" spans="1:12" x14ac:dyDescent="0.25">
      <c r="A8" s="14">
        <v>10</v>
      </c>
      <c r="B8" s="14" t="str">
        <f t="shared" si="0"/>
        <v>0x0A</v>
      </c>
      <c r="C8" s="15" t="str">
        <f>"fir_read_info_"&amp;A8</f>
        <v>fir_read_info_10</v>
      </c>
      <c r="D8" s="15" t="s">
        <v>441</v>
      </c>
      <c r="E8" s="17" t="s">
        <v>442</v>
      </c>
      <c r="F8" s="16">
        <v>10</v>
      </c>
      <c r="G8" s="16">
        <v>0</v>
      </c>
      <c r="H8" s="15">
        <f t="shared" si="1"/>
        <v>11</v>
      </c>
      <c r="I8" s="15" t="s">
        <v>6</v>
      </c>
      <c r="J8" s="22">
        <v>0</v>
      </c>
      <c r="K8" s="16"/>
      <c r="L8" s="15" t="str">
        <f t="shared" si="2"/>
        <v/>
      </c>
    </row>
    <row r="9" spans="1:12" x14ac:dyDescent="0.25">
      <c r="A9" s="14">
        <v>12</v>
      </c>
      <c r="B9" s="14" t="str">
        <f t="shared" ref="B9" si="3">_xlfn.CONCAT("0x",DEC2HEX(A9,2))</f>
        <v>0x0C</v>
      </c>
      <c r="C9" s="15" t="str">
        <f>"fir_read_info_"&amp;A9</f>
        <v>fir_read_info_12</v>
      </c>
      <c r="D9" s="15" t="s">
        <v>1658</v>
      </c>
      <c r="E9" s="26" t="s">
        <v>1659</v>
      </c>
      <c r="F9" s="16">
        <v>12</v>
      </c>
      <c r="G9" s="16">
        <v>12</v>
      </c>
      <c r="H9" s="15">
        <f t="shared" ref="H9" si="4">IF(G9="","",F9-G9+1)</f>
        <v>1</v>
      </c>
      <c r="I9" s="15" t="s">
        <v>6</v>
      </c>
      <c r="J9" s="22">
        <v>0</v>
      </c>
      <c r="K9" s="16"/>
      <c r="L9" s="15" t="str">
        <f t="shared" ref="L9" si="5">IF(K9="","",IF(I9="R","in","out"))</f>
        <v/>
      </c>
    </row>
    <row r="10" spans="1:12" x14ac:dyDescent="0.25">
      <c r="A10" s="14">
        <v>12</v>
      </c>
      <c r="B10" s="14" t="str">
        <f t="shared" si="0"/>
        <v>0x0C</v>
      </c>
      <c r="C10" s="15" t="str">
        <f>"fir_read_info_"&amp;A10</f>
        <v>fir_read_info_12</v>
      </c>
      <c r="D10" s="15" t="s">
        <v>443</v>
      </c>
      <c r="E10" s="26" t="s">
        <v>444</v>
      </c>
      <c r="F10" s="16">
        <v>10</v>
      </c>
      <c r="G10" s="16">
        <v>0</v>
      </c>
      <c r="H10" s="15">
        <f t="shared" si="1"/>
        <v>11</v>
      </c>
      <c r="I10" s="15" t="s">
        <v>6</v>
      </c>
      <c r="J10" s="22">
        <v>0</v>
      </c>
      <c r="K10" s="16"/>
      <c r="L10" s="15" t="str">
        <f t="shared" si="2"/>
        <v/>
      </c>
    </row>
    <row r="11" spans="1:12" ht="18" x14ac:dyDescent="0.25">
      <c r="A11" s="14">
        <v>16</v>
      </c>
      <c r="B11" s="14" t="str">
        <f t="shared" si="0"/>
        <v>0x10</v>
      </c>
      <c r="C11" s="15" t="str">
        <f t="shared" ref="C11:C27" si="6">"fir_cfg_"&amp;A11</f>
        <v>fir_cfg_16</v>
      </c>
      <c r="D11" s="15" t="s">
        <v>445</v>
      </c>
      <c r="E11" s="26" t="s">
        <v>446</v>
      </c>
      <c r="F11" s="16">
        <v>15</v>
      </c>
      <c r="G11" s="16">
        <v>0</v>
      </c>
      <c r="H11" s="15">
        <f t="shared" si="1"/>
        <v>16</v>
      </c>
      <c r="I11" s="15" t="s">
        <v>5</v>
      </c>
      <c r="J11" s="22">
        <v>0</v>
      </c>
      <c r="K11" s="16"/>
      <c r="L11" s="15" t="str">
        <f t="shared" si="2"/>
        <v/>
      </c>
    </row>
    <row r="12" spans="1:12" ht="18" x14ac:dyDescent="0.25">
      <c r="A12" s="14">
        <v>18</v>
      </c>
      <c r="B12" s="14" t="str">
        <f t="shared" si="0"/>
        <v>0x12</v>
      </c>
      <c r="C12" s="15" t="str">
        <f t="shared" si="6"/>
        <v>fir_cfg_18</v>
      </c>
      <c r="D12" s="15" t="s">
        <v>447</v>
      </c>
      <c r="E12" s="26" t="s">
        <v>448</v>
      </c>
      <c r="F12" s="16">
        <v>15</v>
      </c>
      <c r="G12" s="16">
        <v>0</v>
      </c>
      <c r="H12" s="15">
        <f t="shared" si="1"/>
        <v>16</v>
      </c>
      <c r="I12" s="15" t="s">
        <v>5</v>
      </c>
      <c r="J12" s="22">
        <v>0</v>
      </c>
      <c r="K12" s="16"/>
      <c r="L12" s="15" t="str">
        <f t="shared" si="2"/>
        <v/>
      </c>
    </row>
    <row r="13" spans="1:12" ht="18" x14ac:dyDescent="0.25">
      <c r="A13" s="14">
        <v>20</v>
      </c>
      <c r="B13" s="14" t="str">
        <f t="shared" si="0"/>
        <v>0x14</v>
      </c>
      <c r="C13" s="15" t="str">
        <f t="shared" si="6"/>
        <v>fir_cfg_20</v>
      </c>
      <c r="D13" s="15" t="s">
        <v>449</v>
      </c>
      <c r="E13" s="26" t="s">
        <v>450</v>
      </c>
      <c r="F13" s="16">
        <v>15</v>
      </c>
      <c r="G13" s="16">
        <v>0</v>
      </c>
      <c r="H13" s="15">
        <f t="shared" si="1"/>
        <v>16</v>
      </c>
      <c r="I13" s="15" t="s">
        <v>5</v>
      </c>
      <c r="J13" s="22">
        <v>0</v>
      </c>
      <c r="K13" s="16"/>
      <c r="L13" s="15" t="str">
        <f t="shared" si="2"/>
        <v/>
      </c>
    </row>
    <row r="14" spans="1:12" ht="18" x14ac:dyDescent="0.25">
      <c r="A14" s="14">
        <v>22</v>
      </c>
      <c r="B14" s="14" t="str">
        <f t="shared" si="0"/>
        <v>0x16</v>
      </c>
      <c r="C14" s="15" t="str">
        <f t="shared" si="6"/>
        <v>fir_cfg_22</v>
      </c>
      <c r="D14" s="15" t="s">
        <v>451</v>
      </c>
      <c r="E14" s="26" t="s">
        <v>452</v>
      </c>
      <c r="F14" s="16">
        <v>15</v>
      </c>
      <c r="G14" s="16">
        <v>0</v>
      </c>
      <c r="H14" s="15">
        <f t="shared" si="1"/>
        <v>16</v>
      </c>
      <c r="I14" s="15" t="s">
        <v>5</v>
      </c>
      <c r="J14" s="22">
        <v>0</v>
      </c>
      <c r="K14" s="16"/>
      <c r="L14" s="15" t="str">
        <f t="shared" si="2"/>
        <v/>
      </c>
    </row>
    <row r="15" spans="1:12" ht="18" x14ac:dyDescent="0.25">
      <c r="A15" s="14">
        <v>24</v>
      </c>
      <c r="B15" s="14" t="str">
        <f t="shared" si="0"/>
        <v>0x18</v>
      </c>
      <c r="C15" s="15" t="str">
        <f t="shared" si="6"/>
        <v>fir_cfg_24</v>
      </c>
      <c r="D15" s="15" t="s">
        <v>453</v>
      </c>
      <c r="E15" s="26" t="s">
        <v>454</v>
      </c>
      <c r="F15" s="16">
        <v>15</v>
      </c>
      <c r="G15" s="16">
        <v>0</v>
      </c>
      <c r="H15" s="15">
        <f t="shared" si="1"/>
        <v>16</v>
      </c>
      <c r="I15" s="15" t="s">
        <v>5</v>
      </c>
      <c r="J15" s="22">
        <v>0</v>
      </c>
      <c r="K15" s="16"/>
      <c r="L15" s="15" t="str">
        <f t="shared" si="2"/>
        <v/>
      </c>
    </row>
    <row r="16" spans="1:12" ht="18" x14ac:dyDescent="0.25">
      <c r="A16" s="14">
        <v>26</v>
      </c>
      <c r="B16" s="14" t="str">
        <f t="shared" si="0"/>
        <v>0x1A</v>
      </c>
      <c r="C16" s="15" t="str">
        <f t="shared" si="6"/>
        <v>fir_cfg_26</v>
      </c>
      <c r="D16" s="15" t="s">
        <v>455</v>
      </c>
      <c r="E16" s="26" t="s">
        <v>456</v>
      </c>
      <c r="F16" s="16">
        <v>15</v>
      </c>
      <c r="G16" s="16">
        <v>0</v>
      </c>
      <c r="H16" s="15">
        <f t="shared" si="1"/>
        <v>16</v>
      </c>
      <c r="I16" s="15" t="s">
        <v>5</v>
      </c>
      <c r="J16" s="22">
        <v>0</v>
      </c>
      <c r="K16" s="16"/>
      <c r="L16" s="15" t="str">
        <f t="shared" si="2"/>
        <v/>
      </c>
    </row>
    <row r="17" spans="1:12" ht="18" x14ac:dyDescent="0.25">
      <c r="A17" s="14">
        <v>28</v>
      </c>
      <c r="B17" s="14" t="str">
        <f t="shared" si="0"/>
        <v>0x1C</v>
      </c>
      <c r="C17" s="15" t="str">
        <f t="shared" si="6"/>
        <v>fir_cfg_28</v>
      </c>
      <c r="D17" s="15" t="s">
        <v>457</v>
      </c>
      <c r="E17" s="26" t="s">
        <v>458</v>
      </c>
      <c r="F17" s="16">
        <v>15</v>
      </c>
      <c r="G17" s="16">
        <v>0</v>
      </c>
      <c r="H17" s="15">
        <f t="shared" si="1"/>
        <v>16</v>
      </c>
      <c r="I17" s="15" t="s">
        <v>5</v>
      </c>
      <c r="J17" s="22">
        <v>0</v>
      </c>
      <c r="K17" s="16"/>
      <c r="L17" s="15" t="str">
        <f t="shared" si="2"/>
        <v/>
      </c>
    </row>
    <row r="18" spans="1:12" ht="18" x14ac:dyDescent="0.25">
      <c r="A18" s="14">
        <v>30</v>
      </c>
      <c r="B18" s="14" t="str">
        <f t="shared" si="0"/>
        <v>0x1E</v>
      </c>
      <c r="C18" s="15" t="str">
        <f t="shared" si="6"/>
        <v>fir_cfg_30</v>
      </c>
      <c r="D18" s="15" t="s">
        <v>459</v>
      </c>
      <c r="E18" s="26" t="s">
        <v>460</v>
      </c>
      <c r="F18" s="16">
        <v>15</v>
      </c>
      <c r="G18" s="16">
        <v>0</v>
      </c>
      <c r="H18" s="15">
        <f t="shared" si="1"/>
        <v>16</v>
      </c>
      <c r="I18" s="15" t="s">
        <v>5</v>
      </c>
      <c r="J18" s="22">
        <v>0</v>
      </c>
      <c r="K18" s="16"/>
      <c r="L18" s="15" t="str">
        <f t="shared" si="2"/>
        <v/>
      </c>
    </row>
    <row r="19" spans="1:12" ht="18" x14ac:dyDescent="0.25">
      <c r="A19" s="14">
        <v>32</v>
      </c>
      <c r="B19" s="14" t="str">
        <f t="shared" si="0"/>
        <v>0x20</v>
      </c>
      <c r="C19" s="15" t="str">
        <f t="shared" si="6"/>
        <v>fir_cfg_32</v>
      </c>
      <c r="D19" s="15" t="s">
        <v>461</v>
      </c>
      <c r="E19" s="26" t="s">
        <v>462</v>
      </c>
      <c r="F19" s="16">
        <v>15</v>
      </c>
      <c r="G19" s="16">
        <v>0</v>
      </c>
      <c r="H19" s="15">
        <f t="shared" si="1"/>
        <v>16</v>
      </c>
      <c r="I19" s="15" t="s">
        <v>5</v>
      </c>
      <c r="J19" s="22">
        <v>0</v>
      </c>
      <c r="K19" s="16"/>
      <c r="L19" s="15" t="str">
        <f t="shared" si="2"/>
        <v/>
      </c>
    </row>
    <row r="20" spans="1:12" ht="18" x14ac:dyDescent="0.25">
      <c r="A20" s="14">
        <v>34</v>
      </c>
      <c r="B20" s="14" t="str">
        <f t="shared" si="0"/>
        <v>0x22</v>
      </c>
      <c r="C20" s="15" t="str">
        <f t="shared" si="6"/>
        <v>fir_cfg_34</v>
      </c>
      <c r="D20" s="15" t="s">
        <v>463</v>
      </c>
      <c r="E20" s="26" t="s">
        <v>464</v>
      </c>
      <c r="F20" s="16">
        <v>15</v>
      </c>
      <c r="G20" s="16">
        <v>0</v>
      </c>
      <c r="H20" s="15">
        <f t="shared" si="1"/>
        <v>16</v>
      </c>
      <c r="I20" s="15" t="s">
        <v>5</v>
      </c>
      <c r="J20" s="22">
        <v>0</v>
      </c>
      <c r="K20" s="16"/>
      <c r="L20" s="15" t="str">
        <f t="shared" si="2"/>
        <v/>
      </c>
    </row>
    <row r="21" spans="1:12" ht="18" x14ac:dyDescent="0.25">
      <c r="A21" s="14">
        <v>36</v>
      </c>
      <c r="B21" s="14" t="str">
        <f t="shared" si="0"/>
        <v>0x24</v>
      </c>
      <c r="C21" s="15" t="str">
        <f t="shared" si="6"/>
        <v>fir_cfg_36</v>
      </c>
      <c r="D21" s="15" t="s">
        <v>465</v>
      </c>
      <c r="E21" s="26" t="s">
        <v>466</v>
      </c>
      <c r="F21" s="16">
        <v>15</v>
      </c>
      <c r="G21" s="16">
        <v>0</v>
      </c>
      <c r="H21" s="15">
        <f t="shared" si="1"/>
        <v>16</v>
      </c>
      <c r="I21" s="15" t="s">
        <v>5</v>
      </c>
      <c r="J21" s="22">
        <v>0</v>
      </c>
      <c r="K21" s="16"/>
      <c r="L21" s="15" t="str">
        <f t="shared" si="2"/>
        <v/>
      </c>
    </row>
    <row r="22" spans="1:12" ht="18" x14ac:dyDescent="0.25">
      <c r="A22" s="14">
        <v>38</v>
      </c>
      <c r="B22" s="14" t="str">
        <f t="shared" si="0"/>
        <v>0x26</v>
      </c>
      <c r="C22" s="15" t="str">
        <f t="shared" si="6"/>
        <v>fir_cfg_38</v>
      </c>
      <c r="D22" s="15" t="s">
        <v>467</v>
      </c>
      <c r="E22" s="26" t="s">
        <v>468</v>
      </c>
      <c r="F22" s="16">
        <v>15</v>
      </c>
      <c r="G22" s="16">
        <v>0</v>
      </c>
      <c r="H22" s="15">
        <f t="shared" si="1"/>
        <v>16</v>
      </c>
      <c r="I22" s="15" t="s">
        <v>5</v>
      </c>
      <c r="J22" s="22">
        <v>0</v>
      </c>
      <c r="K22" s="16"/>
      <c r="L22" s="15" t="str">
        <f t="shared" si="2"/>
        <v/>
      </c>
    </row>
    <row r="23" spans="1:12" ht="18" x14ac:dyDescent="0.25">
      <c r="A23" s="14">
        <v>40</v>
      </c>
      <c r="B23" s="14" t="str">
        <f t="shared" si="0"/>
        <v>0x28</v>
      </c>
      <c r="C23" s="15" t="str">
        <f t="shared" si="6"/>
        <v>fir_cfg_40</v>
      </c>
      <c r="D23" s="15" t="s">
        <v>469</v>
      </c>
      <c r="E23" s="26" t="s">
        <v>470</v>
      </c>
      <c r="F23" s="16">
        <v>15</v>
      </c>
      <c r="G23" s="16">
        <v>0</v>
      </c>
      <c r="H23" s="15">
        <f t="shared" si="1"/>
        <v>16</v>
      </c>
      <c r="I23" s="15" t="s">
        <v>5</v>
      </c>
      <c r="J23" s="22">
        <v>0</v>
      </c>
      <c r="K23" s="16"/>
      <c r="L23" s="15" t="str">
        <f t="shared" si="2"/>
        <v/>
      </c>
    </row>
    <row r="24" spans="1:12" ht="18" x14ac:dyDescent="0.25">
      <c r="A24" s="14">
        <v>42</v>
      </c>
      <c r="B24" s="14" t="str">
        <f t="shared" si="0"/>
        <v>0x2A</v>
      </c>
      <c r="C24" s="15" t="str">
        <f t="shared" si="6"/>
        <v>fir_cfg_42</v>
      </c>
      <c r="D24" s="15" t="s">
        <v>471</v>
      </c>
      <c r="E24" s="26" t="s">
        <v>472</v>
      </c>
      <c r="F24" s="16">
        <v>15</v>
      </c>
      <c r="G24" s="16">
        <v>0</v>
      </c>
      <c r="H24" s="15">
        <f t="shared" si="1"/>
        <v>16</v>
      </c>
      <c r="I24" s="15" t="s">
        <v>5</v>
      </c>
      <c r="J24" s="22">
        <v>0</v>
      </c>
      <c r="K24" s="16"/>
      <c r="L24" s="15" t="str">
        <f t="shared" si="2"/>
        <v/>
      </c>
    </row>
    <row r="25" spans="1:12" ht="18" x14ac:dyDescent="0.25">
      <c r="A25" s="14">
        <v>44</v>
      </c>
      <c r="B25" s="14" t="str">
        <f t="shared" si="0"/>
        <v>0x2C</v>
      </c>
      <c r="C25" s="15" t="str">
        <f t="shared" si="6"/>
        <v>fir_cfg_44</v>
      </c>
      <c r="D25" s="15" t="s">
        <v>473</v>
      </c>
      <c r="E25" s="26" t="s">
        <v>474</v>
      </c>
      <c r="F25" s="16">
        <v>15</v>
      </c>
      <c r="G25" s="16">
        <v>0</v>
      </c>
      <c r="H25" s="15">
        <f t="shared" si="1"/>
        <v>16</v>
      </c>
      <c r="I25" s="15" t="s">
        <v>5</v>
      </c>
      <c r="J25" s="22">
        <v>0</v>
      </c>
      <c r="K25" s="16"/>
      <c r="L25" s="15" t="str">
        <f t="shared" si="2"/>
        <v/>
      </c>
    </row>
    <row r="26" spans="1:12" ht="18" x14ac:dyDescent="0.25">
      <c r="A26" s="14">
        <v>46</v>
      </c>
      <c r="B26" s="14" t="str">
        <f t="shared" si="0"/>
        <v>0x2E</v>
      </c>
      <c r="C26" s="15" t="str">
        <f t="shared" si="6"/>
        <v>fir_cfg_46</v>
      </c>
      <c r="D26" s="15" t="s">
        <v>475</v>
      </c>
      <c r="E26" s="26" t="s">
        <v>476</v>
      </c>
      <c r="F26" s="16">
        <v>15</v>
      </c>
      <c r="G26" s="16">
        <v>0</v>
      </c>
      <c r="H26" s="15">
        <f t="shared" si="1"/>
        <v>16</v>
      </c>
      <c r="I26" s="15" t="s">
        <v>5</v>
      </c>
      <c r="J26" s="22">
        <v>0</v>
      </c>
      <c r="K26" s="16"/>
      <c r="L26" s="15" t="str">
        <f t="shared" si="2"/>
        <v/>
      </c>
    </row>
    <row r="27" spans="1:12" ht="18" x14ac:dyDescent="0.25">
      <c r="A27" s="14">
        <v>48</v>
      </c>
      <c r="B27" s="14" t="str">
        <f t="shared" si="0"/>
        <v>0x30</v>
      </c>
      <c r="C27" s="15" t="str">
        <f t="shared" si="6"/>
        <v>fir_cfg_48</v>
      </c>
      <c r="D27" s="15" t="s">
        <v>477</v>
      </c>
      <c r="E27" s="26" t="s">
        <v>478</v>
      </c>
      <c r="F27" s="16">
        <v>15</v>
      </c>
      <c r="G27" s="16">
        <v>0</v>
      </c>
      <c r="H27" s="15">
        <f t="shared" si="1"/>
        <v>16</v>
      </c>
      <c r="I27" s="15" t="s">
        <v>5</v>
      </c>
      <c r="J27" s="22">
        <v>0</v>
      </c>
      <c r="K27" s="16"/>
      <c r="L27" s="15" t="str">
        <f t="shared" si="2"/>
        <v/>
      </c>
    </row>
  </sheetData>
  <dataValidations disablePrompts="1" count="1">
    <dataValidation type="list" allowBlank="1" showInputMessage="1" showErrorMessage="1" sqref="I5:I27" xr:uid="{00000000-0002-0000-0700-000000000000}">
      <formula1>"RW,W,R"</formula1>
      <formula2>0</formula2>
    </dataValidation>
  </dataValidations>
  <pageMargins left="0.7" right="0.7" top="0.75" bottom="0.75" header="0.3" footer="0.3"/>
  <pageSetup paperSize="9" scale="65" firstPageNumber="0" orientation="portrait" r:id="rId1"/>
  <headerFooter>
    <oddHeader>&amp;C&amp;"Calibri,Fet"&amp;48FIR</oddHeader>
  </headerFooter>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83"/>
  <sheetViews>
    <sheetView zoomScale="80" zoomScaleNormal="80" workbookViewId="0">
      <selection activeCell="D53" sqref="D53"/>
    </sheetView>
  </sheetViews>
  <sheetFormatPr defaultRowHeight="15" x14ac:dyDescent="0.25"/>
  <cols>
    <col min="1" max="1" width="14.42578125" customWidth="1"/>
    <col min="2" max="2" width="12" customWidth="1"/>
    <col min="3" max="3" width="30" customWidth="1"/>
    <col min="4" max="4" width="26.5703125" customWidth="1"/>
    <col min="5" max="5" width="41.42578125" customWidth="1"/>
    <col min="6" max="8" width="8.7109375" customWidth="1"/>
    <col min="9" max="9" width="16" customWidth="1"/>
    <col min="10" max="10" width="8.7109375" customWidth="1"/>
    <col min="11" max="11" width="27.140625" customWidth="1"/>
    <col min="12" max="1025" width="8.7109375" customWidth="1"/>
  </cols>
  <sheetData>
    <row r="1" spans="1:12" x14ac:dyDescent="0.25">
      <c r="A1" s="5" t="s">
        <v>14</v>
      </c>
      <c r="B1" s="5"/>
      <c r="C1" s="6" t="s">
        <v>0</v>
      </c>
      <c r="D1" s="6" t="s">
        <v>1</v>
      </c>
      <c r="E1" s="6" t="s">
        <v>479</v>
      </c>
    </row>
    <row r="2" spans="1:12" x14ac:dyDescent="0.25">
      <c r="A2" s="7" t="s">
        <v>480</v>
      </c>
      <c r="C2" s="3">
        <f>Setup!B5</f>
        <v>44732</v>
      </c>
      <c r="D2" s="3" t="str">
        <f>Setup!C5</f>
        <v>0.1</v>
      </c>
    </row>
    <row r="3" spans="1:12" x14ac:dyDescent="0.25">
      <c r="A3" s="8" t="s">
        <v>17</v>
      </c>
      <c r="B3" s="8" t="s">
        <v>18</v>
      </c>
      <c r="C3" s="8" t="s">
        <v>19</v>
      </c>
      <c r="D3" s="8" t="s">
        <v>20</v>
      </c>
      <c r="E3" s="8" t="s">
        <v>21</v>
      </c>
      <c r="F3" s="8" t="s">
        <v>22</v>
      </c>
      <c r="G3" s="8" t="s">
        <v>23</v>
      </c>
      <c r="H3" s="8" t="s">
        <v>24</v>
      </c>
      <c r="I3" s="8" t="s">
        <v>25</v>
      </c>
      <c r="J3" s="8" t="s">
        <v>26</v>
      </c>
      <c r="K3" s="10" t="s">
        <v>27</v>
      </c>
      <c r="L3" s="10" t="s">
        <v>28</v>
      </c>
    </row>
    <row r="4" spans="1:12" x14ac:dyDescent="0.25">
      <c r="A4" s="11"/>
      <c r="B4" s="11"/>
      <c r="C4" s="11"/>
      <c r="D4" s="11"/>
      <c r="E4" s="12"/>
      <c r="F4" s="11"/>
      <c r="G4" s="11"/>
      <c r="H4" s="11"/>
      <c r="I4" s="12"/>
      <c r="J4" s="11"/>
      <c r="K4" s="11"/>
      <c r="L4" s="11"/>
    </row>
    <row r="5" spans="1:12" x14ac:dyDescent="0.25">
      <c r="A5" s="14">
        <v>0</v>
      </c>
      <c r="B5" s="14" t="str">
        <f t="shared" ref="B5:B36" si="0">_xlfn.CONCAT("0x",DEC2HEX(A5,2))</f>
        <v>0x00</v>
      </c>
      <c r="C5" s="15" t="s">
        <v>481</v>
      </c>
      <c r="D5" s="16" t="s">
        <v>482</v>
      </c>
      <c r="E5" s="17"/>
      <c r="F5" s="16">
        <v>7</v>
      </c>
      <c r="G5" s="16">
        <v>7</v>
      </c>
      <c r="H5" s="15">
        <f t="shared" ref="H5:H36" si="1">IF(G5="","",F5-G5+1)</f>
        <v>1</v>
      </c>
      <c r="I5" s="15" t="s">
        <v>5</v>
      </c>
      <c r="J5" s="16">
        <v>0</v>
      </c>
      <c r="K5" s="16" t="str">
        <f t="shared" ref="K5:K12" si="2">IF(D5="","",D5)</f>
        <v>vco_vtune_set_en</v>
      </c>
      <c r="L5" s="15" t="str">
        <f t="shared" ref="L5:L12" si="3">IF(K5="","",IF(I5="R","in","out"))</f>
        <v>out</v>
      </c>
    </row>
    <row r="6" spans="1:12" x14ac:dyDescent="0.25">
      <c r="A6" s="14">
        <v>0</v>
      </c>
      <c r="B6" s="14" t="str">
        <f t="shared" si="0"/>
        <v>0x00</v>
      </c>
      <c r="C6" s="15" t="s">
        <v>481</v>
      </c>
      <c r="D6" s="16" t="s">
        <v>483</v>
      </c>
      <c r="E6" s="17"/>
      <c r="F6" s="16">
        <v>6</v>
      </c>
      <c r="G6" s="16">
        <v>6</v>
      </c>
      <c r="H6" s="15">
        <f t="shared" si="1"/>
        <v>1</v>
      </c>
      <c r="I6" s="15" t="s">
        <v>5</v>
      </c>
      <c r="J6" s="16">
        <v>0</v>
      </c>
      <c r="K6" s="16" t="str">
        <f t="shared" si="2"/>
        <v>vco_x3out_en</v>
      </c>
      <c r="L6" s="15" t="str">
        <f t="shared" si="3"/>
        <v>out</v>
      </c>
    </row>
    <row r="7" spans="1:12" x14ac:dyDescent="0.25">
      <c r="A7" s="14">
        <f t="shared" ref="A7:A12" si="4">A6</f>
        <v>0</v>
      </c>
      <c r="B7" s="14" t="str">
        <f t="shared" si="0"/>
        <v>0x00</v>
      </c>
      <c r="C7" s="15" t="s">
        <v>481</v>
      </c>
      <c r="D7" s="16" t="s">
        <v>484</v>
      </c>
      <c r="E7" s="15"/>
      <c r="F7" s="15">
        <v>5</v>
      </c>
      <c r="G7" s="15">
        <v>5</v>
      </c>
      <c r="H7" s="15">
        <f t="shared" si="1"/>
        <v>1</v>
      </c>
      <c r="I7" s="15" t="s">
        <v>5</v>
      </c>
      <c r="J7" s="15">
        <v>0</v>
      </c>
      <c r="K7" s="16" t="str">
        <f t="shared" si="2"/>
        <v>vco_dummy_buf_en</v>
      </c>
      <c r="L7" s="15" t="str">
        <f t="shared" si="3"/>
        <v>out</v>
      </c>
    </row>
    <row r="8" spans="1:12" x14ac:dyDescent="0.25">
      <c r="A8" s="14">
        <f t="shared" si="4"/>
        <v>0</v>
      </c>
      <c r="B8" s="14" t="str">
        <f t="shared" si="0"/>
        <v>0x00</v>
      </c>
      <c r="C8" s="15" t="s">
        <v>481</v>
      </c>
      <c r="D8" s="16" t="s">
        <v>485</v>
      </c>
      <c r="E8" s="15"/>
      <c r="F8" s="15">
        <v>4</v>
      </c>
      <c r="G8" s="15">
        <v>4</v>
      </c>
      <c r="H8" s="15">
        <f t="shared" si="1"/>
        <v>1</v>
      </c>
      <c r="I8" s="15" t="s">
        <v>5</v>
      </c>
      <c r="J8" s="15">
        <v>0</v>
      </c>
      <c r="K8" s="16" t="str">
        <f t="shared" si="2"/>
        <v>vco_pllout_en</v>
      </c>
      <c r="L8" s="15" t="str">
        <f t="shared" si="3"/>
        <v>out</v>
      </c>
    </row>
    <row r="9" spans="1:12" x14ac:dyDescent="0.25">
      <c r="A9" s="14">
        <f t="shared" si="4"/>
        <v>0</v>
      </c>
      <c r="B9" s="14" t="str">
        <f t="shared" si="0"/>
        <v>0x00</v>
      </c>
      <c r="C9" s="15" t="s">
        <v>481</v>
      </c>
      <c r="D9" s="16" t="s">
        <v>486</v>
      </c>
      <c r="E9" s="15"/>
      <c r="F9" s="15">
        <v>3</v>
      </c>
      <c r="G9" s="15">
        <v>3</v>
      </c>
      <c r="H9" s="15">
        <f t="shared" si="1"/>
        <v>1</v>
      </c>
      <c r="I9" s="15" t="s">
        <v>5</v>
      </c>
      <c r="J9" s="15">
        <v>0</v>
      </c>
      <c r="K9" s="16" t="str">
        <f t="shared" si="2"/>
        <v>vco_extout_en</v>
      </c>
      <c r="L9" s="15" t="str">
        <f t="shared" si="3"/>
        <v>out</v>
      </c>
    </row>
    <row r="10" spans="1:12" x14ac:dyDescent="0.25">
      <c r="A10" s="14">
        <f t="shared" si="4"/>
        <v>0</v>
      </c>
      <c r="B10" s="14" t="str">
        <f t="shared" si="0"/>
        <v>0x00</v>
      </c>
      <c r="C10" s="15" t="s">
        <v>481</v>
      </c>
      <c r="D10" s="16" t="s">
        <v>487</v>
      </c>
      <c r="E10" s="17"/>
      <c r="F10" s="16">
        <v>2</v>
      </c>
      <c r="G10" s="16">
        <v>2</v>
      </c>
      <c r="H10" s="15">
        <f t="shared" si="1"/>
        <v>1</v>
      </c>
      <c r="I10" s="15" t="s">
        <v>5</v>
      </c>
      <c r="J10" s="16">
        <v>0</v>
      </c>
      <c r="K10" s="16" t="str">
        <f t="shared" si="2"/>
        <v>vco_extin_en</v>
      </c>
      <c r="L10" s="15" t="str">
        <f t="shared" si="3"/>
        <v>out</v>
      </c>
    </row>
    <row r="11" spans="1:12" x14ac:dyDescent="0.25">
      <c r="A11" s="14">
        <f t="shared" si="4"/>
        <v>0</v>
      </c>
      <c r="B11" s="14" t="str">
        <f t="shared" si="0"/>
        <v>0x00</v>
      </c>
      <c r="C11" s="15" t="s">
        <v>481</v>
      </c>
      <c r="D11" s="16" t="s">
        <v>488</v>
      </c>
      <c r="E11" s="17"/>
      <c r="F11" s="16">
        <v>1</v>
      </c>
      <c r="G11" s="16">
        <v>1</v>
      </c>
      <c r="H11" s="15">
        <f t="shared" si="1"/>
        <v>1</v>
      </c>
      <c r="I11" s="15" t="s">
        <v>5</v>
      </c>
      <c r="J11" s="16">
        <v>0</v>
      </c>
      <c r="K11" s="16" t="str">
        <f t="shared" si="2"/>
        <v>vco_dual_core_en</v>
      </c>
      <c r="L11" s="15" t="str">
        <f t="shared" si="3"/>
        <v>out</v>
      </c>
    </row>
    <row r="12" spans="1:12" x14ac:dyDescent="0.25">
      <c r="A12" s="14">
        <f t="shared" si="4"/>
        <v>0</v>
      </c>
      <c r="B12" s="14" t="str">
        <f t="shared" si="0"/>
        <v>0x00</v>
      </c>
      <c r="C12" s="15" t="s">
        <v>481</v>
      </c>
      <c r="D12" s="16" t="s">
        <v>481</v>
      </c>
      <c r="E12" s="15"/>
      <c r="F12" s="15">
        <v>0</v>
      </c>
      <c r="G12" s="15">
        <v>0</v>
      </c>
      <c r="H12" s="15">
        <f t="shared" si="1"/>
        <v>1</v>
      </c>
      <c r="I12" s="15" t="s">
        <v>5</v>
      </c>
      <c r="J12" s="15">
        <v>0</v>
      </c>
      <c r="K12" s="16" t="str">
        <f t="shared" si="2"/>
        <v>vco_en</v>
      </c>
      <c r="L12" s="15" t="str">
        <f t="shared" si="3"/>
        <v>out</v>
      </c>
    </row>
    <row r="13" spans="1:12" x14ac:dyDescent="0.25">
      <c r="A13" s="18">
        <f>A12+1</f>
        <v>1</v>
      </c>
      <c r="B13" s="18" t="str">
        <f t="shared" si="0"/>
        <v>0x01</v>
      </c>
      <c r="C13" s="19" t="s">
        <v>489</v>
      </c>
      <c r="D13" s="19" t="s">
        <v>490</v>
      </c>
      <c r="E13" s="21"/>
      <c r="F13" s="24">
        <v>7</v>
      </c>
      <c r="G13" s="24">
        <v>7</v>
      </c>
      <c r="H13" s="19">
        <f t="shared" si="1"/>
        <v>1</v>
      </c>
      <c r="I13" s="19" t="s">
        <v>6</v>
      </c>
      <c r="J13" s="24">
        <v>0</v>
      </c>
      <c r="K13" s="24"/>
      <c r="L13" s="19"/>
    </row>
    <row r="14" spans="1:12" x14ac:dyDescent="0.25">
      <c r="A14" s="18">
        <f>A13</f>
        <v>1</v>
      </c>
      <c r="B14" s="18" t="str">
        <f t="shared" si="0"/>
        <v>0x01</v>
      </c>
      <c r="C14" s="19" t="s">
        <v>489</v>
      </c>
      <c r="D14" s="24" t="s">
        <v>489</v>
      </c>
      <c r="E14" s="21"/>
      <c r="F14" s="24">
        <v>6</v>
      </c>
      <c r="G14" s="24">
        <v>0</v>
      </c>
      <c r="H14" s="19">
        <f t="shared" si="1"/>
        <v>7</v>
      </c>
      <c r="I14" s="19" t="s">
        <v>6</v>
      </c>
      <c r="J14" s="24">
        <v>0</v>
      </c>
      <c r="K14" s="24" t="str">
        <f>IF(D14="","",D14)</f>
        <v>vco_digtune_read</v>
      </c>
      <c r="L14" s="19" t="str">
        <f>IF(K14="","",IF(I14="R","in","out"))</f>
        <v>in</v>
      </c>
    </row>
    <row r="15" spans="1:12" x14ac:dyDescent="0.25">
      <c r="A15" s="14">
        <f>A14+1</f>
        <v>2</v>
      </c>
      <c r="B15" s="14" t="str">
        <f t="shared" si="0"/>
        <v>0x02</v>
      </c>
      <c r="C15" s="15" t="s">
        <v>491</v>
      </c>
      <c r="D15" s="15" t="s">
        <v>490</v>
      </c>
      <c r="E15" s="17"/>
      <c r="F15" s="16">
        <v>7</v>
      </c>
      <c r="G15" s="16">
        <v>7</v>
      </c>
      <c r="H15" s="15">
        <f t="shared" si="1"/>
        <v>1</v>
      </c>
      <c r="I15" s="15" t="s">
        <v>6</v>
      </c>
      <c r="J15" s="16">
        <v>0</v>
      </c>
      <c r="K15" s="16"/>
      <c r="L15" s="15"/>
    </row>
    <row r="16" spans="1:12" x14ac:dyDescent="0.25">
      <c r="A16" s="14">
        <f>A15</f>
        <v>2</v>
      </c>
      <c r="B16" s="14" t="str">
        <f t="shared" si="0"/>
        <v>0x02</v>
      </c>
      <c r="C16" s="15" t="s">
        <v>491</v>
      </c>
      <c r="D16" s="16" t="s">
        <v>491</v>
      </c>
      <c r="E16" s="17"/>
      <c r="F16" s="16">
        <v>6</v>
      </c>
      <c r="G16" s="16">
        <v>0</v>
      </c>
      <c r="H16" s="15">
        <f t="shared" si="1"/>
        <v>7</v>
      </c>
      <c r="I16" s="15" t="s">
        <v>6</v>
      </c>
      <c r="J16" s="16">
        <v>0</v>
      </c>
      <c r="K16" s="16" t="str">
        <f t="shared" ref="K16:K61" si="5">IF(D16="","",D16)</f>
        <v>vco_ibias_read</v>
      </c>
      <c r="L16" s="15" t="str">
        <f t="shared" ref="L16:L55" si="6">IF(K16="","",IF(I16="R","in","out"))</f>
        <v>in</v>
      </c>
    </row>
    <row r="17" spans="1:12" x14ac:dyDescent="0.25">
      <c r="A17" s="18">
        <f>A16+1</f>
        <v>3</v>
      </c>
      <c r="B17" s="18" t="str">
        <f t="shared" si="0"/>
        <v>0x03</v>
      </c>
      <c r="C17" s="19" t="s">
        <v>492</v>
      </c>
      <c r="D17" s="24" t="s">
        <v>492</v>
      </c>
      <c r="E17" s="21"/>
      <c r="F17" s="24">
        <v>6</v>
      </c>
      <c r="G17" s="24">
        <v>0</v>
      </c>
      <c r="H17" s="19">
        <f t="shared" si="1"/>
        <v>7</v>
      </c>
      <c r="I17" s="19" t="s">
        <v>5</v>
      </c>
      <c r="J17" s="24">
        <v>0</v>
      </c>
      <c r="K17" s="24" t="str">
        <f t="shared" si="5"/>
        <v>vco_digtune</v>
      </c>
      <c r="L17" s="19" t="str">
        <f t="shared" si="6"/>
        <v>out</v>
      </c>
    </row>
    <row r="18" spans="1:12" x14ac:dyDescent="0.25">
      <c r="A18" s="14">
        <f>A17+1</f>
        <v>4</v>
      </c>
      <c r="B18" s="14" t="str">
        <f t="shared" si="0"/>
        <v>0x04</v>
      </c>
      <c r="C18" s="15" t="s">
        <v>493</v>
      </c>
      <c r="D18" s="16" t="s">
        <v>493</v>
      </c>
      <c r="E18" s="17"/>
      <c r="F18" s="16">
        <v>6</v>
      </c>
      <c r="G18" s="16">
        <v>0</v>
      </c>
      <c r="H18" s="15">
        <f t="shared" si="1"/>
        <v>7</v>
      </c>
      <c r="I18" s="15" t="s">
        <v>5</v>
      </c>
      <c r="J18" s="16">
        <v>0</v>
      </c>
      <c r="K18" s="16" t="str">
        <f t="shared" si="5"/>
        <v>vco_ibias</v>
      </c>
      <c r="L18" s="15" t="str">
        <f t="shared" si="6"/>
        <v>out</v>
      </c>
    </row>
    <row r="19" spans="1:12" x14ac:dyDescent="0.25">
      <c r="A19" s="18">
        <f>A18+1</f>
        <v>5</v>
      </c>
      <c r="B19" s="18" t="str">
        <f t="shared" si="0"/>
        <v>0x05</v>
      </c>
      <c r="C19" s="19" t="s">
        <v>494</v>
      </c>
      <c r="D19" s="24" t="s">
        <v>495</v>
      </c>
      <c r="E19" s="21"/>
      <c r="F19" s="24">
        <v>0</v>
      </c>
      <c r="G19" s="24">
        <v>0</v>
      </c>
      <c r="H19" s="19">
        <f t="shared" si="1"/>
        <v>1</v>
      </c>
      <c r="I19" s="19" t="s">
        <v>5</v>
      </c>
      <c r="J19" s="24">
        <v>0</v>
      </c>
      <c r="K19" s="24" t="str">
        <f t="shared" si="5"/>
        <v>sm_override</v>
      </c>
      <c r="L19" s="19" t="str">
        <f t="shared" si="6"/>
        <v>out</v>
      </c>
    </row>
    <row r="20" spans="1:12" x14ac:dyDescent="0.25">
      <c r="A20" s="14">
        <f>A19+1</f>
        <v>6</v>
      </c>
      <c r="B20" s="14" t="str">
        <f t="shared" si="0"/>
        <v>0x06</v>
      </c>
      <c r="C20" s="15" t="s">
        <v>496</v>
      </c>
      <c r="D20" s="16" t="s">
        <v>497</v>
      </c>
      <c r="E20" s="17"/>
      <c r="F20" s="16">
        <v>6</v>
      </c>
      <c r="G20" s="16">
        <v>4</v>
      </c>
      <c r="H20" s="15">
        <f t="shared" si="1"/>
        <v>3</v>
      </c>
      <c r="I20" s="15" t="s">
        <v>5</v>
      </c>
      <c r="J20" s="16">
        <v>0</v>
      </c>
      <c r="K20" s="16" t="str">
        <f t="shared" si="5"/>
        <v>vco_x3out_bias_trim</v>
      </c>
      <c r="L20" s="15" t="str">
        <f t="shared" si="6"/>
        <v>out</v>
      </c>
    </row>
    <row r="21" spans="1:12" x14ac:dyDescent="0.25">
      <c r="A21" s="22">
        <f>A20</f>
        <v>6</v>
      </c>
      <c r="B21" s="22" t="str">
        <f t="shared" si="0"/>
        <v>0x06</v>
      </c>
      <c r="C21" s="15" t="s">
        <v>496</v>
      </c>
      <c r="D21" s="16" t="s">
        <v>498</v>
      </c>
      <c r="E21" s="17" t="s">
        <v>499</v>
      </c>
      <c r="F21" s="16">
        <v>2</v>
      </c>
      <c r="G21" s="16">
        <v>0</v>
      </c>
      <c r="H21" s="16">
        <f t="shared" si="1"/>
        <v>3</v>
      </c>
      <c r="I21" s="16" t="s">
        <v>5</v>
      </c>
      <c r="J21" s="16">
        <v>4</v>
      </c>
      <c r="K21" s="16" t="str">
        <f t="shared" si="5"/>
        <v>pll_biasref_trim</v>
      </c>
      <c r="L21" s="16" t="str">
        <f t="shared" si="6"/>
        <v>out</v>
      </c>
    </row>
    <row r="22" spans="1:12" x14ac:dyDescent="0.25">
      <c r="A22" s="18">
        <f>A21+1</f>
        <v>7</v>
      </c>
      <c r="B22" s="18" t="str">
        <f t="shared" si="0"/>
        <v>0x07</v>
      </c>
      <c r="C22" s="19" t="s">
        <v>500</v>
      </c>
      <c r="D22" s="24" t="s">
        <v>501</v>
      </c>
      <c r="E22" s="21"/>
      <c r="F22" s="24">
        <v>7</v>
      </c>
      <c r="G22" s="24">
        <v>7</v>
      </c>
      <c r="H22" s="19">
        <f t="shared" si="1"/>
        <v>1</v>
      </c>
      <c r="I22" s="19" t="s">
        <v>5</v>
      </c>
      <c r="J22" s="24">
        <v>0</v>
      </c>
      <c r="K22" s="24" t="str">
        <f t="shared" si="5"/>
        <v>pll_delay_dis</v>
      </c>
      <c r="L22" s="19" t="str">
        <f t="shared" si="6"/>
        <v>out</v>
      </c>
    </row>
    <row r="23" spans="1:12" x14ac:dyDescent="0.25">
      <c r="A23" s="18">
        <f t="shared" ref="A23:A29" si="7">A22</f>
        <v>7</v>
      </c>
      <c r="B23" s="18" t="str">
        <f t="shared" si="0"/>
        <v>0x07</v>
      </c>
      <c r="C23" s="19" t="s">
        <v>500</v>
      </c>
      <c r="D23" s="24" t="s">
        <v>502</v>
      </c>
      <c r="E23" s="21"/>
      <c r="F23" s="24">
        <v>6</v>
      </c>
      <c r="G23" s="24">
        <v>6</v>
      </c>
      <c r="H23" s="19">
        <f t="shared" si="1"/>
        <v>1</v>
      </c>
      <c r="I23" s="19" t="s">
        <v>5</v>
      </c>
      <c r="J23" s="24">
        <v>0</v>
      </c>
      <c r="K23" s="24" t="str">
        <f t="shared" si="5"/>
        <v>pll_pfd_en</v>
      </c>
      <c r="L23" s="19" t="str">
        <f t="shared" si="6"/>
        <v>out</v>
      </c>
    </row>
    <row r="24" spans="1:12" x14ac:dyDescent="0.25">
      <c r="A24" s="18">
        <f t="shared" si="7"/>
        <v>7</v>
      </c>
      <c r="B24" s="18" t="str">
        <f t="shared" si="0"/>
        <v>0x07</v>
      </c>
      <c r="C24" s="19" t="s">
        <v>500</v>
      </c>
      <c r="D24" s="24" t="s">
        <v>503</v>
      </c>
      <c r="E24" s="19"/>
      <c r="F24" s="19">
        <v>5</v>
      </c>
      <c r="G24" s="19">
        <v>5</v>
      </c>
      <c r="H24" s="19">
        <f t="shared" si="1"/>
        <v>1</v>
      </c>
      <c r="I24" s="19" t="s">
        <v>5</v>
      </c>
      <c r="J24" s="19">
        <v>0</v>
      </c>
      <c r="K24" s="24" t="str">
        <f t="shared" si="5"/>
        <v>pll_spi_en_chp</v>
      </c>
      <c r="L24" s="19" t="str">
        <f t="shared" si="6"/>
        <v>out</v>
      </c>
    </row>
    <row r="25" spans="1:12" x14ac:dyDescent="0.25">
      <c r="A25" s="18">
        <f t="shared" si="7"/>
        <v>7</v>
      </c>
      <c r="B25" s="18" t="str">
        <f t="shared" si="0"/>
        <v>0x07</v>
      </c>
      <c r="C25" s="19" t="s">
        <v>500</v>
      </c>
      <c r="D25" s="24" t="s">
        <v>504</v>
      </c>
      <c r="E25" s="21" t="s">
        <v>1678</v>
      </c>
      <c r="F25" s="24">
        <v>4</v>
      </c>
      <c r="G25" s="24">
        <v>4</v>
      </c>
      <c r="H25" s="19">
        <f t="shared" si="1"/>
        <v>1</v>
      </c>
      <c r="I25" s="19" t="s">
        <v>5</v>
      </c>
      <c r="J25" s="24">
        <v>0</v>
      </c>
      <c r="K25" s="24" t="str">
        <f t="shared" si="5"/>
        <v>pll_spi_en_ld</v>
      </c>
      <c r="L25" s="19" t="str">
        <f t="shared" si="6"/>
        <v>out</v>
      </c>
    </row>
    <row r="26" spans="1:12" x14ac:dyDescent="0.25">
      <c r="A26" s="18">
        <f t="shared" si="7"/>
        <v>7</v>
      </c>
      <c r="B26" s="18" t="str">
        <f t="shared" si="0"/>
        <v>0x07</v>
      </c>
      <c r="C26" s="19" t="s">
        <v>500</v>
      </c>
      <c r="D26" s="24" t="s">
        <v>505</v>
      </c>
      <c r="E26" s="19"/>
      <c r="F26" s="19">
        <v>3</v>
      </c>
      <c r="G26" s="19">
        <v>3</v>
      </c>
      <c r="H26" s="19">
        <f t="shared" si="1"/>
        <v>1</v>
      </c>
      <c r="I26" s="19" t="s">
        <v>5</v>
      </c>
      <c r="J26" s="19">
        <v>0</v>
      </c>
      <c r="K26" s="24" t="str">
        <f t="shared" si="5"/>
        <v>pll_spi_leak_en</v>
      </c>
      <c r="L26" s="19" t="str">
        <f t="shared" si="6"/>
        <v>out</v>
      </c>
    </row>
    <row r="27" spans="1:12" ht="30" x14ac:dyDescent="0.25">
      <c r="A27" s="18">
        <f t="shared" si="7"/>
        <v>7</v>
      </c>
      <c r="B27" s="18" t="str">
        <f t="shared" si="0"/>
        <v>0x07</v>
      </c>
      <c r="C27" s="19" t="s">
        <v>500</v>
      </c>
      <c r="D27" s="24" t="s">
        <v>506</v>
      </c>
      <c r="E27" s="20" t="s">
        <v>1679</v>
      </c>
      <c r="F27" s="19">
        <v>2</v>
      </c>
      <c r="G27" s="19">
        <v>2</v>
      </c>
      <c r="H27" s="19">
        <f t="shared" si="1"/>
        <v>1</v>
      </c>
      <c r="I27" s="19" t="s">
        <v>5</v>
      </c>
      <c r="J27" s="19">
        <v>0</v>
      </c>
      <c r="K27" s="24" t="str">
        <f t="shared" si="5"/>
        <v>pll_divn_divby2_en</v>
      </c>
      <c r="L27" s="19" t="str">
        <f t="shared" si="6"/>
        <v>out</v>
      </c>
    </row>
    <row r="28" spans="1:12" x14ac:dyDescent="0.25">
      <c r="A28" s="18">
        <f t="shared" si="7"/>
        <v>7</v>
      </c>
      <c r="B28" s="18" t="str">
        <f t="shared" si="0"/>
        <v>0x07</v>
      </c>
      <c r="C28" s="19" t="s">
        <v>500</v>
      </c>
      <c r="D28" s="35" t="s">
        <v>507</v>
      </c>
      <c r="E28" s="21"/>
      <c r="F28" s="24">
        <v>1</v>
      </c>
      <c r="G28" s="24">
        <v>1</v>
      </c>
      <c r="H28" s="19">
        <f t="shared" si="1"/>
        <v>1</v>
      </c>
      <c r="I28" s="19" t="s">
        <v>5</v>
      </c>
      <c r="J28" s="24">
        <v>0</v>
      </c>
      <c r="K28" s="24" t="str">
        <f t="shared" si="5"/>
        <v>pll_spi_divn_en</v>
      </c>
      <c r="L28" s="19" t="str">
        <f t="shared" si="6"/>
        <v>out</v>
      </c>
    </row>
    <row r="29" spans="1:12" x14ac:dyDescent="0.25">
      <c r="A29" s="18">
        <f t="shared" si="7"/>
        <v>7</v>
      </c>
      <c r="B29" s="18" t="str">
        <f t="shared" si="0"/>
        <v>0x07</v>
      </c>
      <c r="C29" s="19" t="s">
        <v>500</v>
      </c>
      <c r="D29" s="24" t="s">
        <v>508</v>
      </c>
      <c r="E29" s="21"/>
      <c r="F29" s="24">
        <v>0</v>
      </c>
      <c r="G29" s="24">
        <v>0</v>
      </c>
      <c r="H29" s="19">
        <f t="shared" si="1"/>
        <v>1</v>
      </c>
      <c r="I29" s="19" t="s">
        <v>5</v>
      </c>
      <c r="J29" s="24">
        <v>0</v>
      </c>
      <c r="K29" s="24" t="str">
        <f t="shared" si="5"/>
        <v>pll_ref_clk_en</v>
      </c>
      <c r="L29" s="19" t="str">
        <f t="shared" si="6"/>
        <v>out</v>
      </c>
    </row>
    <row r="30" spans="1:12" ht="45" x14ac:dyDescent="0.25">
      <c r="A30" s="14">
        <f>A29+1</f>
        <v>8</v>
      </c>
      <c r="B30" s="14" t="str">
        <f t="shared" si="0"/>
        <v>0x08</v>
      </c>
      <c r="C30" s="15" t="s">
        <v>509</v>
      </c>
      <c r="D30" s="16" t="s">
        <v>510</v>
      </c>
      <c r="E30" s="29" t="s">
        <v>1680</v>
      </c>
      <c r="F30" s="15">
        <v>0</v>
      </c>
      <c r="G30" s="15">
        <v>0</v>
      </c>
      <c r="H30" s="15">
        <f t="shared" si="1"/>
        <v>1</v>
      </c>
      <c r="I30" s="15" t="s">
        <v>5</v>
      </c>
      <c r="J30" s="15">
        <v>0</v>
      </c>
      <c r="K30" s="16" t="str">
        <f t="shared" si="5"/>
        <v>pll_ref_input_sel</v>
      </c>
      <c r="L30" s="15" t="str">
        <f t="shared" si="6"/>
        <v>out</v>
      </c>
    </row>
    <row r="31" spans="1:12" x14ac:dyDescent="0.25">
      <c r="A31" s="18">
        <f>A30+1</f>
        <v>9</v>
      </c>
      <c r="B31" s="18" t="str">
        <f t="shared" si="0"/>
        <v>0x09</v>
      </c>
      <c r="C31" s="19" t="s">
        <v>511</v>
      </c>
      <c r="D31" s="24" t="s">
        <v>512</v>
      </c>
      <c r="E31" s="21"/>
      <c r="F31" s="24">
        <v>6</v>
      </c>
      <c r="G31" s="24">
        <v>4</v>
      </c>
      <c r="H31" s="19">
        <f t="shared" si="1"/>
        <v>3</v>
      </c>
      <c r="I31" s="19" t="s">
        <v>5</v>
      </c>
      <c r="J31" s="24">
        <v>0</v>
      </c>
      <c r="K31" s="24" t="str">
        <f t="shared" si="5"/>
        <v>pll_i_leak</v>
      </c>
      <c r="L31" s="19" t="str">
        <f t="shared" si="6"/>
        <v>out</v>
      </c>
    </row>
    <row r="32" spans="1:12" x14ac:dyDescent="0.25">
      <c r="A32" s="18">
        <f>A31</f>
        <v>9</v>
      </c>
      <c r="B32" s="18" t="str">
        <f t="shared" si="0"/>
        <v>0x09</v>
      </c>
      <c r="C32" s="19" t="s">
        <v>511</v>
      </c>
      <c r="D32" s="24" t="s">
        <v>513</v>
      </c>
      <c r="E32" s="21"/>
      <c r="F32" s="24">
        <v>2</v>
      </c>
      <c r="G32" s="24">
        <v>0</v>
      </c>
      <c r="H32" s="19">
        <f t="shared" si="1"/>
        <v>3</v>
      </c>
      <c r="I32" s="19" t="s">
        <v>5</v>
      </c>
      <c r="J32" s="24">
        <v>0</v>
      </c>
      <c r="K32" s="24" t="str">
        <f t="shared" si="5"/>
        <v>pll_i_chp</v>
      </c>
      <c r="L32" s="19" t="str">
        <f t="shared" si="6"/>
        <v>out</v>
      </c>
    </row>
    <row r="33" spans="1:12" x14ac:dyDescent="0.25">
      <c r="A33" s="14">
        <f>A32+1</f>
        <v>10</v>
      </c>
      <c r="B33" s="14" t="str">
        <f t="shared" si="0"/>
        <v>0x0A</v>
      </c>
      <c r="C33" s="15" t="s">
        <v>514</v>
      </c>
      <c r="D33" s="16" t="s">
        <v>515</v>
      </c>
      <c r="E33" s="17" t="s">
        <v>1681</v>
      </c>
      <c r="F33" s="16">
        <v>4</v>
      </c>
      <c r="G33" s="16">
        <v>4</v>
      </c>
      <c r="H33" s="15">
        <f t="shared" si="1"/>
        <v>1</v>
      </c>
      <c r="I33" s="15" t="s">
        <v>5</v>
      </c>
      <c r="J33" s="16">
        <v>0</v>
      </c>
      <c r="K33" s="16" t="str">
        <f t="shared" si="5"/>
        <v>pll_ld_oe</v>
      </c>
      <c r="L33" s="15" t="str">
        <f t="shared" si="6"/>
        <v>out</v>
      </c>
    </row>
    <row r="34" spans="1:12" ht="75" x14ac:dyDescent="0.25">
      <c r="A34" s="14">
        <f>A33</f>
        <v>10</v>
      </c>
      <c r="B34" s="14" t="str">
        <f t="shared" si="0"/>
        <v>0x0A</v>
      </c>
      <c r="C34" s="15" t="s">
        <v>514</v>
      </c>
      <c r="D34" s="16" t="s">
        <v>516</v>
      </c>
      <c r="E34" s="17" t="s">
        <v>1682</v>
      </c>
      <c r="F34" s="16">
        <v>1</v>
      </c>
      <c r="G34" s="16">
        <v>0</v>
      </c>
      <c r="H34" s="15">
        <f t="shared" si="1"/>
        <v>2</v>
      </c>
      <c r="I34" s="15" t="s">
        <v>5</v>
      </c>
      <c r="J34" s="16">
        <v>0</v>
      </c>
      <c r="K34" s="16" t="str">
        <f t="shared" si="5"/>
        <v>pll_ld_window</v>
      </c>
      <c r="L34" s="15" t="str">
        <f t="shared" si="6"/>
        <v>out</v>
      </c>
    </row>
    <row r="35" spans="1:12" x14ac:dyDescent="0.25">
      <c r="A35" s="18">
        <f>A34+1</f>
        <v>11</v>
      </c>
      <c r="B35" s="18" t="str">
        <f t="shared" si="0"/>
        <v>0x0B</v>
      </c>
      <c r="C35" s="19" t="s">
        <v>517</v>
      </c>
      <c r="D35" s="24" t="s">
        <v>518</v>
      </c>
      <c r="E35" s="21"/>
      <c r="F35" s="24">
        <v>2</v>
      </c>
      <c r="G35" s="24">
        <v>2</v>
      </c>
      <c r="H35" s="19">
        <f t="shared" si="1"/>
        <v>1</v>
      </c>
      <c r="I35" s="19" t="s">
        <v>5</v>
      </c>
      <c r="J35" s="24">
        <v>0</v>
      </c>
      <c r="K35" s="24" t="str">
        <f t="shared" si="5"/>
        <v>pll_spi_force_up_pfd</v>
      </c>
      <c r="L35" s="19" t="str">
        <f t="shared" si="6"/>
        <v>out</v>
      </c>
    </row>
    <row r="36" spans="1:12" x14ac:dyDescent="0.25">
      <c r="A36" s="18">
        <f>A35</f>
        <v>11</v>
      </c>
      <c r="B36" s="18" t="str">
        <f t="shared" si="0"/>
        <v>0x0B</v>
      </c>
      <c r="C36" s="19" t="s">
        <v>517</v>
      </c>
      <c r="D36" s="24" t="s">
        <v>519</v>
      </c>
      <c r="E36" s="21"/>
      <c r="F36" s="24">
        <v>1</v>
      </c>
      <c r="G36" s="24">
        <v>1</v>
      </c>
      <c r="H36" s="19">
        <f t="shared" si="1"/>
        <v>1</v>
      </c>
      <c r="I36" s="19" t="s">
        <v>5</v>
      </c>
      <c r="J36" s="24">
        <v>0</v>
      </c>
      <c r="K36" s="24" t="str">
        <f t="shared" si="5"/>
        <v>pll_spi_force_dn_pfd</v>
      </c>
      <c r="L36" s="19" t="str">
        <f t="shared" si="6"/>
        <v>out</v>
      </c>
    </row>
    <row r="37" spans="1:12" x14ac:dyDescent="0.25">
      <c r="A37" s="18">
        <f>A36</f>
        <v>11</v>
      </c>
      <c r="B37" s="18" t="str">
        <f t="shared" ref="B37:B76" si="8">_xlfn.CONCAT("0x",DEC2HEX(A37,2))</f>
        <v>0x0B</v>
      </c>
      <c r="C37" s="19" t="s">
        <v>517</v>
      </c>
      <c r="D37" s="24" t="s">
        <v>520</v>
      </c>
      <c r="E37" s="21"/>
      <c r="F37" s="24">
        <v>0</v>
      </c>
      <c r="G37" s="24">
        <v>0</v>
      </c>
      <c r="H37" s="19">
        <f t="shared" ref="H37:H74" si="9">IF(G37="","",F37-G37+1)</f>
        <v>1</v>
      </c>
      <c r="I37" s="19" t="s">
        <v>5</v>
      </c>
      <c r="J37" s="24">
        <v>0</v>
      </c>
      <c r="K37" s="24" t="str">
        <f t="shared" si="5"/>
        <v>pll_spi_test_en_pfd</v>
      </c>
      <c r="L37" s="19" t="str">
        <f t="shared" si="6"/>
        <v>out</v>
      </c>
    </row>
    <row r="38" spans="1:12" x14ac:dyDescent="0.25">
      <c r="A38" s="14">
        <f>A37+1</f>
        <v>12</v>
      </c>
      <c r="B38" s="14" t="str">
        <f t="shared" si="8"/>
        <v>0x0C</v>
      </c>
      <c r="C38" s="15" t="s">
        <v>521</v>
      </c>
      <c r="D38" s="16" t="s">
        <v>522</v>
      </c>
      <c r="E38" s="17" t="s">
        <v>1683</v>
      </c>
      <c r="F38" s="16">
        <v>5</v>
      </c>
      <c r="G38" s="16">
        <v>4</v>
      </c>
      <c r="H38" s="15">
        <f t="shared" si="9"/>
        <v>2</v>
      </c>
      <c r="I38" s="15" t="s">
        <v>5</v>
      </c>
      <c r="J38" s="16">
        <v>0</v>
      </c>
      <c r="K38" s="16" t="str">
        <f t="shared" si="5"/>
        <v>pll_testmux_in</v>
      </c>
      <c r="L38" s="15" t="str">
        <f t="shared" si="6"/>
        <v>out</v>
      </c>
    </row>
    <row r="39" spans="1:12" ht="135" x14ac:dyDescent="0.25">
      <c r="A39" s="14">
        <f>A38</f>
        <v>12</v>
      </c>
      <c r="B39" s="14" t="str">
        <f t="shared" si="8"/>
        <v>0x0C</v>
      </c>
      <c r="C39" s="15" t="s">
        <v>521</v>
      </c>
      <c r="D39" s="16" t="s">
        <v>523</v>
      </c>
      <c r="E39" s="17" t="s">
        <v>1684</v>
      </c>
      <c r="F39" s="16">
        <v>2</v>
      </c>
      <c r="G39" s="16">
        <v>0</v>
      </c>
      <c r="H39" s="15">
        <f t="shared" si="9"/>
        <v>3</v>
      </c>
      <c r="I39" s="15" t="s">
        <v>5</v>
      </c>
      <c r="J39" s="16">
        <v>0</v>
      </c>
      <c r="K39" s="16" t="str">
        <f t="shared" si="5"/>
        <v>pll_spi_mux_ctrl_ld</v>
      </c>
      <c r="L39" s="15" t="str">
        <f t="shared" si="6"/>
        <v>out</v>
      </c>
    </row>
    <row r="40" spans="1:12" x14ac:dyDescent="0.25">
      <c r="A40" s="18">
        <f>A39+1</f>
        <v>13</v>
      </c>
      <c r="B40" s="18" t="str">
        <f t="shared" si="8"/>
        <v>0x0D</v>
      </c>
      <c r="C40" s="19" t="s">
        <v>524</v>
      </c>
      <c r="D40" s="24" t="s">
        <v>525</v>
      </c>
      <c r="E40" s="21"/>
      <c r="F40" s="24">
        <v>3</v>
      </c>
      <c r="G40" s="24">
        <v>3</v>
      </c>
      <c r="H40" s="19">
        <f t="shared" si="9"/>
        <v>1</v>
      </c>
      <c r="I40" s="19" t="s">
        <v>5</v>
      </c>
      <c r="J40" s="24">
        <v>0</v>
      </c>
      <c r="K40" s="24" t="str">
        <f t="shared" si="5"/>
        <v>synth_ptat_en</v>
      </c>
      <c r="L40" s="19" t="str">
        <f t="shared" si="6"/>
        <v>out</v>
      </c>
    </row>
    <row r="41" spans="1:12" x14ac:dyDescent="0.25">
      <c r="A41" s="18">
        <f>A40</f>
        <v>13</v>
      </c>
      <c r="B41" s="18" t="str">
        <f t="shared" si="8"/>
        <v>0x0D</v>
      </c>
      <c r="C41" s="19" t="s">
        <v>524</v>
      </c>
      <c r="D41" s="24" t="s">
        <v>526</v>
      </c>
      <c r="E41" s="21"/>
      <c r="F41" s="24">
        <v>2</v>
      </c>
      <c r="G41" s="24">
        <v>2</v>
      </c>
      <c r="H41" s="19">
        <f t="shared" si="9"/>
        <v>1</v>
      </c>
      <c r="I41" s="19" t="s">
        <v>5</v>
      </c>
      <c r="J41" s="24">
        <v>0</v>
      </c>
      <c r="K41" s="24" t="str">
        <f t="shared" si="5"/>
        <v>sm_cal_dis</v>
      </c>
      <c r="L41" s="19" t="str">
        <f t="shared" si="6"/>
        <v>out</v>
      </c>
    </row>
    <row r="42" spans="1:12" x14ac:dyDescent="0.25">
      <c r="A42" s="18">
        <f>A41</f>
        <v>13</v>
      </c>
      <c r="B42" s="18" t="str">
        <f t="shared" si="8"/>
        <v>0x0D</v>
      </c>
      <c r="C42" s="19" t="s">
        <v>524</v>
      </c>
      <c r="D42" s="24" t="s">
        <v>527</v>
      </c>
      <c r="E42" s="21"/>
      <c r="F42" s="24">
        <v>1</v>
      </c>
      <c r="G42" s="24">
        <v>1</v>
      </c>
      <c r="H42" s="19">
        <f t="shared" si="9"/>
        <v>1</v>
      </c>
      <c r="I42" s="19" t="s">
        <v>5</v>
      </c>
      <c r="J42" s="24">
        <v>0</v>
      </c>
      <c r="K42" s="24" t="str">
        <f t="shared" si="5"/>
        <v>sm_temp_cal_en</v>
      </c>
      <c r="L42" s="19" t="str">
        <f t="shared" si="6"/>
        <v>out</v>
      </c>
    </row>
    <row r="43" spans="1:12" x14ac:dyDescent="0.25">
      <c r="A43" s="18">
        <f>A42</f>
        <v>13</v>
      </c>
      <c r="B43" s="18" t="str">
        <f t="shared" si="8"/>
        <v>0x0D</v>
      </c>
      <c r="C43" s="19" t="s">
        <v>524</v>
      </c>
      <c r="D43" s="24" t="s">
        <v>524</v>
      </c>
      <c r="E43" s="21"/>
      <c r="F43" s="24">
        <v>0</v>
      </c>
      <c r="G43" s="24">
        <v>0</v>
      </c>
      <c r="H43" s="19">
        <f t="shared" si="9"/>
        <v>1</v>
      </c>
      <c r="I43" s="19" t="s">
        <v>5</v>
      </c>
      <c r="J43" s="24">
        <v>0</v>
      </c>
      <c r="K43" s="24" t="str">
        <f t="shared" si="5"/>
        <v>sm_en</v>
      </c>
      <c r="L43" s="19" t="str">
        <f t="shared" si="6"/>
        <v>out</v>
      </c>
    </row>
    <row r="44" spans="1:12" x14ac:dyDescent="0.25">
      <c r="A44" s="14">
        <f>A42+1</f>
        <v>14</v>
      </c>
      <c r="B44" s="14" t="str">
        <f t="shared" ref="B44:B47" si="10">_xlfn.CONCAT("0x",DEC2HEX(A44,2))</f>
        <v>0x0E</v>
      </c>
      <c r="C44" s="15" t="s">
        <v>1648</v>
      </c>
      <c r="D44" s="15" t="s">
        <v>490</v>
      </c>
      <c r="E44" s="17" t="s">
        <v>1651</v>
      </c>
      <c r="F44" s="16">
        <v>7</v>
      </c>
      <c r="G44" s="16">
        <v>7</v>
      </c>
      <c r="H44" s="15">
        <f t="shared" ref="H44:H47" si="11">IF(G44="","",F44-G44+1)</f>
        <v>1</v>
      </c>
      <c r="I44" s="15" t="s">
        <v>6</v>
      </c>
      <c r="J44" s="16">
        <v>0</v>
      </c>
      <c r="K44" s="16"/>
      <c r="L44" s="15" t="str">
        <f t="shared" ref="L44:L47" si="12">IF(K44="","",IF(I44="R","in","out"))</f>
        <v/>
      </c>
    </row>
    <row r="45" spans="1:12" ht="30" x14ac:dyDescent="0.25">
      <c r="A45" s="14">
        <f>A41+1</f>
        <v>14</v>
      </c>
      <c r="B45" s="14" t="str">
        <f t="shared" ref="B45" si="13">_xlfn.CONCAT("0x",DEC2HEX(A45,2))</f>
        <v>0x0E</v>
      </c>
      <c r="C45" s="15" t="s">
        <v>1648</v>
      </c>
      <c r="D45" s="15" t="s">
        <v>1608</v>
      </c>
      <c r="E45" s="17" t="s">
        <v>1649</v>
      </c>
      <c r="F45" s="16">
        <v>5</v>
      </c>
      <c r="G45" s="16">
        <v>5</v>
      </c>
      <c r="H45" s="15">
        <f t="shared" ref="H45" si="14">IF(G45="","",F45-G45+1)</f>
        <v>1</v>
      </c>
      <c r="I45" s="15" t="s">
        <v>6</v>
      </c>
      <c r="J45" s="16">
        <v>0</v>
      </c>
      <c r="K45" s="16"/>
      <c r="L45" s="15" t="str">
        <f t="shared" ref="L45" si="15">IF(K45="","",IF(I45="R","in","out"))</f>
        <v/>
      </c>
    </row>
    <row r="46" spans="1:12" ht="105" x14ac:dyDescent="0.25">
      <c r="A46" s="14">
        <f>A42+1</f>
        <v>14</v>
      </c>
      <c r="B46" s="14" t="str">
        <f t="shared" si="10"/>
        <v>0x0E</v>
      </c>
      <c r="C46" s="15" t="s">
        <v>1648</v>
      </c>
      <c r="D46" s="15" t="s">
        <v>1647</v>
      </c>
      <c r="E46" s="17" t="s">
        <v>1650</v>
      </c>
      <c r="F46" s="16">
        <v>4</v>
      </c>
      <c r="G46" s="16">
        <v>4</v>
      </c>
      <c r="H46" s="15">
        <f t="shared" si="11"/>
        <v>1</v>
      </c>
      <c r="I46" s="15" t="s">
        <v>6</v>
      </c>
      <c r="J46" s="16">
        <v>0</v>
      </c>
      <c r="K46" s="16"/>
      <c r="L46" s="15" t="str">
        <f t="shared" si="12"/>
        <v/>
      </c>
    </row>
    <row r="47" spans="1:12" x14ac:dyDescent="0.25">
      <c r="A47" s="14">
        <f>A42+1</f>
        <v>14</v>
      </c>
      <c r="B47" s="14" t="str">
        <f t="shared" si="10"/>
        <v>0x0E</v>
      </c>
      <c r="C47" s="15" t="s">
        <v>1648</v>
      </c>
      <c r="D47" s="15" t="s">
        <v>1609</v>
      </c>
      <c r="E47" s="17"/>
      <c r="F47" s="16">
        <v>1</v>
      </c>
      <c r="G47" s="16">
        <v>1</v>
      </c>
      <c r="H47" s="15">
        <f t="shared" si="11"/>
        <v>1</v>
      </c>
      <c r="I47" s="15" t="s">
        <v>6</v>
      </c>
      <c r="J47" s="16">
        <v>0</v>
      </c>
      <c r="K47" s="16"/>
      <c r="L47" s="15" t="str">
        <f t="shared" si="12"/>
        <v/>
      </c>
    </row>
    <row r="48" spans="1:12" x14ac:dyDescent="0.25">
      <c r="A48" s="14">
        <f>A43+1</f>
        <v>14</v>
      </c>
      <c r="B48" s="14" t="str">
        <f t="shared" si="8"/>
        <v>0x0E</v>
      </c>
      <c r="C48" s="15" t="s">
        <v>1648</v>
      </c>
      <c r="D48" s="15" t="s">
        <v>1610</v>
      </c>
      <c r="E48" s="17"/>
      <c r="F48" s="16">
        <v>0</v>
      </c>
      <c r="G48" s="16">
        <v>0</v>
      </c>
      <c r="H48" s="15">
        <f t="shared" si="9"/>
        <v>1</v>
      </c>
      <c r="I48" s="15" t="s">
        <v>6</v>
      </c>
      <c r="J48" s="16">
        <v>0</v>
      </c>
      <c r="K48" s="16"/>
      <c r="L48" s="15" t="str">
        <f t="shared" si="6"/>
        <v/>
      </c>
    </row>
    <row r="49" spans="1:12" x14ac:dyDescent="0.25">
      <c r="A49" s="18">
        <f>A51</f>
        <v>15</v>
      </c>
      <c r="B49" s="18" t="str">
        <f>_xlfn.CONCAT("0x",DEC2HEX(A49,2))</f>
        <v>0x0F</v>
      </c>
      <c r="C49" s="19" t="s">
        <v>529</v>
      </c>
      <c r="D49" s="19" t="s">
        <v>490</v>
      </c>
      <c r="E49" s="21"/>
      <c r="F49" s="24">
        <v>7</v>
      </c>
      <c r="G49" s="24">
        <v>7</v>
      </c>
      <c r="H49" s="19">
        <f>IF(G49="","",F49-G49+1)</f>
        <v>1</v>
      </c>
      <c r="I49" s="19" t="s">
        <v>6</v>
      </c>
      <c r="J49" s="24">
        <v>0</v>
      </c>
      <c r="K49" s="24" t="str">
        <f>IF(D49="","",D49)</f>
        <v>sm_busy</v>
      </c>
      <c r="L49" s="19" t="str">
        <f>IF(K49="","",IF(I49="R","in","out"))</f>
        <v>in</v>
      </c>
    </row>
    <row r="50" spans="1:12" x14ac:dyDescent="0.25">
      <c r="A50" s="18">
        <f>A48+1</f>
        <v>15</v>
      </c>
      <c r="B50" s="18" t="str">
        <f t="shared" si="8"/>
        <v>0x0F</v>
      </c>
      <c r="C50" s="19" t="s">
        <v>529</v>
      </c>
      <c r="D50" s="19" t="s">
        <v>530</v>
      </c>
      <c r="E50" s="21"/>
      <c r="F50" s="24">
        <v>1</v>
      </c>
      <c r="G50" s="24">
        <v>1</v>
      </c>
      <c r="H50" s="19">
        <f t="shared" si="9"/>
        <v>1</v>
      </c>
      <c r="I50" s="19" t="s">
        <v>6</v>
      </c>
      <c r="J50" s="24">
        <v>0</v>
      </c>
      <c r="K50" s="24" t="str">
        <f t="shared" si="5"/>
        <v>sm_adc_cmp</v>
      </c>
      <c r="L50" s="19" t="str">
        <f t="shared" si="6"/>
        <v>in</v>
      </c>
    </row>
    <row r="51" spans="1:12" x14ac:dyDescent="0.25">
      <c r="A51" s="18">
        <f>A50</f>
        <v>15</v>
      </c>
      <c r="B51" s="18" t="str">
        <f t="shared" si="8"/>
        <v>0x0F</v>
      </c>
      <c r="C51" s="19" t="s">
        <v>529</v>
      </c>
      <c r="D51" s="19" t="s">
        <v>531</v>
      </c>
      <c r="E51" s="21"/>
      <c r="F51" s="24">
        <v>0</v>
      </c>
      <c r="G51" s="24">
        <v>0</v>
      </c>
      <c r="H51" s="19">
        <f t="shared" si="9"/>
        <v>1</v>
      </c>
      <c r="I51" s="19" t="s">
        <v>6</v>
      </c>
      <c r="J51" s="24">
        <v>0</v>
      </c>
      <c r="K51" s="24" t="str">
        <f t="shared" si="5"/>
        <v>sm_dac_cmp</v>
      </c>
      <c r="L51" s="19" t="str">
        <f t="shared" si="6"/>
        <v>in</v>
      </c>
    </row>
    <row r="52" spans="1:12" x14ac:dyDescent="0.25">
      <c r="A52" s="14">
        <f>A49+1</f>
        <v>16</v>
      </c>
      <c r="B52" s="14" t="str">
        <f t="shared" si="8"/>
        <v>0x10</v>
      </c>
      <c r="C52" s="15" t="s">
        <v>532</v>
      </c>
      <c r="D52" s="16" t="s">
        <v>533</v>
      </c>
      <c r="E52" s="17"/>
      <c r="F52" s="16">
        <v>36</v>
      </c>
      <c r="G52" s="16">
        <v>32</v>
      </c>
      <c r="H52" s="15">
        <f t="shared" si="9"/>
        <v>5</v>
      </c>
      <c r="I52" s="15" t="s">
        <v>5</v>
      </c>
      <c r="J52" s="16">
        <v>1</v>
      </c>
      <c r="K52" s="16" t="str">
        <f t="shared" si="5"/>
        <v>sm_adc_clk</v>
      </c>
      <c r="L52" s="15" t="str">
        <f t="shared" si="6"/>
        <v>out</v>
      </c>
    </row>
    <row r="53" spans="1:12" x14ac:dyDescent="0.25">
      <c r="A53" s="14">
        <f>A52</f>
        <v>16</v>
      </c>
      <c r="B53" s="14" t="str">
        <f t="shared" si="8"/>
        <v>0x10</v>
      </c>
      <c r="C53" s="15" t="s">
        <v>532</v>
      </c>
      <c r="D53" s="16" t="s">
        <v>534</v>
      </c>
      <c r="E53" s="17"/>
      <c r="F53" s="16">
        <v>30</v>
      </c>
      <c r="G53" s="16">
        <v>24</v>
      </c>
      <c r="H53" s="15">
        <f t="shared" si="9"/>
        <v>7</v>
      </c>
      <c r="I53" s="15" t="s">
        <v>5</v>
      </c>
      <c r="J53" s="16">
        <v>19</v>
      </c>
      <c r="K53" s="16" t="str">
        <f t="shared" si="5"/>
        <v>sm_dac_cal_clk</v>
      </c>
      <c r="L53" s="15" t="str">
        <f t="shared" si="6"/>
        <v>out</v>
      </c>
    </row>
    <row r="54" spans="1:12" x14ac:dyDescent="0.25">
      <c r="A54" s="14">
        <f>A53</f>
        <v>16</v>
      </c>
      <c r="B54" s="14" t="str">
        <f t="shared" si="8"/>
        <v>0x10</v>
      </c>
      <c r="C54" s="15" t="s">
        <v>532</v>
      </c>
      <c r="D54" s="16" t="s">
        <v>535</v>
      </c>
      <c r="E54" s="17"/>
      <c r="F54" s="16">
        <v>16</v>
      </c>
      <c r="G54" s="16">
        <v>8</v>
      </c>
      <c r="H54" s="15">
        <f t="shared" si="9"/>
        <v>9</v>
      </c>
      <c r="I54" s="15" t="s">
        <v>5</v>
      </c>
      <c r="J54" s="16">
        <v>192</v>
      </c>
      <c r="K54" s="16" t="str">
        <f t="shared" si="5"/>
        <v>sm_digtune_clk</v>
      </c>
      <c r="L54" s="15" t="str">
        <f t="shared" si="6"/>
        <v>out</v>
      </c>
    </row>
    <row r="55" spans="1:12" x14ac:dyDescent="0.25">
      <c r="A55" s="14">
        <f>A54</f>
        <v>16</v>
      </c>
      <c r="B55" s="14" t="str">
        <f t="shared" si="8"/>
        <v>0x10</v>
      </c>
      <c r="C55" s="15" t="s">
        <v>532</v>
      </c>
      <c r="D55" s="16" t="s">
        <v>536</v>
      </c>
      <c r="E55" s="17"/>
      <c r="F55" s="16">
        <v>7</v>
      </c>
      <c r="G55" s="16">
        <v>0</v>
      </c>
      <c r="H55" s="15">
        <f t="shared" si="9"/>
        <v>8</v>
      </c>
      <c r="I55" s="15" t="s">
        <v>5</v>
      </c>
      <c r="J55" s="16">
        <v>4</v>
      </c>
      <c r="K55" s="16" t="str">
        <f t="shared" si="5"/>
        <v>sm_ibias_clk</v>
      </c>
      <c r="L55" s="15" t="str">
        <f t="shared" si="6"/>
        <v>out</v>
      </c>
    </row>
    <row r="56" spans="1:12" x14ac:dyDescent="0.25">
      <c r="A56" s="18">
        <f>A55+5</f>
        <v>21</v>
      </c>
      <c r="B56" s="18" t="str">
        <f t="shared" si="8"/>
        <v>0x15</v>
      </c>
      <c r="C56" s="19" t="s">
        <v>537</v>
      </c>
      <c r="D56" s="19" t="s">
        <v>537</v>
      </c>
      <c r="E56" s="21"/>
      <c r="F56" s="24">
        <v>7</v>
      </c>
      <c r="G56" s="24">
        <v>0</v>
      </c>
      <c r="H56" s="19">
        <f t="shared" si="9"/>
        <v>8</v>
      </c>
      <c r="I56" s="19" t="s">
        <v>5</v>
      </c>
      <c r="J56" s="24">
        <v>0</v>
      </c>
      <c r="K56" s="24" t="str">
        <f t="shared" si="5"/>
        <v>sm_dac</v>
      </c>
      <c r="L56" s="19" t="s">
        <v>538</v>
      </c>
    </row>
    <row r="57" spans="1:12" x14ac:dyDescent="0.25">
      <c r="A57" s="14">
        <f>A56+1</f>
        <v>22</v>
      </c>
      <c r="B57" s="14" t="str">
        <f t="shared" si="8"/>
        <v>0x16</v>
      </c>
      <c r="C57" s="15" t="s">
        <v>539</v>
      </c>
      <c r="D57" s="15" t="s">
        <v>539</v>
      </c>
      <c r="E57" s="17"/>
      <c r="F57" s="16">
        <v>4</v>
      </c>
      <c r="G57" s="16">
        <v>0</v>
      </c>
      <c r="H57" s="15">
        <f t="shared" si="9"/>
        <v>5</v>
      </c>
      <c r="I57" s="15" t="s">
        <v>5</v>
      </c>
      <c r="J57" s="16">
        <v>16</v>
      </c>
      <c r="K57" s="16" t="str">
        <f t="shared" si="5"/>
        <v>sm_dac_cal</v>
      </c>
      <c r="L57" s="15" t="s">
        <v>538</v>
      </c>
    </row>
    <row r="58" spans="1:12" x14ac:dyDescent="0.25">
      <c r="A58" s="18">
        <f>A57+1</f>
        <v>23</v>
      </c>
      <c r="B58" s="18" t="str">
        <f t="shared" si="8"/>
        <v>0x17</v>
      </c>
      <c r="C58" s="19" t="s">
        <v>540</v>
      </c>
      <c r="D58" s="19" t="s">
        <v>540</v>
      </c>
      <c r="E58" s="21"/>
      <c r="F58" s="24">
        <v>2</v>
      </c>
      <c r="G58" s="24">
        <v>0</v>
      </c>
      <c r="H58" s="19">
        <f t="shared" si="9"/>
        <v>3</v>
      </c>
      <c r="I58" s="19" t="s">
        <v>5</v>
      </c>
      <c r="J58" s="24">
        <v>4</v>
      </c>
      <c r="K58" s="24" t="str">
        <f t="shared" si="5"/>
        <v>sm_vtune_cal</v>
      </c>
      <c r="L58" s="19" t="s">
        <v>538</v>
      </c>
    </row>
    <row r="59" spans="1:12" x14ac:dyDescent="0.25">
      <c r="A59" s="14">
        <f>A58+1</f>
        <v>24</v>
      </c>
      <c r="B59" s="14" t="str">
        <f t="shared" si="8"/>
        <v>0x18</v>
      </c>
      <c r="C59" s="15" t="s">
        <v>541</v>
      </c>
      <c r="D59" s="16" t="s">
        <v>542</v>
      </c>
      <c r="E59" s="17"/>
      <c r="F59" s="16">
        <v>2</v>
      </c>
      <c r="G59" s="16">
        <v>2</v>
      </c>
      <c r="H59" s="15">
        <f t="shared" si="9"/>
        <v>1</v>
      </c>
      <c r="I59" s="15" t="s">
        <v>5</v>
      </c>
      <c r="J59" s="16">
        <v>0</v>
      </c>
      <c r="K59" s="16" t="str">
        <f t="shared" si="5"/>
        <v>sm_adc_testmode</v>
      </c>
      <c r="L59" s="15" t="str">
        <f>IF(K59="","",IF(I59="R","in","out"))</f>
        <v>out</v>
      </c>
    </row>
    <row r="60" spans="1:12" x14ac:dyDescent="0.25">
      <c r="A60" s="14">
        <f>A59</f>
        <v>24</v>
      </c>
      <c r="B60" s="14" t="str">
        <f t="shared" si="8"/>
        <v>0x18</v>
      </c>
      <c r="C60" s="15" t="s">
        <v>541</v>
      </c>
      <c r="D60" s="16" t="s">
        <v>543</v>
      </c>
      <c r="E60" s="17"/>
      <c r="F60" s="16">
        <v>1</v>
      </c>
      <c r="G60" s="16">
        <v>1</v>
      </c>
      <c r="H60" s="15">
        <f t="shared" si="9"/>
        <v>1</v>
      </c>
      <c r="I60" s="15" t="s">
        <v>5</v>
      </c>
      <c r="J60" s="16">
        <v>0</v>
      </c>
      <c r="K60" s="16" t="str">
        <f t="shared" si="5"/>
        <v>sm_adc_mode</v>
      </c>
      <c r="L60" s="15" t="str">
        <f>IF(K60="","",IF(I60="R","in","out"))</f>
        <v>out</v>
      </c>
    </row>
    <row r="61" spans="1:12" x14ac:dyDescent="0.25">
      <c r="A61" s="14">
        <f>A60</f>
        <v>24</v>
      </c>
      <c r="B61" s="14" t="str">
        <f t="shared" si="8"/>
        <v>0x18</v>
      </c>
      <c r="C61" s="15" t="s">
        <v>541</v>
      </c>
      <c r="D61" s="16" t="s">
        <v>544</v>
      </c>
      <c r="E61" s="17"/>
      <c r="F61" s="16">
        <v>0</v>
      </c>
      <c r="G61" s="16">
        <v>0</v>
      </c>
      <c r="H61" s="15">
        <f t="shared" si="9"/>
        <v>1</v>
      </c>
      <c r="I61" s="15" t="s">
        <v>5</v>
      </c>
      <c r="J61" s="16">
        <v>0</v>
      </c>
      <c r="K61" s="16" t="str">
        <f t="shared" si="5"/>
        <v>sm_start_adc</v>
      </c>
      <c r="L61" s="15" t="str">
        <f>IF(K61="","",IF(I61="R","in","out"))</f>
        <v>out</v>
      </c>
    </row>
    <row r="62" spans="1:12" x14ac:dyDescent="0.25">
      <c r="A62" s="18">
        <f>A61+1</f>
        <v>25</v>
      </c>
      <c r="B62" s="18" t="str">
        <f t="shared" si="8"/>
        <v>0x19</v>
      </c>
      <c r="C62" s="19" t="s">
        <v>545</v>
      </c>
      <c r="D62" s="19" t="s">
        <v>546</v>
      </c>
      <c r="E62" s="21"/>
      <c r="F62" s="24">
        <v>7</v>
      </c>
      <c r="G62" s="24">
        <v>0</v>
      </c>
      <c r="H62" s="19">
        <f t="shared" si="9"/>
        <v>8</v>
      </c>
      <c r="I62" s="19" t="s">
        <v>6</v>
      </c>
      <c r="J62" s="24">
        <v>0</v>
      </c>
      <c r="K62" s="24"/>
      <c r="L62" s="19"/>
    </row>
    <row r="63" spans="1:12" x14ac:dyDescent="0.25">
      <c r="A63" s="14">
        <f>A62+1</f>
        <v>26</v>
      </c>
      <c r="B63" s="14" t="str">
        <f t="shared" si="8"/>
        <v>0x1A</v>
      </c>
      <c r="C63" s="15" t="s">
        <v>547</v>
      </c>
      <c r="D63" s="15" t="s">
        <v>546</v>
      </c>
      <c r="E63" s="17"/>
      <c r="F63" s="16">
        <v>7</v>
      </c>
      <c r="G63" s="16">
        <v>0</v>
      </c>
      <c r="H63" s="15">
        <f t="shared" si="9"/>
        <v>8</v>
      </c>
      <c r="I63" s="15" t="s">
        <v>6</v>
      </c>
      <c r="J63" s="16">
        <v>0</v>
      </c>
      <c r="K63" s="16" t="str">
        <f t="shared" ref="K63:K74" si="16">IF(D63="","",D63)</f>
        <v>sm_adc</v>
      </c>
      <c r="L63" s="15" t="s">
        <v>82</v>
      </c>
    </row>
    <row r="64" spans="1:12" x14ac:dyDescent="0.25">
      <c r="A64" s="18">
        <f>A63+1</f>
        <v>27</v>
      </c>
      <c r="B64" s="18" t="str">
        <f t="shared" si="8"/>
        <v>0x1B</v>
      </c>
      <c r="C64" s="19" t="s">
        <v>1276</v>
      </c>
      <c r="D64" s="24" t="s">
        <v>1280</v>
      </c>
      <c r="E64" s="21" t="s">
        <v>1275</v>
      </c>
      <c r="F64" s="24">
        <v>15</v>
      </c>
      <c r="G64" s="24">
        <v>0</v>
      </c>
      <c r="H64" s="19">
        <f t="shared" si="9"/>
        <v>16</v>
      </c>
      <c r="I64" s="19" t="s">
        <v>5</v>
      </c>
      <c r="J64" s="24">
        <v>31</v>
      </c>
      <c r="K64" s="24"/>
      <c r="L64" s="19"/>
    </row>
    <row r="65" spans="1:12" x14ac:dyDescent="0.25">
      <c r="A65" s="14">
        <f>A64+2</f>
        <v>29</v>
      </c>
      <c r="B65" s="14" t="str">
        <f t="shared" si="8"/>
        <v>0x1D</v>
      </c>
      <c r="C65" s="15" t="s">
        <v>1278</v>
      </c>
      <c r="D65" s="16" t="s">
        <v>1277</v>
      </c>
      <c r="E65" s="16" t="s">
        <v>1279</v>
      </c>
      <c r="F65" s="16">
        <v>0</v>
      </c>
      <c r="G65" s="16">
        <v>0</v>
      </c>
      <c r="H65" s="15">
        <f t="shared" si="9"/>
        <v>1</v>
      </c>
      <c r="I65" s="15" t="s">
        <v>5</v>
      </c>
      <c r="J65" s="16">
        <v>0</v>
      </c>
      <c r="K65" s="16"/>
      <c r="L65" s="15"/>
    </row>
    <row r="66" spans="1:12" x14ac:dyDescent="0.25">
      <c r="A66" s="37">
        <f>A65+1</f>
        <v>30</v>
      </c>
      <c r="B66" s="37" t="str">
        <f t="shared" si="8"/>
        <v>0x1E</v>
      </c>
      <c r="C66" s="38" t="s">
        <v>548</v>
      </c>
      <c r="D66" s="39" t="s">
        <v>555</v>
      </c>
      <c r="E66" s="40" t="s">
        <v>1685</v>
      </c>
      <c r="F66" s="39">
        <v>7</v>
      </c>
      <c r="G66" s="39">
        <v>7</v>
      </c>
      <c r="H66" s="38">
        <f t="shared" ref="H66:H68" si="17">IF(G66="","",F66-G66+1)</f>
        <v>1</v>
      </c>
      <c r="I66" s="38" t="s">
        <v>5</v>
      </c>
      <c r="J66" s="39">
        <v>0</v>
      </c>
      <c r="K66" s="39" t="str">
        <f t="shared" ref="K66:K68" si="18">IF(D66="","",D66)</f>
        <v>sd_prbs_en</v>
      </c>
      <c r="L66" s="38" t="str">
        <f t="shared" ref="L66:L68" si="19">IF(K66="","",IF(I66="R","in","out"))</f>
        <v>out</v>
      </c>
    </row>
    <row r="67" spans="1:12" ht="60" x14ac:dyDescent="0.25">
      <c r="A67" s="37">
        <f>A66</f>
        <v>30</v>
      </c>
      <c r="B67" s="37" t="str">
        <f t="shared" si="8"/>
        <v>0x1E</v>
      </c>
      <c r="C67" s="38" t="s">
        <v>548</v>
      </c>
      <c r="D67" s="39" t="s">
        <v>556</v>
      </c>
      <c r="E67" s="40" t="s">
        <v>1686</v>
      </c>
      <c r="F67" s="39">
        <v>6</v>
      </c>
      <c r="G67" s="39">
        <v>4</v>
      </c>
      <c r="H67" s="38">
        <f t="shared" si="17"/>
        <v>3</v>
      </c>
      <c r="I67" s="38" t="s">
        <v>5</v>
      </c>
      <c r="J67" s="39">
        <v>0</v>
      </c>
      <c r="K67" s="39" t="str">
        <f t="shared" si="18"/>
        <v>sd_dither_en</v>
      </c>
      <c r="L67" s="38" t="str">
        <f t="shared" si="19"/>
        <v>out</v>
      </c>
    </row>
    <row r="68" spans="1:12" ht="75" x14ac:dyDescent="0.25">
      <c r="A68" s="18">
        <f>A67</f>
        <v>30</v>
      </c>
      <c r="B68" s="18" t="str">
        <f t="shared" si="8"/>
        <v>0x1E</v>
      </c>
      <c r="C68" s="19" t="s">
        <v>548</v>
      </c>
      <c r="D68" s="24" t="s">
        <v>549</v>
      </c>
      <c r="E68" s="21" t="s">
        <v>1687</v>
      </c>
      <c r="F68" s="24">
        <v>3</v>
      </c>
      <c r="G68" s="24">
        <v>2</v>
      </c>
      <c r="H68" s="19">
        <f t="shared" si="17"/>
        <v>2</v>
      </c>
      <c r="I68" s="19" t="s">
        <v>5</v>
      </c>
      <c r="J68" s="24">
        <v>0</v>
      </c>
      <c r="K68" s="24" t="str">
        <f t="shared" si="18"/>
        <v>sd_order</v>
      </c>
      <c r="L68" s="19" t="str">
        <f t="shared" si="19"/>
        <v>out</v>
      </c>
    </row>
    <row r="69" spans="1:12" x14ac:dyDescent="0.25">
      <c r="A69" s="18">
        <f>A68</f>
        <v>30</v>
      </c>
      <c r="B69" s="18" t="str">
        <f t="shared" si="8"/>
        <v>0x1E</v>
      </c>
      <c r="C69" s="19" t="s">
        <v>548</v>
      </c>
      <c r="D69" s="24" t="s">
        <v>1281</v>
      </c>
      <c r="E69" s="21" t="s">
        <v>1688</v>
      </c>
      <c r="F69" s="24">
        <v>1</v>
      </c>
      <c r="G69" s="24">
        <v>1</v>
      </c>
      <c r="H69" s="19">
        <f t="shared" ref="H69" si="20">IF(G69="","",F69-G69+1)</f>
        <v>1</v>
      </c>
      <c r="I69" s="19" t="s">
        <v>5</v>
      </c>
      <c r="J69" s="24">
        <v>0</v>
      </c>
      <c r="K69" s="24" t="s">
        <v>1287</v>
      </c>
      <c r="L69" s="19" t="str">
        <f t="shared" ref="L69" si="21">IF(K69="","",IF(I69="R","in","out"))</f>
        <v>out</v>
      </c>
    </row>
    <row r="70" spans="1:12" x14ac:dyDescent="0.25">
      <c r="A70" s="18">
        <f>A69</f>
        <v>30</v>
      </c>
      <c r="B70" s="18" t="str">
        <f t="shared" si="8"/>
        <v>0x1E</v>
      </c>
      <c r="C70" s="19" t="s">
        <v>548</v>
      </c>
      <c r="D70" s="24" t="s">
        <v>558</v>
      </c>
      <c r="E70" s="21" t="s">
        <v>1689</v>
      </c>
      <c r="F70" s="24">
        <v>0</v>
      </c>
      <c r="G70" s="24">
        <v>0</v>
      </c>
      <c r="H70" s="19">
        <f t="shared" ref="H70:H73" si="22">IF(G70="","",F70-G70+1)</f>
        <v>1</v>
      </c>
      <c r="I70" s="19" t="s">
        <v>5</v>
      </c>
      <c r="J70" s="24">
        <v>0</v>
      </c>
      <c r="K70" s="24" t="str">
        <f t="shared" ref="K70:K73" si="23">IF(D70="","",D70)</f>
        <v>sd_rst_n</v>
      </c>
      <c r="L70" s="19" t="str">
        <f t="shared" ref="L70:L73" si="24">IF(K70="","",IF(I70="R","in","out"))</f>
        <v>out</v>
      </c>
    </row>
    <row r="71" spans="1:12" x14ac:dyDescent="0.25">
      <c r="A71" s="14">
        <f>A70+1</f>
        <v>31</v>
      </c>
      <c r="B71" s="14" t="str">
        <f t="shared" si="8"/>
        <v>0x1F</v>
      </c>
      <c r="C71" s="15" t="s">
        <v>553</v>
      </c>
      <c r="D71" s="16" t="s">
        <v>553</v>
      </c>
      <c r="E71" s="16"/>
      <c r="F71" s="16">
        <v>15</v>
      </c>
      <c r="G71" s="16">
        <v>0</v>
      </c>
      <c r="H71" s="15">
        <f t="shared" si="22"/>
        <v>16</v>
      </c>
      <c r="I71" s="15" t="s">
        <v>5</v>
      </c>
      <c r="J71" s="16">
        <v>0</v>
      </c>
      <c r="K71" s="16" t="str">
        <f t="shared" si="23"/>
        <v>sd_num</v>
      </c>
      <c r="L71" s="15" t="str">
        <f t="shared" si="24"/>
        <v>out</v>
      </c>
    </row>
    <row r="72" spans="1:12" x14ac:dyDescent="0.25">
      <c r="A72" s="18">
        <f>A71+2</f>
        <v>33</v>
      </c>
      <c r="B72" s="18" t="str">
        <f t="shared" si="8"/>
        <v>0x21</v>
      </c>
      <c r="C72" s="19" t="s">
        <v>554</v>
      </c>
      <c r="D72" s="19" t="s">
        <v>554</v>
      </c>
      <c r="E72" s="21"/>
      <c r="F72" s="24">
        <v>15</v>
      </c>
      <c r="G72" s="24">
        <v>0</v>
      </c>
      <c r="H72" s="19">
        <f t="shared" si="22"/>
        <v>16</v>
      </c>
      <c r="I72" s="19" t="s">
        <v>5</v>
      </c>
      <c r="J72" s="24">
        <v>0</v>
      </c>
      <c r="K72" s="24" t="str">
        <f t="shared" si="23"/>
        <v>sd_den</v>
      </c>
      <c r="L72" s="19" t="str">
        <f t="shared" si="24"/>
        <v>out</v>
      </c>
    </row>
    <row r="73" spans="1:12" x14ac:dyDescent="0.25">
      <c r="A73" s="14">
        <f>A72+2</f>
        <v>35</v>
      </c>
      <c r="B73" s="14" t="str">
        <f t="shared" si="8"/>
        <v>0x23</v>
      </c>
      <c r="C73" s="15" t="s">
        <v>550</v>
      </c>
      <c r="D73" s="16" t="s">
        <v>551</v>
      </c>
      <c r="E73" s="16" t="s">
        <v>1690</v>
      </c>
      <c r="F73" s="16">
        <v>9</v>
      </c>
      <c r="G73" s="16">
        <v>0</v>
      </c>
      <c r="H73" s="15">
        <f t="shared" si="22"/>
        <v>10</v>
      </c>
      <c r="I73" s="15" t="s">
        <v>5</v>
      </c>
      <c r="J73" s="16">
        <v>0</v>
      </c>
      <c r="K73" s="16" t="str">
        <f t="shared" si="23"/>
        <v>sd_n_int</v>
      </c>
      <c r="L73" s="15" t="str">
        <f t="shared" si="24"/>
        <v>out</v>
      </c>
    </row>
    <row r="74" spans="1:12" x14ac:dyDescent="0.25">
      <c r="A74" s="18">
        <f>A73+2</f>
        <v>37</v>
      </c>
      <c r="B74" s="18" t="str">
        <f t="shared" si="8"/>
        <v>0x25</v>
      </c>
      <c r="C74" s="19" t="s">
        <v>552</v>
      </c>
      <c r="D74" s="24" t="s">
        <v>552</v>
      </c>
      <c r="E74" s="24" t="s">
        <v>1691</v>
      </c>
      <c r="F74" s="24">
        <v>23</v>
      </c>
      <c r="G74" s="24">
        <v>0</v>
      </c>
      <c r="H74" s="19">
        <f t="shared" si="9"/>
        <v>24</v>
      </c>
      <c r="I74" s="19" t="s">
        <v>5</v>
      </c>
      <c r="J74" s="24">
        <v>0</v>
      </c>
      <c r="K74" s="24" t="str">
        <f t="shared" si="16"/>
        <v>sd_k</v>
      </c>
      <c r="L74" s="19" t="str">
        <f t="shared" ref="L74" si="25">IF(K74="","",IF(I74="R","in","out"))</f>
        <v>out</v>
      </c>
    </row>
    <row r="75" spans="1:12" ht="45" x14ac:dyDescent="0.25">
      <c r="A75" s="14">
        <f>A74+3</f>
        <v>40</v>
      </c>
      <c r="B75" s="14" t="str">
        <f t="shared" si="8"/>
        <v>0x28</v>
      </c>
      <c r="C75" s="15" t="s">
        <v>557</v>
      </c>
      <c r="D75" s="16" t="s">
        <v>1282</v>
      </c>
      <c r="E75" s="17" t="s">
        <v>1692</v>
      </c>
      <c r="F75" s="16">
        <v>1</v>
      </c>
      <c r="G75" s="16">
        <v>1</v>
      </c>
      <c r="H75" s="15">
        <f t="shared" ref="H75:H77" si="26">IF(G75="","",F75-G75+1)</f>
        <v>1</v>
      </c>
      <c r="I75" s="15" t="s">
        <v>5</v>
      </c>
      <c r="J75" s="16">
        <v>0</v>
      </c>
      <c r="K75" s="16"/>
      <c r="L75" s="15"/>
    </row>
    <row r="76" spans="1:12" x14ac:dyDescent="0.25">
      <c r="A76" s="14">
        <f>A75</f>
        <v>40</v>
      </c>
      <c r="B76" s="14" t="str">
        <f t="shared" si="8"/>
        <v>0x28</v>
      </c>
      <c r="C76" s="15" t="s">
        <v>557</v>
      </c>
      <c r="D76" s="16" t="s">
        <v>1283</v>
      </c>
      <c r="E76" s="16" t="s">
        <v>1693</v>
      </c>
      <c r="F76" s="16">
        <v>0</v>
      </c>
      <c r="G76" s="16">
        <v>0</v>
      </c>
      <c r="H76" s="15">
        <f t="shared" si="26"/>
        <v>1</v>
      </c>
      <c r="I76" s="15" t="s">
        <v>5</v>
      </c>
      <c r="J76" s="16">
        <v>0</v>
      </c>
      <c r="K76" s="16" t="s">
        <v>1288</v>
      </c>
      <c r="L76" s="15" t="str">
        <f t="shared" ref="L76" si="27">IF(K76="","",IF(I76="R","in","out"))</f>
        <v>out</v>
      </c>
    </row>
    <row r="77" spans="1:12" x14ac:dyDescent="0.25">
      <c r="A77" s="18">
        <f>A75+1</f>
        <v>41</v>
      </c>
      <c r="B77" s="18" t="str">
        <f t="shared" ref="B77:B83" si="28">_xlfn.CONCAT("0x",DEC2HEX(A77,2))</f>
        <v>0x29</v>
      </c>
      <c r="C77" s="19" t="s">
        <v>1284</v>
      </c>
      <c r="D77" s="24" t="s">
        <v>1286</v>
      </c>
      <c r="E77" s="24"/>
      <c r="F77" s="24">
        <v>5</v>
      </c>
      <c r="G77" s="24">
        <v>4</v>
      </c>
      <c r="H77" s="19">
        <f t="shared" si="26"/>
        <v>2</v>
      </c>
      <c r="I77" s="19" t="s">
        <v>5</v>
      </c>
      <c r="J77" s="24">
        <v>3</v>
      </c>
      <c r="K77" s="24"/>
      <c r="L77" s="19"/>
    </row>
    <row r="78" spans="1:12" x14ac:dyDescent="0.25">
      <c r="A78" s="18">
        <f>A77</f>
        <v>41</v>
      </c>
      <c r="B78" s="18" t="str">
        <f t="shared" si="28"/>
        <v>0x29</v>
      </c>
      <c r="C78" s="19" t="s">
        <v>1284</v>
      </c>
      <c r="D78" s="24" t="s">
        <v>1285</v>
      </c>
      <c r="E78" s="24"/>
      <c r="F78" s="24">
        <v>3</v>
      </c>
      <c r="G78" s="24">
        <v>3</v>
      </c>
      <c r="H78" s="19">
        <f t="shared" ref="H78:H81" si="29">IF(G78="","",F78-G78+1)</f>
        <v>1</v>
      </c>
      <c r="I78" s="19" t="s">
        <v>5</v>
      </c>
      <c r="J78" s="24">
        <v>1</v>
      </c>
      <c r="K78" s="24"/>
      <c r="L78" s="19"/>
    </row>
    <row r="79" spans="1:12" x14ac:dyDescent="0.25">
      <c r="A79" s="18">
        <f>A78</f>
        <v>41</v>
      </c>
      <c r="B79" s="18" t="str">
        <f t="shared" si="28"/>
        <v>0x29</v>
      </c>
      <c r="C79" s="19" t="s">
        <v>1284</v>
      </c>
      <c r="D79" s="24" t="s">
        <v>1289</v>
      </c>
      <c r="E79" s="21"/>
      <c r="F79" s="24">
        <v>2</v>
      </c>
      <c r="G79" s="24">
        <v>2</v>
      </c>
      <c r="H79" s="19">
        <f t="shared" ref="H79:H80" si="30">IF(G79="","",F79-G79+1)</f>
        <v>1</v>
      </c>
      <c r="I79" s="19" t="s">
        <v>5</v>
      </c>
      <c r="J79" s="24">
        <v>0</v>
      </c>
      <c r="K79" s="24"/>
      <c r="L79" s="19"/>
    </row>
    <row r="80" spans="1:12" x14ac:dyDescent="0.25">
      <c r="A80" s="18">
        <f>A79</f>
        <v>41</v>
      </c>
      <c r="B80" s="18" t="str">
        <f t="shared" si="28"/>
        <v>0x29</v>
      </c>
      <c r="C80" s="19" t="s">
        <v>1284</v>
      </c>
      <c r="D80" s="24" t="s">
        <v>1290</v>
      </c>
      <c r="E80" s="21"/>
      <c r="F80" s="24">
        <v>1</v>
      </c>
      <c r="G80" s="24">
        <v>1</v>
      </c>
      <c r="H80" s="19">
        <f t="shared" si="30"/>
        <v>1</v>
      </c>
      <c r="I80" s="19" t="s">
        <v>5</v>
      </c>
      <c r="J80" s="24">
        <v>1</v>
      </c>
      <c r="K80" s="24"/>
      <c r="L80" s="19"/>
    </row>
    <row r="81" spans="1:12" x14ac:dyDescent="0.25">
      <c r="A81" s="18">
        <f>A80</f>
        <v>41</v>
      </c>
      <c r="B81" s="18" t="str">
        <f t="shared" si="28"/>
        <v>0x29</v>
      </c>
      <c r="C81" s="19" t="s">
        <v>1284</v>
      </c>
      <c r="D81" s="24" t="s">
        <v>528</v>
      </c>
      <c r="E81" s="21"/>
      <c r="F81" s="24">
        <v>0</v>
      </c>
      <c r="G81" s="24">
        <v>0</v>
      </c>
      <c r="H81" s="19">
        <f t="shared" si="29"/>
        <v>1</v>
      </c>
      <c r="I81" s="19" t="s">
        <v>5</v>
      </c>
      <c r="J81" s="24">
        <v>0</v>
      </c>
      <c r="K81" s="24"/>
      <c r="L81" s="19"/>
    </row>
    <row r="82" spans="1:12" x14ac:dyDescent="0.25">
      <c r="A82" s="14">
        <f>A81+1</f>
        <v>42</v>
      </c>
      <c r="B82" s="14" t="str">
        <f t="shared" si="28"/>
        <v>0x2A</v>
      </c>
      <c r="C82" s="15" t="s">
        <v>559</v>
      </c>
      <c r="D82" s="15" t="s">
        <v>560</v>
      </c>
      <c r="E82" s="29"/>
      <c r="F82" s="16">
        <v>4</v>
      </c>
      <c r="G82" s="16">
        <v>4</v>
      </c>
      <c r="H82" s="15">
        <f t="shared" ref="H82:H83" si="31">IF(G82="","",F82-G82+1)</f>
        <v>1</v>
      </c>
      <c r="I82" s="15" t="s">
        <v>5</v>
      </c>
      <c r="J82" s="16">
        <v>0</v>
      </c>
      <c r="K82" s="16" t="str">
        <f>IF(D82="","",D82)</f>
        <v>synth_amux_en</v>
      </c>
      <c r="L82" s="15" t="str">
        <f>IF(K82="","",IF(I82="R","in","out"))</f>
        <v>out</v>
      </c>
    </row>
    <row r="83" spans="1:12" x14ac:dyDescent="0.25">
      <c r="A83" s="14">
        <f>A82</f>
        <v>42</v>
      </c>
      <c r="B83" s="14" t="str">
        <f t="shared" si="28"/>
        <v>0x2A</v>
      </c>
      <c r="C83" s="15" t="s">
        <v>559</v>
      </c>
      <c r="D83" s="15" t="s">
        <v>561</v>
      </c>
      <c r="E83" s="29"/>
      <c r="F83" s="16">
        <v>2</v>
      </c>
      <c r="G83" s="16">
        <v>0</v>
      </c>
      <c r="H83" s="15">
        <f t="shared" si="31"/>
        <v>3</v>
      </c>
      <c r="I83" s="15" t="s">
        <v>5</v>
      </c>
      <c r="J83" s="16">
        <v>0</v>
      </c>
      <c r="K83" s="16" t="str">
        <f>IF(D83="","",D83)</f>
        <v>synth_amux_sel</v>
      </c>
      <c r="L83" s="15" t="str">
        <f>IF(K83="","",IF(I83="R","in","out"))</f>
        <v>out</v>
      </c>
    </row>
  </sheetData>
  <dataValidations disablePrompts="1" count="1">
    <dataValidation type="list" allowBlank="1" showInputMessage="1" showErrorMessage="1" sqref="I5:I83" xr:uid="{00000000-0002-0000-0800-000000000000}">
      <formula1>"RW,W,R,RW_TX_V,RW_TX_H,RW_RX_V,RW_RX_H"</formula1>
      <formula2>0</formula2>
    </dataValidation>
  </dataValidations>
  <pageMargins left="0.7" right="0.7" top="0.75" bottom="0.75" header="0.3" footer="0.3"/>
  <pageSetup paperSize="9" scale="40" firstPageNumber="0" orientation="portrait" r:id="rId1"/>
  <headerFooter>
    <oddHeader>&amp;C&amp;"Calibri,Fet"&amp;48PLL</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74"/>
  <sheetViews>
    <sheetView topLeftCell="A103" zoomScale="80" zoomScaleNormal="80" zoomScalePageLayoutView="46" workbookViewId="0">
      <selection activeCell="D53" sqref="D53"/>
    </sheetView>
  </sheetViews>
  <sheetFormatPr defaultRowHeight="15" x14ac:dyDescent="0.25"/>
  <cols>
    <col min="1" max="1" width="14.42578125" customWidth="1"/>
    <col min="2" max="2" width="13.140625" customWidth="1"/>
    <col min="3" max="3" width="30" customWidth="1"/>
    <col min="4" max="4" width="26.5703125" customWidth="1"/>
    <col min="5" max="5" width="63" bestFit="1" customWidth="1"/>
    <col min="6" max="8" width="8.7109375" customWidth="1"/>
    <col min="9" max="9" width="16" customWidth="1"/>
    <col min="10" max="10" width="8.7109375" customWidth="1"/>
    <col min="11" max="11" width="27.140625" customWidth="1"/>
    <col min="12" max="1025" width="8.7109375" customWidth="1"/>
  </cols>
  <sheetData>
    <row r="1" spans="1:12" x14ac:dyDescent="0.25">
      <c r="A1" s="5" t="s">
        <v>14</v>
      </c>
      <c r="B1" s="5"/>
      <c r="C1" s="6" t="s">
        <v>0</v>
      </c>
      <c r="D1" s="6" t="s">
        <v>1</v>
      </c>
      <c r="E1" s="6" t="s">
        <v>562</v>
      </c>
    </row>
    <row r="2" spans="1:12" x14ac:dyDescent="0.25">
      <c r="A2" s="7" t="s">
        <v>563</v>
      </c>
      <c r="C2" s="3">
        <f>Setup!B5</f>
        <v>44732</v>
      </c>
      <c r="D2" s="3" t="str">
        <f>Setup!C5</f>
        <v>0.1</v>
      </c>
    </row>
    <row r="3" spans="1:12" x14ac:dyDescent="0.25">
      <c r="A3" s="8" t="s">
        <v>17</v>
      </c>
      <c r="B3" s="8" t="s">
        <v>18</v>
      </c>
      <c r="C3" s="8" t="s">
        <v>19</v>
      </c>
      <c r="D3" s="8" t="s">
        <v>20</v>
      </c>
      <c r="E3" s="8" t="s">
        <v>21</v>
      </c>
      <c r="F3" s="8" t="s">
        <v>22</v>
      </c>
      <c r="G3" s="8" t="s">
        <v>23</v>
      </c>
      <c r="H3" s="8" t="s">
        <v>24</v>
      </c>
      <c r="I3" s="8" t="s">
        <v>25</v>
      </c>
      <c r="J3" s="8" t="s">
        <v>26</v>
      </c>
      <c r="K3" s="10" t="s">
        <v>27</v>
      </c>
      <c r="L3" s="10" t="s">
        <v>28</v>
      </c>
    </row>
    <row r="4" spans="1:12" x14ac:dyDescent="0.25">
      <c r="A4" s="11"/>
      <c r="B4" s="11"/>
      <c r="C4" s="11"/>
      <c r="D4" s="11"/>
      <c r="E4" s="12"/>
      <c r="F4" s="11"/>
      <c r="G4" s="11"/>
      <c r="H4" s="11"/>
      <c r="I4" s="12"/>
      <c r="J4" s="11"/>
      <c r="K4" s="11"/>
      <c r="L4" s="11"/>
    </row>
    <row r="5" spans="1:12" ht="75" x14ac:dyDescent="0.25">
      <c r="A5" s="14">
        <v>0</v>
      </c>
      <c r="B5" s="14" t="str">
        <f t="shared" ref="B5:B40" si="0">_xlfn.CONCAT("0x",DEC2HEX(A5,2))</f>
        <v>0x00</v>
      </c>
      <c r="C5" s="15" t="s">
        <v>571</v>
      </c>
      <c r="D5" s="15" t="s">
        <v>564</v>
      </c>
      <c r="E5" s="29" t="s">
        <v>565</v>
      </c>
      <c r="F5" s="15">
        <v>14</v>
      </c>
      <c r="G5" s="15">
        <v>13</v>
      </c>
      <c r="H5" s="15">
        <f t="shared" ref="H5:H40" si="1">IF(G5="","",F5-G5+1)</f>
        <v>2</v>
      </c>
      <c r="I5" s="15" t="s">
        <v>5</v>
      </c>
      <c r="J5" s="15">
        <v>0</v>
      </c>
      <c r="K5" s="15"/>
      <c r="L5" s="15"/>
    </row>
    <row r="6" spans="1:12" x14ac:dyDescent="0.25">
      <c r="A6" s="14">
        <f>A5</f>
        <v>0</v>
      </c>
      <c r="B6" s="14" t="str">
        <f t="shared" si="0"/>
        <v>0x00</v>
      </c>
      <c r="C6" s="15" t="s">
        <v>571</v>
      </c>
      <c r="D6" s="15" t="s">
        <v>566</v>
      </c>
      <c r="E6" s="29" t="s">
        <v>567</v>
      </c>
      <c r="F6" s="15">
        <v>12</v>
      </c>
      <c r="G6" s="15">
        <v>12</v>
      </c>
      <c r="H6" s="15">
        <f t="shared" si="1"/>
        <v>1</v>
      </c>
      <c r="I6" s="15" t="s">
        <v>5</v>
      </c>
      <c r="J6" s="15">
        <v>0</v>
      </c>
      <c r="K6" s="15"/>
      <c r="L6" s="15"/>
    </row>
    <row r="7" spans="1:12" ht="195" x14ac:dyDescent="0.25">
      <c r="A7" s="14">
        <f>A6</f>
        <v>0</v>
      </c>
      <c r="B7" s="14" t="str">
        <f t="shared" si="0"/>
        <v>0x00</v>
      </c>
      <c r="C7" s="15" t="s">
        <v>571</v>
      </c>
      <c r="D7" s="15" t="s">
        <v>90</v>
      </c>
      <c r="E7" s="29" t="s">
        <v>568</v>
      </c>
      <c r="F7" s="15">
        <v>11</v>
      </c>
      <c r="G7" s="15">
        <v>8</v>
      </c>
      <c r="H7" s="15">
        <f t="shared" si="1"/>
        <v>4</v>
      </c>
      <c r="I7" s="15" t="s">
        <v>5</v>
      </c>
      <c r="J7" s="15">
        <v>1</v>
      </c>
      <c r="K7" s="15"/>
      <c r="L7" s="15"/>
    </row>
    <row r="8" spans="1:12" ht="30" x14ac:dyDescent="0.25">
      <c r="A8" s="14">
        <f>A7</f>
        <v>0</v>
      </c>
      <c r="B8" s="14" t="str">
        <f t="shared" si="0"/>
        <v>0x00</v>
      </c>
      <c r="C8" s="15" t="s">
        <v>571</v>
      </c>
      <c r="D8" s="15" t="s">
        <v>569</v>
      </c>
      <c r="E8" s="29" t="s">
        <v>572</v>
      </c>
      <c r="F8" s="15">
        <v>7</v>
      </c>
      <c r="G8" s="15">
        <v>0</v>
      </c>
      <c r="H8" s="15">
        <f t="shared" si="1"/>
        <v>8</v>
      </c>
      <c r="I8" s="15" t="s">
        <v>5</v>
      </c>
      <c r="J8" s="15">
        <v>0</v>
      </c>
      <c r="K8" s="15"/>
      <c r="L8" s="15"/>
    </row>
    <row r="9" spans="1:12" ht="75" x14ac:dyDescent="0.25">
      <c r="A9" s="18">
        <f>A8+2</f>
        <v>2</v>
      </c>
      <c r="B9" s="18" t="str">
        <f t="shared" si="0"/>
        <v>0x02</v>
      </c>
      <c r="C9" s="19" t="s">
        <v>573</v>
      </c>
      <c r="D9" s="19" t="s">
        <v>564</v>
      </c>
      <c r="E9" s="20" t="s">
        <v>565</v>
      </c>
      <c r="F9" s="19">
        <v>14</v>
      </c>
      <c r="G9" s="19">
        <v>13</v>
      </c>
      <c r="H9" s="19">
        <f t="shared" si="1"/>
        <v>2</v>
      </c>
      <c r="I9" s="19" t="s">
        <v>6</v>
      </c>
      <c r="J9" s="19">
        <v>0</v>
      </c>
      <c r="K9" s="19"/>
      <c r="L9" s="19"/>
    </row>
    <row r="10" spans="1:12" x14ac:dyDescent="0.25">
      <c r="A10" s="18">
        <f>A9</f>
        <v>2</v>
      </c>
      <c r="B10" s="18" t="str">
        <f t="shared" si="0"/>
        <v>0x02</v>
      </c>
      <c r="C10" s="19" t="s">
        <v>573</v>
      </c>
      <c r="D10" s="19" t="s">
        <v>566</v>
      </c>
      <c r="E10" s="20" t="s">
        <v>567</v>
      </c>
      <c r="F10" s="19">
        <v>12</v>
      </c>
      <c r="G10" s="19">
        <v>12</v>
      </c>
      <c r="H10" s="19">
        <f t="shared" si="1"/>
        <v>1</v>
      </c>
      <c r="I10" s="19" t="s">
        <v>6</v>
      </c>
      <c r="J10" s="19">
        <v>0</v>
      </c>
      <c r="K10" s="19"/>
      <c r="L10" s="19"/>
    </row>
    <row r="11" spans="1:12" ht="195" x14ac:dyDescent="0.25">
      <c r="A11" s="18">
        <f>A10</f>
        <v>2</v>
      </c>
      <c r="B11" s="18" t="str">
        <f t="shared" si="0"/>
        <v>0x02</v>
      </c>
      <c r="C11" s="19" t="s">
        <v>573</v>
      </c>
      <c r="D11" s="19" t="s">
        <v>90</v>
      </c>
      <c r="E11" s="20" t="s">
        <v>568</v>
      </c>
      <c r="F11" s="19">
        <v>11</v>
      </c>
      <c r="G11" s="19">
        <v>8</v>
      </c>
      <c r="H11" s="19">
        <f t="shared" si="1"/>
        <v>4</v>
      </c>
      <c r="I11" s="19" t="s">
        <v>6</v>
      </c>
      <c r="J11" s="19">
        <v>0</v>
      </c>
      <c r="K11" s="19"/>
      <c r="L11" s="19"/>
    </row>
    <row r="12" spans="1:12" ht="30" x14ac:dyDescent="0.25">
      <c r="A12" s="18">
        <f>A11</f>
        <v>2</v>
      </c>
      <c r="B12" s="18" t="str">
        <f t="shared" si="0"/>
        <v>0x02</v>
      </c>
      <c r="C12" s="19" t="s">
        <v>573</v>
      </c>
      <c r="D12" s="19" t="s">
        <v>569</v>
      </c>
      <c r="E12" s="20" t="s">
        <v>570</v>
      </c>
      <c r="F12" s="19">
        <v>7</v>
      </c>
      <c r="G12" s="19">
        <v>0</v>
      </c>
      <c r="H12" s="19">
        <f t="shared" si="1"/>
        <v>8</v>
      </c>
      <c r="I12" s="19" t="s">
        <v>6</v>
      </c>
      <c r="J12" s="19">
        <v>0</v>
      </c>
      <c r="K12" s="19"/>
      <c r="L12" s="19"/>
    </row>
    <row r="13" spans="1:12" x14ac:dyDescent="0.25">
      <c r="A13" s="14">
        <f>A12+2</f>
        <v>4</v>
      </c>
      <c r="B13" s="14" t="str">
        <f t="shared" si="0"/>
        <v>0x04</v>
      </c>
      <c r="C13" s="15" t="s">
        <v>574</v>
      </c>
      <c r="D13" s="15" t="s">
        <v>575</v>
      </c>
      <c r="E13" s="29" t="s">
        <v>576</v>
      </c>
      <c r="F13" s="15">
        <v>7</v>
      </c>
      <c r="G13" s="15">
        <v>0</v>
      </c>
      <c r="H13" s="15">
        <f t="shared" si="1"/>
        <v>8</v>
      </c>
      <c r="I13" s="15" t="s">
        <v>6</v>
      </c>
      <c r="J13" s="15">
        <v>0</v>
      </c>
      <c r="K13" s="15"/>
      <c r="L13" s="15"/>
    </row>
    <row r="14" spans="1:12" x14ac:dyDescent="0.25">
      <c r="A14" s="18">
        <f t="shared" ref="A14:A20" si="2">A13+1</f>
        <v>5</v>
      </c>
      <c r="B14" s="18" t="str">
        <f t="shared" si="0"/>
        <v>0x05</v>
      </c>
      <c r="C14" s="19" t="s">
        <v>577</v>
      </c>
      <c r="D14" s="19" t="s">
        <v>575</v>
      </c>
      <c r="E14" s="20" t="s">
        <v>578</v>
      </c>
      <c r="F14" s="19">
        <v>7</v>
      </c>
      <c r="G14" s="19">
        <v>0</v>
      </c>
      <c r="H14" s="19">
        <f t="shared" si="1"/>
        <v>8</v>
      </c>
      <c r="I14" s="19" t="s">
        <v>6</v>
      </c>
      <c r="J14" s="19">
        <v>0</v>
      </c>
      <c r="K14" s="19"/>
      <c r="L14" s="19"/>
    </row>
    <row r="15" spans="1:12" x14ac:dyDescent="0.25">
      <c r="A15" s="14">
        <f t="shared" si="2"/>
        <v>6</v>
      </c>
      <c r="B15" s="14" t="str">
        <f t="shared" si="0"/>
        <v>0x06</v>
      </c>
      <c r="C15" s="15" t="s">
        <v>579</v>
      </c>
      <c r="D15" s="15" t="s">
        <v>575</v>
      </c>
      <c r="E15" s="29" t="s">
        <v>580</v>
      </c>
      <c r="F15" s="15">
        <v>7</v>
      </c>
      <c r="G15" s="15">
        <v>0</v>
      </c>
      <c r="H15" s="15">
        <f t="shared" si="1"/>
        <v>8</v>
      </c>
      <c r="I15" s="15" t="s">
        <v>6</v>
      </c>
      <c r="J15" s="15">
        <v>0</v>
      </c>
      <c r="K15" s="15"/>
      <c r="L15" s="15"/>
    </row>
    <row r="16" spans="1:12" x14ac:dyDescent="0.25">
      <c r="A16" s="18">
        <f t="shared" si="2"/>
        <v>7</v>
      </c>
      <c r="B16" s="18" t="str">
        <f t="shared" si="0"/>
        <v>0x07</v>
      </c>
      <c r="C16" s="19" t="s">
        <v>581</v>
      </c>
      <c r="D16" s="19" t="s">
        <v>575</v>
      </c>
      <c r="E16" s="20" t="s">
        <v>582</v>
      </c>
      <c r="F16" s="19">
        <v>7</v>
      </c>
      <c r="G16" s="19">
        <v>0</v>
      </c>
      <c r="H16" s="19">
        <f t="shared" si="1"/>
        <v>8</v>
      </c>
      <c r="I16" s="19" t="s">
        <v>6</v>
      </c>
      <c r="J16" s="19">
        <v>0</v>
      </c>
      <c r="K16" s="19"/>
      <c r="L16" s="19"/>
    </row>
    <row r="17" spans="1:12" x14ac:dyDescent="0.25">
      <c r="A17" s="14">
        <f t="shared" si="2"/>
        <v>8</v>
      </c>
      <c r="B17" s="14" t="str">
        <f t="shared" si="0"/>
        <v>0x08</v>
      </c>
      <c r="C17" s="15" t="s">
        <v>583</v>
      </c>
      <c r="D17" s="15" t="s">
        <v>575</v>
      </c>
      <c r="E17" s="29" t="s">
        <v>584</v>
      </c>
      <c r="F17" s="15">
        <v>7</v>
      </c>
      <c r="G17" s="15">
        <v>0</v>
      </c>
      <c r="H17" s="15">
        <f t="shared" si="1"/>
        <v>8</v>
      </c>
      <c r="I17" s="15" t="s">
        <v>6</v>
      </c>
      <c r="J17" s="15">
        <v>0</v>
      </c>
      <c r="K17" s="15"/>
      <c r="L17" s="15"/>
    </row>
    <row r="18" spans="1:12" x14ac:dyDescent="0.25">
      <c r="A18" s="18">
        <f t="shared" si="2"/>
        <v>9</v>
      </c>
      <c r="B18" s="18" t="str">
        <f t="shared" si="0"/>
        <v>0x09</v>
      </c>
      <c r="C18" s="19" t="s">
        <v>585</v>
      </c>
      <c r="D18" s="19" t="s">
        <v>575</v>
      </c>
      <c r="E18" s="20" t="s">
        <v>586</v>
      </c>
      <c r="F18" s="19">
        <v>7</v>
      </c>
      <c r="G18" s="19">
        <v>0</v>
      </c>
      <c r="H18" s="19">
        <f t="shared" si="1"/>
        <v>8</v>
      </c>
      <c r="I18" s="19" t="s">
        <v>6</v>
      </c>
      <c r="J18" s="19">
        <v>0</v>
      </c>
      <c r="K18" s="19"/>
      <c r="L18" s="19"/>
    </row>
    <row r="19" spans="1:12" x14ac:dyDescent="0.25">
      <c r="A19" s="14">
        <f t="shared" si="2"/>
        <v>10</v>
      </c>
      <c r="B19" s="14" t="str">
        <f t="shared" si="0"/>
        <v>0x0A</v>
      </c>
      <c r="C19" s="15" t="s">
        <v>587</v>
      </c>
      <c r="D19" s="15" t="s">
        <v>575</v>
      </c>
      <c r="E19" s="29" t="s">
        <v>588</v>
      </c>
      <c r="F19" s="15">
        <v>7</v>
      </c>
      <c r="G19" s="15">
        <v>0</v>
      </c>
      <c r="H19" s="15">
        <f t="shared" si="1"/>
        <v>8</v>
      </c>
      <c r="I19" s="15" t="s">
        <v>6</v>
      </c>
      <c r="J19" s="15">
        <v>0</v>
      </c>
      <c r="K19" s="15"/>
      <c r="L19" s="15"/>
    </row>
    <row r="20" spans="1:12" x14ac:dyDescent="0.25">
      <c r="A20" s="18">
        <f t="shared" si="2"/>
        <v>11</v>
      </c>
      <c r="B20" s="18" t="str">
        <f t="shared" si="0"/>
        <v>0x0B</v>
      </c>
      <c r="C20" s="19" t="s">
        <v>589</v>
      </c>
      <c r="D20" s="19" t="s">
        <v>575</v>
      </c>
      <c r="E20" s="20" t="s">
        <v>590</v>
      </c>
      <c r="F20" s="19">
        <v>7</v>
      </c>
      <c r="G20" s="19">
        <v>0</v>
      </c>
      <c r="H20" s="19">
        <f t="shared" si="1"/>
        <v>8</v>
      </c>
      <c r="I20" s="19" t="s">
        <v>6</v>
      </c>
      <c r="J20" s="19">
        <v>0</v>
      </c>
      <c r="K20" s="19"/>
      <c r="L20" s="19"/>
    </row>
    <row r="21" spans="1:12" x14ac:dyDescent="0.25">
      <c r="A21" s="14">
        <f>A20+1</f>
        <v>12</v>
      </c>
      <c r="B21" s="14" t="str">
        <f t="shared" si="0"/>
        <v>0x0C</v>
      </c>
      <c r="C21" s="15" t="s">
        <v>1291</v>
      </c>
      <c r="D21" s="15" t="s">
        <v>1292</v>
      </c>
      <c r="E21" s="29" t="s">
        <v>1293</v>
      </c>
      <c r="F21" s="15">
        <v>7</v>
      </c>
      <c r="G21" s="15">
        <v>4</v>
      </c>
      <c r="H21" s="15">
        <f t="shared" si="1"/>
        <v>4</v>
      </c>
      <c r="I21" s="15" t="s">
        <v>5</v>
      </c>
      <c r="J21" s="15">
        <v>8</v>
      </c>
      <c r="K21" s="15"/>
      <c r="L21" s="15"/>
    </row>
    <row r="22" spans="1:12" x14ac:dyDescent="0.25">
      <c r="A22" s="14">
        <f>A21</f>
        <v>12</v>
      </c>
      <c r="B22" s="14" t="str">
        <f t="shared" ref="B22:B23" si="3">_xlfn.CONCAT("0x",DEC2HEX(A22,2))</f>
        <v>0x0C</v>
      </c>
      <c r="C22" s="15" t="s">
        <v>1291</v>
      </c>
      <c r="D22" s="15" t="s">
        <v>1294</v>
      </c>
      <c r="E22" s="29" t="s">
        <v>1295</v>
      </c>
      <c r="F22" s="15">
        <v>3</v>
      </c>
      <c r="G22" s="15">
        <v>0</v>
      </c>
      <c r="H22" s="15">
        <f t="shared" ref="H22:H23" si="4">IF(G22="","",F22-G22+1)</f>
        <v>4</v>
      </c>
      <c r="I22" s="15" t="s">
        <v>5</v>
      </c>
      <c r="J22" s="15">
        <v>8</v>
      </c>
      <c r="K22" s="15"/>
      <c r="L22" s="15"/>
    </row>
    <row r="23" spans="1:12" x14ac:dyDescent="0.25">
      <c r="A23" s="37">
        <f>A22+1</f>
        <v>13</v>
      </c>
      <c r="B23" s="37" t="str">
        <f t="shared" si="3"/>
        <v>0x0D</v>
      </c>
      <c r="C23" s="38" t="s">
        <v>1296</v>
      </c>
      <c r="D23" s="38" t="s">
        <v>1297</v>
      </c>
      <c r="E23" s="41" t="s">
        <v>1299</v>
      </c>
      <c r="F23" s="38">
        <v>7</v>
      </c>
      <c r="G23" s="38">
        <v>4</v>
      </c>
      <c r="H23" s="38">
        <f t="shared" si="4"/>
        <v>4</v>
      </c>
      <c r="I23" s="38" t="s">
        <v>5</v>
      </c>
      <c r="J23" s="38">
        <v>8</v>
      </c>
      <c r="K23" s="38"/>
      <c r="L23" s="38"/>
    </row>
    <row r="24" spans="1:12" x14ac:dyDescent="0.25">
      <c r="A24" s="37">
        <f>A23</f>
        <v>13</v>
      </c>
      <c r="B24" s="37" t="str">
        <f t="shared" ref="B24" si="5">_xlfn.CONCAT("0x",DEC2HEX(A24,2))</f>
        <v>0x0D</v>
      </c>
      <c r="C24" s="38" t="s">
        <v>1296</v>
      </c>
      <c r="D24" s="38" t="s">
        <v>1298</v>
      </c>
      <c r="E24" s="41" t="s">
        <v>1300</v>
      </c>
      <c r="F24" s="38">
        <v>3</v>
      </c>
      <c r="G24" s="38">
        <v>0</v>
      </c>
      <c r="H24" s="38">
        <f t="shared" ref="H24" si="6">IF(G24="","",F24-G24+1)</f>
        <v>4</v>
      </c>
      <c r="I24" s="38" t="s">
        <v>5</v>
      </c>
      <c r="J24" s="38">
        <v>8</v>
      </c>
      <c r="K24" s="38"/>
      <c r="L24" s="38"/>
    </row>
    <row r="25" spans="1:12" ht="60" x14ac:dyDescent="0.25">
      <c r="A25" s="14">
        <f>A24+1</f>
        <v>14</v>
      </c>
      <c r="B25" s="14" t="str">
        <f t="shared" si="0"/>
        <v>0x0E</v>
      </c>
      <c r="C25" s="15" t="s">
        <v>591</v>
      </c>
      <c r="D25" s="15" t="s">
        <v>592</v>
      </c>
      <c r="E25" s="29" t="s">
        <v>1694</v>
      </c>
      <c r="F25" s="15">
        <v>34</v>
      </c>
      <c r="G25" s="15">
        <v>32</v>
      </c>
      <c r="H25" s="15">
        <f t="shared" si="1"/>
        <v>3</v>
      </c>
      <c r="I25" s="15" t="s">
        <v>5</v>
      </c>
      <c r="J25" s="15">
        <v>0</v>
      </c>
      <c r="K25" s="15" t="str">
        <f t="shared" ref="K25:K41" si="7">IF(D25="","",D25)</f>
        <v>com_bias_tx_vga_trim</v>
      </c>
      <c r="L25" s="15" t="str">
        <f t="shared" ref="L25:L56" si="8">IF(K25="","",IF(I25="R","in","out"))</f>
        <v>out</v>
      </c>
    </row>
    <row r="26" spans="1:12" x14ac:dyDescent="0.25">
      <c r="A26" s="14">
        <f t="shared" ref="A26:A33" si="9">A25</f>
        <v>14</v>
      </c>
      <c r="B26" s="14" t="str">
        <f t="shared" si="0"/>
        <v>0x0E</v>
      </c>
      <c r="C26" s="15" t="s">
        <v>591</v>
      </c>
      <c r="D26" s="15" t="s">
        <v>593</v>
      </c>
      <c r="E26" s="29"/>
      <c r="F26" s="15">
        <v>30</v>
      </c>
      <c r="G26" s="15">
        <v>28</v>
      </c>
      <c r="H26" s="15">
        <f t="shared" si="1"/>
        <v>3</v>
      </c>
      <c r="I26" s="15" t="s">
        <v>5</v>
      </c>
      <c r="J26" s="15">
        <v>0</v>
      </c>
      <c r="K26" s="15" t="str">
        <f t="shared" si="7"/>
        <v>com_bias_tx_pa_trim</v>
      </c>
      <c r="L26" s="15" t="str">
        <f t="shared" si="8"/>
        <v>out</v>
      </c>
    </row>
    <row r="27" spans="1:12" x14ac:dyDescent="0.25">
      <c r="A27" s="14">
        <f t="shared" si="9"/>
        <v>14</v>
      </c>
      <c r="B27" s="14" t="str">
        <f t="shared" si="0"/>
        <v>0x0E</v>
      </c>
      <c r="C27" s="15" t="s">
        <v>591</v>
      </c>
      <c r="D27" s="15" t="s">
        <v>594</v>
      </c>
      <c r="E27" s="15"/>
      <c r="F27" s="15">
        <v>26</v>
      </c>
      <c r="G27" s="15">
        <v>24</v>
      </c>
      <c r="H27" s="15">
        <f t="shared" si="1"/>
        <v>3</v>
      </c>
      <c r="I27" s="15" t="s">
        <v>5</v>
      </c>
      <c r="J27" s="15">
        <v>0</v>
      </c>
      <c r="K27" s="15" t="str">
        <f t="shared" si="7"/>
        <v>com_bias_tx_mix_trim</v>
      </c>
      <c r="L27" s="15" t="str">
        <f t="shared" si="8"/>
        <v>out</v>
      </c>
    </row>
    <row r="28" spans="1:12" x14ac:dyDescent="0.25">
      <c r="A28" s="14">
        <f t="shared" si="9"/>
        <v>14</v>
      </c>
      <c r="B28" s="14" t="str">
        <f t="shared" si="0"/>
        <v>0x0E</v>
      </c>
      <c r="C28" s="15" t="s">
        <v>591</v>
      </c>
      <c r="D28" s="15" t="s">
        <v>595</v>
      </c>
      <c r="E28" s="29"/>
      <c r="F28" s="15">
        <v>22</v>
      </c>
      <c r="G28" s="15">
        <v>20</v>
      </c>
      <c r="H28" s="15">
        <f t="shared" si="1"/>
        <v>3</v>
      </c>
      <c r="I28" s="15" t="s">
        <v>5</v>
      </c>
      <c r="J28" s="15">
        <v>0</v>
      </c>
      <c r="K28" s="15" t="str">
        <f t="shared" si="7"/>
        <v>com_bias_rx_vga_trim</v>
      </c>
      <c r="L28" s="15" t="str">
        <f t="shared" si="8"/>
        <v>out</v>
      </c>
    </row>
    <row r="29" spans="1:12" x14ac:dyDescent="0.25">
      <c r="A29" s="14">
        <f t="shared" si="9"/>
        <v>14</v>
      </c>
      <c r="B29" s="14" t="str">
        <f t="shared" si="0"/>
        <v>0x0E</v>
      </c>
      <c r="C29" s="15" t="s">
        <v>591</v>
      </c>
      <c r="D29" s="15" t="s">
        <v>596</v>
      </c>
      <c r="E29" s="15"/>
      <c r="F29" s="15">
        <v>18</v>
      </c>
      <c r="G29" s="15">
        <v>16</v>
      </c>
      <c r="H29" s="15">
        <f t="shared" si="1"/>
        <v>3</v>
      </c>
      <c r="I29" s="15" t="s">
        <v>5</v>
      </c>
      <c r="J29" s="15">
        <v>0</v>
      </c>
      <c r="K29" s="15" t="str">
        <f t="shared" si="7"/>
        <v>com_bias_rx_mix_trim</v>
      </c>
      <c r="L29" s="15" t="str">
        <f t="shared" si="8"/>
        <v>out</v>
      </c>
    </row>
    <row r="30" spans="1:12" x14ac:dyDescent="0.25">
      <c r="A30" s="14">
        <f t="shared" si="9"/>
        <v>14</v>
      </c>
      <c r="B30" s="14" t="str">
        <f t="shared" si="0"/>
        <v>0x0E</v>
      </c>
      <c r="C30" s="15" t="s">
        <v>591</v>
      </c>
      <c r="D30" s="15" t="s">
        <v>597</v>
      </c>
      <c r="E30" s="29"/>
      <c r="F30" s="15">
        <v>14</v>
      </c>
      <c r="G30" s="15">
        <v>12</v>
      </c>
      <c r="H30" s="15">
        <f t="shared" si="1"/>
        <v>3</v>
      </c>
      <c r="I30" s="15" t="s">
        <v>5</v>
      </c>
      <c r="J30" s="15">
        <v>0</v>
      </c>
      <c r="K30" s="15" t="str">
        <f t="shared" si="7"/>
        <v>com_bias_lo_in_trim</v>
      </c>
      <c r="L30" s="15" t="str">
        <f t="shared" si="8"/>
        <v>out</v>
      </c>
    </row>
    <row r="31" spans="1:12" x14ac:dyDescent="0.25">
      <c r="A31" s="14">
        <f t="shared" si="9"/>
        <v>14</v>
      </c>
      <c r="B31" s="14" t="str">
        <f t="shared" si="0"/>
        <v>0x0E</v>
      </c>
      <c r="C31" s="15" t="s">
        <v>591</v>
      </c>
      <c r="D31" s="15" t="s">
        <v>598</v>
      </c>
      <c r="E31" s="15"/>
      <c r="F31" s="15">
        <v>10</v>
      </c>
      <c r="G31" s="15">
        <v>8</v>
      </c>
      <c r="H31" s="15">
        <f t="shared" si="1"/>
        <v>3</v>
      </c>
      <c r="I31" s="15" t="s">
        <v>5</v>
      </c>
      <c r="J31" s="15">
        <v>0</v>
      </c>
      <c r="K31" s="15" t="str">
        <f t="shared" si="7"/>
        <v>com_bias_lo_mid_trim</v>
      </c>
      <c r="L31" s="15" t="str">
        <f t="shared" si="8"/>
        <v>out</v>
      </c>
    </row>
    <row r="32" spans="1:12" x14ac:dyDescent="0.25">
      <c r="A32" s="14">
        <f t="shared" si="9"/>
        <v>14</v>
      </c>
      <c r="B32" s="14" t="str">
        <f t="shared" si="0"/>
        <v>0x0E</v>
      </c>
      <c r="C32" s="15" t="s">
        <v>591</v>
      </c>
      <c r="D32" s="15" t="s">
        <v>599</v>
      </c>
      <c r="E32" s="15"/>
      <c r="F32" s="15">
        <v>6</v>
      </c>
      <c r="G32" s="15">
        <v>4</v>
      </c>
      <c r="H32" s="15">
        <f t="shared" si="1"/>
        <v>3</v>
      </c>
      <c r="I32" s="15" t="s">
        <v>5</v>
      </c>
      <c r="J32" s="15">
        <v>0</v>
      </c>
      <c r="K32" s="15" t="str">
        <f t="shared" si="7"/>
        <v>com_bias_lo_out_tx_trim</v>
      </c>
      <c r="L32" s="15" t="str">
        <f t="shared" si="8"/>
        <v>out</v>
      </c>
    </row>
    <row r="33" spans="1:12" x14ac:dyDescent="0.25">
      <c r="A33" s="14">
        <f t="shared" si="9"/>
        <v>14</v>
      </c>
      <c r="B33" s="14" t="str">
        <f t="shared" si="0"/>
        <v>0x0E</v>
      </c>
      <c r="C33" s="15" t="s">
        <v>591</v>
      </c>
      <c r="D33" s="15" t="s">
        <v>600</v>
      </c>
      <c r="E33" s="15"/>
      <c r="F33" s="15">
        <v>2</v>
      </c>
      <c r="G33" s="15">
        <v>0</v>
      </c>
      <c r="H33" s="15">
        <f t="shared" si="1"/>
        <v>3</v>
      </c>
      <c r="I33" s="15" t="s">
        <v>5</v>
      </c>
      <c r="J33" s="15">
        <v>0</v>
      </c>
      <c r="K33" s="15" t="str">
        <f t="shared" si="7"/>
        <v>com_bias_lo_out_rx_trim</v>
      </c>
      <c r="L33" s="15" t="str">
        <f t="shared" si="8"/>
        <v>out</v>
      </c>
    </row>
    <row r="34" spans="1:12" x14ac:dyDescent="0.25">
      <c r="A34" s="18">
        <f>A33+5</f>
        <v>19</v>
      </c>
      <c r="B34" s="18" t="str">
        <f t="shared" si="0"/>
        <v>0x13</v>
      </c>
      <c r="C34" s="19" t="s">
        <v>601</v>
      </c>
      <c r="D34" s="19" t="s">
        <v>602</v>
      </c>
      <c r="E34" s="20"/>
      <c r="F34" s="19">
        <v>7</v>
      </c>
      <c r="G34" s="19">
        <v>7</v>
      </c>
      <c r="H34" s="19">
        <f t="shared" si="1"/>
        <v>1</v>
      </c>
      <c r="I34" s="19" t="s">
        <v>5</v>
      </c>
      <c r="J34" s="19">
        <v>0</v>
      </c>
      <c r="K34" s="19" t="str">
        <f t="shared" si="7"/>
        <v>com_en_tx_lb_ext90_v</v>
      </c>
      <c r="L34" s="19" t="str">
        <f t="shared" si="8"/>
        <v>out</v>
      </c>
    </row>
    <row r="35" spans="1:12" x14ac:dyDescent="0.25">
      <c r="A35" s="18">
        <f>A34</f>
        <v>19</v>
      </c>
      <c r="B35" s="18" t="str">
        <f t="shared" si="0"/>
        <v>0x13</v>
      </c>
      <c r="C35" s="19" t="s">
        <v>601</v>
      </c>
      <c r="D35" s="19" t="s">
        <v>603</v>
      </c>
      <c r="E35" s="20"/>
      <c r="F35" s="19">
        <v>6</v>
      </c>
      <c r="G35" s="19">
        <v>6</v>
      </c>
      <c r="H35" s="19">
        <f t="shared" si="1"/>
        <v>1</v>
      </c>
      <c r="I35" s="19" t="s">
        <v>5</v>
      </c>
      <c r="J35" s="19">
        <v>0</v>
      </c>
      <c r="K35" s="19" t="str">
        <f t="shared" si="7"/>
        <v>com_en_tx_lb_ext0_v</v>
      </c>
      <c r="L35" s="19" t="str">
        <f t="shared" si="8"/>
        <v>out</v>
      </c>
    </row>
    <row r="36" spans="1:12" x14ac:dyDescent="0.25">
      <c r="A36" s="18">
        <f>A35</f>
        <v>19</v>
      </c>
      <c r="B36" s="18" t="str">
        <f t="shared" si="0"/>
        <v>0x13</v>
      </c>
      <c r="C36" s="19" t="s">
        <v>601</v>
      </c>
      <c r="D36" s="19" t="s">
        <v>604</v>
      </c>
      <c r="E36" s="19"/>
      <c r="F36" s="19">
        <v>5</v>
      </c>
      <c r="G36" s="19">
        <v>5</v>
      </c>
      <c r="H36" s="19">
        <f t="shared" si="1"/>
        <v>1</v>
      </c>
      <c r="I36" s="19" t="s">
        <v>5</v>
      </c>
      <c r="J36" s="19">
        <v>0</v>
      </c>
      <c r="K36" s="19" t="str">
        <f t="shared" si="7"/>
        <v>com_en_tx_lb_ext90_h</v>
      </c>
      <c r="L36" s="19" t="str">
        <f t="shared" si="8"/>
        <v>out</v>
      </c>
    </row>
    <row r="37" spans="1:12" x14ac:dyDescent="0.25">
      <c r="A37" s="18">
        <f>A36</f>
        <v>19</v>
      </c>
      <c r="B37" s="18" t="str">
        <f t="shared" si="0"/>
        <v>0x13</v>
      </c>
      <c r="C37" s="19" t="s">
        <v>601</v>
      </c>
      <c r="D37" s="19" t="s">
        <v>605</v>
      </c>
      <c r="E37" s="20"/>
      <c r="F37" s="19">
        <v>4</v>
      </c>
      <c r="G37" s="19">
        <v>4</v>
      </c>
      <c r="H37" s="19">
        <f t="shared" si="1"/>
        <v>1</v>
      </c>
      <c r="I37" s="19" t="s">
        <v>5</v>
      </c>
      <c r="J37" s="19">
        <v>0</v>
      </c>
      <c r="K37" s="19" t="str">
        <f t="shared" si="7"/>
        <v>com_en_tx_lb_ext0_h</v>
      </c>
      <c r="L37" s="19" t="str">
        <f t="shared" si="8"/>
        <v>out</v>
      </c>
    </row>
    <row r="38" spans="1:12" x14ac:dyDescent="0.25">
      <c r="A38" s="18">
        <f>A37</f>
        <v>19</v>
      </c>
      <c r="B38" s="18" t="str">
        <f t="shared" si="0"/>
        <v>0x13</v>
      </c>
      <c r="C38" s="19" t="s">
        <v>601</v>
      </c>
      <c r="D38" s="19" t="s">
        <v>606</v>
      </c>
      <c r="E38" s="20"/>
      <c r="F38" s="19">
        <v>1</v>
      </c>
      <c r="G38" s="19">
        <v>1</v>
      </c>
      <c r="H38" s="19">
        <f t="shared" si="1"/>
        <v>1</v>
      </c>
      <c r="I38" s="19" t="s">
        <v>5</v>
      </c>
      <c r="J38" s="19">
        <v>0</v>
      </c>
      <c r="K38" s="19" t="str">
        <f t="shared" si="7"/>
        <v>com_bias_en</v>
      </c>
      <c r="L38" s="19" t="str">
        <f t="shared" si="8"/>
        <v>out</v>
      </c>
    </row>
    <row r="39" spans="1:12" x14ac:dyDescent="0.25">
      <c r="A39" s="18">
        <f>A38</f>
        <v>19</v>
      </c>
      <c r="B39" s="18" t="str">
        <f t="shared" si="0"/>
        <v>0x13</v>
      </c>
      <c r="C39" s="19" t="s">
        <v>601</v>
      </c>
      <c r="D39" s="19" t="s">
        <v>607</v>
      </c>
      <c r="E39" s="20"/>
      <c r="F39" s="19">
        <v>0</v>
      </c>
      <c r="G39" s="19">
        <v>0</v>
      </c>
      <c r="H39" s="19">
        <f t="shared" si="1"/>
        <v>1</v>
      </c>
      <c r="I39" s="19" t="s">
        <v>5</v>
      </c>
      <c r="J39" s="19">
        <v>0</v>
      </c>
      <c r="K39" s="19" t="str">
        <f t="shared" si="7"/>
        <v>com_ptat_en</v>
      </c>
      <c r="L39" s="19" t="str">
        <f t="shared" si="8"/>
        <v>out</v>
      </c>
    </row>
    <row r="40" spans="1:12" x14ac:dyDescent="0.25">
      <c r="A40" s="14">
        <f>A39+1</f>
        <v>20</v>
      </c>
      <c r="B40" s="14" t="str">
        <f t="shared" si="0"/>
        <v>0x14</v>
      </c>
      <c r="C40" s="15" t="s">
        <v>608</v>
      </c>
      <c r="D40" s="15" t="s">
        <v>609</v>
      </c>
      <c r="E40" s="44" t="s">
        <v>1695</v>
      </c>
      <c r="F40" s="15">
        <v>20</v>
      </c>
      <c r="G40" s="15">
        <v>16</v>
      </c>
      <c r="H40" s="15">
        <f t="shared" si="1"/>
        <v>5</v>
      </c>
      <c r="I40" s="15" t="s">
        <v>5</v>
      </c>
      <c r="J40" s="15">
        <v>0</v>
      </c>
      <c r="K40" s="15" t="str">
        <f t="shared" si="7"/>
        <v>com_rx_det_dac_cal_v</v>
      </c>
      <c r="L40" s="15" t="str">
        <f t="shared" si="8"/>
        <v>out</v>
      </c>
    </row>
    <row r="41" spans="1:12" x14ac:dyDescent="0.25">
      <c r="A41" s="14">
        <f>A40</f>
        <v>20</v>
      </c>
      <c r="B41" s="14" t="str">
        <f t="shared" ref="B41:B72" si="10">_xlfn.CONCAT("0x",DEC2HEX(A41,2))</f>
        <v>0x14</v>
      </c>
      <c r="C41" s="15" t="s">
        <v>608</v>
      </c>
      <c r="D41" s="15" t="s">
        <v>610</v>
      </c>
      <c r="E41" s="29" t="s">
        <v>1696</v>
      </c>
      <c r="F41" s="15">
        <v>15</v>
      </c>
      <c r="G41" s="15">
        <v>8</v>
      </c>
      <c r="H41" s="15">
        <f t="shared" ref="H41:H72" si="11">IF(G41="","",F41-G41+1)</f>
        <v>8</v>
      </c>
      <c r="I41" s="15" t="s">
        <v>5</v>
      </c>
      <c r="J41" s="14" t="s">
        <v>611</v>
      </c>
      <c r="K41" s="15" t="str">
        <f t="shared" si="7"/>
        <v>com_rx_det_lvl_ctrl_v</v>
      </c>
      <c r="L41" s="15" t="str">
        <f t="shared" si="8"/>
        <v>out</v>
      </c>
    </row>
    <row r="42" spans="1:12" x14ac:dyDescent="0.25">
      <c r="A42" s="14">
        <f>A41</f>
        <v>20</v>
      </c>
      <c r="B42" s="14" t="str">
        <f t="shared" si="10"/>
        <v>0x14</v>
      </c>
      <c r="C42" s="15" t="s">
        <v>608</v>
      </c>
      <c r="D42" s="15" t="s">
        <v>612</v>
      </c>
      <c r="E42" s="29" t="s">
        <v>1697</v>
      </c>
      <c r="F42" s="15">
        <v>7</v>
      </c>
      <c r="G42" s="15">
        <v>0</v>
      </c>
      <c r="H42" s="15">
        <f t="shared" si="11"/>
        <v>8</v>
      </c>
      <c r="I42" s="15" t="s">
        <v>5</v>
      </c>
      <c r="J42" s="15">
        <v>0</v>
      </c>
      <c r="K42" s="15"/>
      <c r="L42" s="15" t="str">
        <f t="shared" si="8"/>
        <v/>
      </c>
    </row>
    <row r="43" spans="1:12" x14ac:dyDescent="0.25">
      <c r="A43" s="18">
        <f>A41+3</f>
        <v>23</v>
      </c>
      <c r="B43" s="18" t="str">
        <f t="shared" si="10"/>
        <v>0x17</v>
      </c>
      <c r="C43" s="19" t="s">
        <v>613</v>
      </c>
      <c r="D43" s="19" t="s">
        <v>614</v>
      </c>
      <c r="E43" s="54" t="s">
        <v>1698</v>
      </c>
      <c r="F43" s="19">
        <v>20</v>
      </c>
      <c r="G43" s="19">
        <v>16</v>
      </c>
      <c r="H43" s="19">
        <f t="shared" si="11"/>
        <v>5</v>
      </c>
      <c r="I43" s="19" t="s">
        <v>5</v>
      </c>
      <c r="J43" s="19">
        <v>0</v>
      </c>
      <c r="K43" s="19" t="str">
        <f>IF(D43="","",D43)</f>
        <v>com_rx_det_dac_cal_h</v>
      </c>
      <c r="L43" s="19" t="str">
        <f t="shared" si="8"/>
        <v>out</v>
      </c>
    </row>
    <row r="44" spans="1:12" x14ac:dyDescent="0.25">
      <c r="A44" s="18">
        <f>A42+3</f>
        <v>23</v>
      </c>
      <c r="B44" s="18" t="str">
        <f t="shared" si="10"/>
        <v>0x17</v>
      </c>
      <c r="C44" s="19" t="s">
        <v>613</v>
      </c>
      <c r="D44" s="19" t="s">
        <v>615</v>
      </c>
      <c r="E44" s="41" t="s">
        <v>1699</v>
      </c>
      <c r="F44" s="19">
        <v>15</v>
      </c>
      <c r="G44" s="19">
        <v>8</v>
      </c>
      <c r="H44" s="19">
        <f t="shared" si="11"/>
        <v>8</v>
      </c>
      <c r="I44" s="19" t="s">
        <v>5</v>
      </c>
      <c r="J44" s="18" t="s">
        <v>611</v>
      </c>
      <c r="K44" s="19" t="str">
        <f>IF(D44="","",D44)</f>
        <v>com_rx_det_lvl_ctrl_h</v>
      </c>
      <c r="L44" s="19" t="str">
        <f t="shared" si="8"/>
        <v>out</v>
      </c>
    </row>
    <row r="45" spans="1:12" x14ac:dyDescent="0.25">
      <c r="A45" s="18">
        <f>A44</f>
        <v>23</v>
      </c>
      <c r="B45" s="18" t="str">
        <f t="shared" si="10"/>
        <v>0x17</v>
      </c>
      <c r="C45" s="19" t="s">
        <v>613</v>
      </c>
      <c r="D45" s="19" t="s">
        <v>616</v>
      </c>
      <c r="E45" s="41" t="s">
        <v>1700</v>
      </c>
      <c r="F45" s="19">
        <v>7</v>
      </c>
      <c r="G45" s="19">
        <v>0</v>
      </c>
      <c r="H45" s="19">
        <f t="shared" si="11"/>
        <v>8</v>
      </c>
      <c r="I45" s="19" t="s">
        <v>5</v>
      </c>
      <c r="J45" s="19">
        <v>0</v>
      </c>
      <c r="K45" s="19"/>
      <c r="L45" s="19" t="str">
        <f t="shared" si="8"/>
        <v/>
      </c>
    </row>
    <row r="46" spans="1:12" x14ac:dyDescent="0.25">
      <c r="A46" s="14">
        <f>A45+3</f>
        <v>26</v>
      </c>
      <c r="B46" s="14" t="str">
        <f t="shared" si="10"/>
        <v>0x1A</v>
      </c>
      <c r="C46" s="15" t="s">
        <v>617</v>
      </c>
      <c r="D46" s="15" t="s">
        <v>618</v>
      </c>
      <c r="E46" s="44" t="s">
        <v>1701</v>
      </c>
      <c r="F46" s="15">
        <v>1</v>
      </c>
      <c r="G46" s="15">
        <v>1</v>
      </c>
      <c r="H46" s="15">
        <f t="shared" si="11"/>
        <v>1</v>
      </c>
      <c r="I46" s="15" t="s">
        <v>5</v>
      </c>
      <c r="J46" s="15">
        <v>0</v>
      </c>
      <c r="K46" s="15" t="str">
        <f t="shared" ref="K46:K77" si="12">IF(D46="","",D46)</f>
        <v>com_rx_det_v_en</v>
      </c>
      <c r="L46" s="15" t="str">
        <f t="shared" si="8"/>
        <v>out</v>
      </c>
    </row>
    <row r="47" spans="1:12" x14ac:dyDescent="0.25">
      <c r="A47" s="14">
        <f>A46</f>
        <v>26</v>
      </c>
      <c r="B47" s="14" t="str">
        <f t="shared" si="10"/>
        <v>0x1A</v>
      </c>
      <c r="C47" s="15" t="s">
        <v>617</v>
      </c>
      <c r="D47" s="15" t="s">
        <v>619</v>
      </c>
      <c r="E47" s="44" t="s">
        <v>1702</v>
      </c>
      <c r="F47" s="15">
        <v>0</v>
      </c>
      <c r="G47" s="15">
        <v>0</v>
      </c>
      <c r="H47" s="15">
        <f t="shared" si="11"/>
        <v>1</v>
      </c>
      <c r="I47" s="15" t="s">
        <v>5</v>
      </c>
      <c r="J47" s="15">
        <v>0</v>
      </c>
      <c r="K47" s="15" t="str">
        <f t="shared" si="12"/>
        <v>com_rx_det_h_en</v>
      </c>
      <c r="L47" s="15" t="str">
        <f t="shared" si="8"/>
        <v>out</v>
      </c>
    </row>
    <row r="48" spans="1:12" x14ac:dyDescent="0.25">
      <c r="A48" s="18">
        <f>A47+1</f>
        <v>27</v>
      </c>
      <c r="B48" s="18" t="str">
        <f t="shared" si="10"/>
        <v>0x1B</v>
      </c>
      <c r="C48" s="19" t="s">
        <v>620</v>
      </c>
      <c r="D48" s="19" t="s">
        <v>621</v>
      </c>
      <c r="E48" s="20" t="s">
        <v>1703</v>
      </c>
      <c r="F48" s="19">
        <v>1</v>
      </c>
      <c r="G48" s="19">
        <v>1</v>
      </c>
      <c r="H48" s="19">
        <f t="shared" si="11"/>
        <v>1</v>
      </c>
      <c r="I48" s="19" t="s">
        <v>6</v>
      </c>
      <c r="J48" s="19">
        <v>0</v>
      </c>
      <c r="K48" s="19" t="str">
        <f t="shared" si="12"/>
        <v>com_rx_det_v_status</v>
      </c>
      <c r="L48" s="19" t="str">
        <f t="shared" si="8"/>
        <v>in</v>
      </c>
    </row>
    <row r="49" spans="1:12" x14ac:dyDescent="0.25">
      <c r="A49" s="18">
        <f>A48</f>
        <v>27</v>
      </c>
      <c r="B49" s="18" t="str">
        <f t="shared" si="10"/>
        <v>0x1B</v>
      </c>
      <c r="C49" s="19" t="s">
        <v>620</v>
      </c>
      <c r="D49" s="19" t="s">
        <v>622</v>
      </c>
      <c r="E49" s="20" t="s">
        <v>1704</v>
      </c>
      <c r="F49" s="19">
        <v>0</v>
      </c>
      <c r="G49" s="19">
        <v>0</v>
      </c>
      <c r="H49" s="19">
        <f t="shared" si="11"/>
        <v>1</v>
      </c>
      <c r="I49" s="19" t="s">
        <v>6</v>
      </c>
      <c r="J49" s="19">
        <v>0</v>
      </c>
      <c r="K49" s="19" t="str">
        <f t="shared" si="12"/>
        <v>com_rx_det_h_status</v>
      </c>
      <c r="L49" s="19" t="str">
        <f t="shared" si="8"/>
        <v>in</v>
      </c>
    </row>
    <row r="50" spans="1:12" x14ac:dyDescent="0.25">
      <c r="A50" s="14">
        <f>A49+1</f>
        <v>28</v>
      </c>
      <c r="B50" s="14" t="str">
        <f t="shared" si="10"/>
        <v>0x1C</v>
      </c>
      <c r="C50" s="15" t="s">
        <v>623</v>
      </c>
      <c r="D50" s="15" t="s">
        <v>624</v>
      </c>
      <c r="E50" s="29"/>
      <c r="F50" s="15">
        <v>7</v>
      </c>
      <c r="G50" s="15">
        <v>4</v>
      </c>
      <c r="H50" s="15">
        <f t="shared" si="11"/>
        <v>4</v>
      </c>
      <c r="I50" s="15" t="s">
        <v>5</v>
      </c>
      <c r="J50" s="15">
        <v>0</v>
      </c>
      <c r="K50" s="15" t="str">
        <f t="shared" si="12"/>
        <v>com_tx_det_amp_v_en</v>
      </c>
      <c r="L50" s="15" t="str">
        <f t="shared" si="8"/>
        <v>out</v>
      </c>
    </row>
    <row r="51" spans="1:12" x14ac:dyDescent="0.25">
      <c r="A51" s="14">
        <f>A50</f>
        <v>28</v>
      </c>
      <c r="B51" s="14" t="str">
        <f t="shared" si="10"/>
        <v>0x1C</v>
      </c>
      <c r="C51" s="15" t="s">
        <v>623</v>
      </c>
      <c r="D51" s="15" t="s">
        <v>625</v>
      </c>
      <c r="E51" s="29"/>
      <c r="F51" s="15">
        <v>0</v>
      </c>
      <c r="G51" s="15">
        <v>0</v>
      </c>
      <c r="H51" s="15">
        <f t="shared" si="11"/>
        <v>1</v>
      </c>
      <c r="I51" s="15" t="s">
        <v>5</v>
      </c>
      <c r="J51" s="15">
        <v>0</v>
      </c>
      <c r="K51" s="15" t="str">
        <f t="shared" si="12"/>
        <v>com_tx_det_v_en</v>
      </c>
      <c r="L51" s="15" t="str">
        <f t="shared" si="8"/>
        <v>out</v>
      </c>
    </row>
    <row r="52" spans="1:12" x14ac:dyDescent="0.25">
      <c r="A52" s="14">
        <f>A51+1</f>
        <v>29</v>
      </c>
      <c r="B52" s="14" t="str">
        <f t="shared" si="10"/>
        <v>0x1D</v>
      </c>
      <c r="C52" s="15" t="s">
        <v>626</v>
      </c>
      <c r="D52" s="15" t="s">
        <v>627</v>
      </c>
      <c r="E52" s="29"/>
      <c r="F52" s="15">
        <v>7</v>
      </c>
      <c r="G52" s="15">
        <v>4</v>
      </c>
      <c r="H52" s="15">
        <f t="shared" si="11"/>
        <v>4</v>
      </c>
      <c r="I52" s="15" t="s">
        <v>5</v>
      </c>
      <c r="J52" s="15">
        <v>0</v>
      </c>
      <c r="K52" s="15" t="str">
        <f t="shared" si="12"/>
        <v>com_tx_det_amp_h_en</v>
      </c>
      <c r="L52" s="15" t="str">
        <f t="shared" si="8"/>
        <v>out</v>
      </c>
    </row>
    <row r="53" spans="1:12" x14ac:dyDescent="0.25">
      <c r="A53" s="14">
        <f>A52</f>
        <v>29</v>
      </c>
      <c r="B53" s="14" t="str">
        <f t="shared" si="10"/>
        <v>0x1D</v>
      </c>
      <c r="C53" s="15" t="s">
        <v>626</v>
      </c>
      <c r="D53" s="15" t="s">
        <v>628</v>
      </c>
      <c r="E53" s="29"/>
      <c r="F53" s="15">
        <v>0</v>
      </c>
      <c r="G53" s="15">
        <v>0</v>
      </c>
      <c r="H53" s="15">
        <f t="shared" si="11"/>
        <v>1</v>
      </c>
      <c r="I53" s="15" t="s">
        <v>5</v>
      </c>
      <c r="J53" s="15">
        <v>0</v>
      </c>
      <c r="K53" s="15" t="str">
        <f t="shared" si="12"/>
        <v>com_tx_det_h_en</v>
      </c>
      <c r="L53" s="15" t="str">
        <f t="shared" si="8"/>
        <v>out</v>
      </c>
    </row>
    <row r="54" spans="1:12" ht="75" x14ac:dyDescent="0.25">
      <c r="A54" s="18">
        <f>A53+1</f>
        <v>30</v>
      </c>
      <c r="B54" s="18" t="str">
        <f t="shared" si="10"/>
        <v>0x1E</v>
      </c>
      <c r="C54" s="19" t="s">
        <v>629</v>
      </c>
      <c r="D54" s="19" t="s">
        <v>630</v>
      </c>
      <c r="E54" s="20" t="s">
        <v>1705</v>
      </c>
      <c r="F54" s="19">
        <v>7</v>
      </c>
      <c r="G54" s="19">
        <v>4</v>
      </c>
      <c r="H54" s="19">
        <f t="shared" si="11"/>
        <v>4</v>
      </c>
      <c r="I54" s="19" t="s">
        <v>5</v>
      </c>
      <c r="J54" s="19">
        <v>0</v>
      </c>
      <c r="K54" s="19" t="str">
        <f t="shared" si="12"/>
        <v>bbtx_ctune_v</v>
      </c>
      <c r="L54" s="19" t="str">
        <f t="shared" si="8"/>
        <v>out</v>
      </c>
    </row>
    <row r="55" spans="1:12" ht="75" x14ac:dyDescent="0.25">
      <c r="A55" s="19">
        <f>A54</f>
        <v>30</v>
      </c>
      <c r="B55" s="18" t="str">
        <f t="shared" si="10"/>
        <v>0x1E</v>
      </c>
      <c r="C55" s="19" t="s">
        <v>629</v>
      </c>
      <c r="D55" s="19" t="s">
        <v>631</v>
      </c>
      <c r="E55" s="20" t="s">
        <v>1706</v>
      </c>
      <c r="F55" s="19">
        <v>3</v>
      </c>
      <c r="G55" s="19">
        <v>0</v>
      </c>
      <c r="H55" s="19">
        <f t="shared" si="11"/>
        <v>4</v>
      </c>
      <c r="I55" s="19" t="s">
        <v>5</v>
      </c>
      <c r="J55" s="19">
        <v>0</v>
      </c>
      <c r="K55" s="19" t="str">
        <f t="shared" si="12"/>
        <v>bbtx_ctune_h</v>
      </c>
      <c r="L55" s="19" t="str">
        <f t="shared" si="8"/>
        <v>out</v>
      </c>
    </row>
    <row r="56" spans="1:12" ht="210" x14ac:dyDescent="0.25">
      <c r="A56" s="15">
        <f>A55+1</f>
        <v>31</v>
      </c>
      <c r="B56" s="14" t="str">
        <f t="shared" si="10"/>
        <v>0x1F</v>
      </c>
      <c r="C56" s="15" t="s">
        <v>632</v>
      </c>
      <c r="D56" s="15" t="s">
        <v>633</v>
      </c>
      <c r="E56" s="29" t="s">
        <v>1707</v>
      </c>
      <c r="F56" s="15">
        <v>12</v>
      </c>
      <c r="G56" s="15">
        <v>8</v>
      </c>
      <c r="H56" s="15">
        <f t="shared" si="11"/>
        <v>5</v>
      </c>
      <c r="I56" s="15" t="s">
        <v>5</v>
      </c>
      <c r="J56" s="15">
        <v>0</v>
      </c>
      <c r="K56" s="15" t="str">
        <f t="shared" si="12"/>
        <v>bbtx_gain_v</v>
      </c>
      <c r="L56" s="15" t="str">
        <f t="shared" si="8"/>
        <v>out</v>
      </c>
    </row>
    <row r="57" spans="1:12" ht="210" x14ac:dyDescent="0.25">
      <c r="A57" s="15">
        <f>A56</f>
        <v>31</v>
      </c>
      <c r="B57" s="14" t="str">
        <f t="shared" si="10"/>
        <v>0x1F</v>
      </c>
      <c r="C57" s="15" t="s">
        <v>632</v>
      </c>
      <c r="D57" s="15" t="s">
        <v>634</v>
      </c>
      <c r="E57" s="29" t="s">
        <v>1708</v>
      </c>
      <c r="F57" s="15">
        <v>4</v>
      </c>
      <c r="G57" s="15">
        <v>0</v>
      </c>
      <c r="H57" s="15">
        <f t="shared" si="11"/>
        <v>5</v>
      </c>
      <c r="I57" s="15" t="s">
        <v>5</v>
      </c>
      <c r="J57" s="15">
        <v>0</v>
      </c>
      <c r="K57" s="15" t="str">
        <f t="shared" si="12"/>
        <v>bbtx_gain_h</v>
      </c>
      <c r="L57" s="15" t="str">
        <f t="shared" ref="L57:L88" si="13">IF(K57="","",IF(I57="R","in","out"))</f>
        <v>out</v>
      </c>
    </row>
    <row r="58" spans="1:12" ht="75" x14ac:dyDescent="0.25">
      <c r="A58" s="18">
        <f>A57+2</f>
        <v>33</v>
      </c>
      <c r="B58" s="18" t="str">
        <f t="shared" si="10"/>
        <v>0x21</v>
      </c>
      <c r="C58" s="19" t="s">
        <v>635</v>
      </c>
      <c r="D58" s="19" t="s">
        <v>636</v>
      </c>
      <c r="E58" s="20" t="s">
        <v>1709</v>
      </c>
      <c r="F58" s="19">
        <v>15</v>
      </c>
      <c r="G58" s="19">
        <v>8</v>
      </c>
      <c r="H58" s="19">
        <f t="shared" si="11"/>
        <v>8</v>
      </c>
      <c r="I58" s="19" t="s">
        <v>5</v>
      </c>
      <c r="J58" s="19">
        <v>0</v>
      </c>
      <c r="K58" s="19" t="str">
        <f t="shared" si="12"/>
        <v>bbtx_dco_bb_q_v</v>
      </c>
      <c r="L58" s="19" t="str">
        <f t="shared" si="13"/>
        <v>out</v>
      </c>
    </row>
    <row r="59" spans="1:12" ht="75" x14ac:dyDescent="0.25">
      <c r="A59" s="19">
        <f>A58</f>
        <v>33</v>
      </c>
      <c r="B59" s="18" t="str">
        <f t="shared" si="10"/>
        <v>0x21</v>
      </c>
      <c r="C59" s="19" t="s">
        <v>635</v>
      </c>
      <c r="D59" s="19" t="s">
        <v>637</v>
      </c>
      <c r="E59" s="20" t="s">
        <v>1710</v>
      </c>
      <c r="F59" s="19">
        <v>7</v>
      </c>
      <c r="G59" s="19">
        <v>0</v>
      </c>
      <c r="H59" s="19">
        <f t="shared" si="11"/>
        <v>8</v>
      </c>
      <c r="I59" s="19" t="s">
        <v>5</v>
      </c>
      <c r="J59" s="19">
        <v>0</v>
      </c>
      <c r="K59" s="19" t="str">
        <f t="shared" si="12"/>
        <v>bbtx_dco_bb_i_v</v>
      </c>
      <c r="L59" s="19" t="str">
        <f t="shared" si="13"/>
        <v>out</v>
      </c>
    </row>
    <row r="60" spans="1:12" ht="75" x14ac:dyDescent="0.25">
      <c r="A60" s="15">
        <f>A59+2</f>
        <v>35</v>
      </c>
      <c r="B60" s="14" t="str">
        <f t="shared" si="10"/>
        <v>0x23</v>
      </c>
      <c r="C60" s="15" t="s">
        <v>638</v>
      </c>
      <c r="D60" s="15" t="s">
        <v>639</v>
      </c>
      <c r="E60" s="29" t="s">
        <v>1711</v>
      </c>
      <c r="F60" s="15">
        <v>15</v>
      </c>
      <c r="G60" s="15">
        <v>8</v>
      </c>
      <c r="H60" s="15">
        <f t="shared" si="11"/>
        <v>8</v>
      </c>
      <c r="I60" s="15" t="s">
        <v>5</v>
      </c>
      <c r="J60" s="15">
        <v>0</v>
      </c>
      <c r="K60" s="15" t="str">
        <f t="shared" si="12"/>
        <v>bbtx_dco_bb_q_h</v>
      </c>
      <c r="L60" s="15" t="str">
        <f t="shared" si="13"/>
        <v>out</v>
      </c>
    </row>
    <row r="61" spans="1:12" ht="75" x14ac:dyDescent="0.25">
      <c r="A61" s="15">
        <f>A60</f>
        <v>35</v>
      </c>
      <c r="B61" s="14" t="str">
        <f t="shared" si="10"/>
        <v>0x23</v>
      </c>
      <c r="C61" s="15" t="s">
        <v>638</v>
      </c>
      <c r="D61" s="15" t="s">
        <v>640</v>
      </c>
      <c r="E61" s="29" t="s">
        <v>1712</v>
      </c>
      <c r="F61" s="15">
        <v>7</v>
      </c>
      <c r="G61" s="15">
        <v>0</v>
      </c>
      <c r="H61" s="15">
        <f t="shared" si="11"/>
        <v>8</v>
      </c>
      <c r="I61" s="15" t="s">
        <v>5</v>
      </c>
      <c r="J61" s="15">
        <v>0</v>
      </c>
      <c r="K61" s="15" t="str">
        <f t="shared" si="12"/>
        <v>bbtx_dco_bb_i_h</v>
      </c>
      <c r="L61" s="15" t="str">
        <f t="shared" si="13"/>
        <v>out</v>
      </c>
    </row>
    <row r="62" spans="1:12" ht="75" x14ac:dyDescent="0.25">
      <c r="A62" s="18">
        <f>A61+2</f>
        <v>37</v>
      </c>
      <c r="B62" s="18" t="str">
        <f t="shared" si="10"/>
        <v>0x25</v>
      </c>
      <c r="C62" s="19" t="s">
        <v>641</v>
      </c>
      <c r="D62" s="19" t="s">
        <v>642</v>
      </c>
      <c r="E62" s="20" t="s">
        <v>1713</v>
      </c>
      <c r="F62" s="19">
        <v>26</v>
      </c>
      <c r="G62" s="19">
        <v>16</v>
      </c>
      <c r="H62" s="19">
        <f t="shared" si="11"/>
        <v>11</v>
      </c>
      <c r="I62" s="19" t="s">
        <v>5</v>
      </c>
      <c r="J62" s="19">
        <v>0</v>
      </c>
      <c r="K62" s="19" t="str">
        <f t="shared" si="12"/>
        <v>bbtx_dco_q_v</v>
      </c>
      <c r="L62" s="19" t="str">
        <f t="shared" si="13"/>
        <v>out</v>
      </c>
    </row>
    <row r="63" spans="1:12" ht="75" x14ac:dyDescent="0.25">
      <c r="A63" s="19">
        <f>A62</f>
        <v>37</v>
      </c>
      <c r="B63" s="18" t="str">
        <f t="shared" si="10"/>
        <v>0x25</v>
      </c>
      <c r="C63" s="19" t="s">
        <v>641</v>
      </c>
      <c r="D63" s="19" t="s">
        <v>643</v>
      </c>
      <c r="E63" s="20" t="s">
        <v>1714</v>
      </c>
      <c r="F63" s="19">
        <v>10</v>
      </c>
      <c r="G63" s="19">
        <v>0</v>
      </c>
      <c r="H63" s="19">
        <f t="shared" si="11"/>
        <v>11</v>
      </c>
      <c r="I63" s="19" t="s">
        <v>5</v>
      </c>
      <c r="J63" s="19">
        <v>0</v>
      </c>
      <c r="K63" s="19" t="str">
        <f t="shared" si="12"/>
        <v>bbtx_dco_i_v</v>
      </c>
      <c r="L63" s="19" t="str">
        <f t="shared" si="13"/>
        <v>out</v>
      </c>
    </row>
    <row r="64" spans="1:12" ht="75" x14ac:dyDescent="0.25">
      <c r="A64" s="15">
        <f>A63+4</f>
        <v>41</v>
      </c>
      <c r="B64" s="14" t="str">
        <f t="shared" si="10"/>
        <v>0x29</v>
      </c>
      <c r="C64" s="15" t="s">
        <v>644</v>
      </c>
      <c r="D64" s="15" t="s">
        <v>645</v>
      </c>
      <c r="E64" s="29" t="s">
        <v>1715</v>
      </c>
      <c r="F64" s="15">
        <v>26</v>
      </c>
      <c r="G64" s="15">
        <v>16</v>
      </c>
      <c r="H64" s="15">
        <f t="shared" si="11"/>
        <v>11</v>
      </c>
      <c r="I64" s="15" t="s">
        <v>5</v>
      </c>
      <c r="J64" s="15">
        <v>0</v>
      </c>
      <c r="K64" s="15" t="str">
        <f t="shared" si="12"/>
        <v>bbtx_dco_q_h</v>
      </c>
      <c r="L64" s="15" t="str">
        <f t="shared" si="13"/>
        <v>out</v>
      </c>
    </row>
    <row r="65" spans="1:12" ht="75" x14ac:dyDescent="0.25">
      <c r="A65" s="15">
        <f>A64</f>
        <v>41</v>
      </c>
      <c r="B65" s="14" t="str">
        <f t="shared" si="10"/>
        <v>0x29</v>
      </c>
      <c r="C65" s="15" t="s">
        <v>644</v>
      </c>
      <c r="D65" s="15" t="s">
        <v>646</v>
      </c>
      <c r="E65" s="29" t="s">
        <v>1716</v>
      </c>
      <c r="F65" s="15">
        <v>10</v>
      </c>
      <c r="G65" s="15">
        <v>0</v>
      </c>
      <c r="H65" s="15">
        <f t="shared" si="11"/>
        <v>11</v>
      </c>
      <c r="I65" s="15" t="s">
        <v>5</v>
      </c>
      <c r="J65" s="15">
        <v>0</v>
      </c>
      <c r="K65" s="15" t="str">
        <f t="shared" si="12"/>
        <v>bbtx_dco_i_h</v>
      </c>
      <c r="L65" s="15" t="str">
        <f t="shared" si="13"/>
        <v>out</v>
      </c>
    </row>
    <row r="66" spans="1:12" x14ac:dyDescent="0.25">
      <c r="A66" s="18">
        <f>A65+4</f>
        <v>45</v>
      </c>
      <c r="B66" s="18" t="str">
        <f t="shared" si="10"/>
        <v>0x2D</v>
      </c>
      <c r="C66" s="19" t="s">
        <v>647</v>
      </c>
      <c r="D66" s="19" t="s">
        <v>648</v>
      </c>
      <c r="E66" s="19" t="s">
        <v>1717</v>
      </c>
      <c r="F66" s="19">
        <v>10</v>
      </c>
      <c r="G66" s="19">
        <v>10</v>
      </c>
      <c r="H66" s="19">
        <f t="shared" si="11"/>
        <v>1</v>
      </c>
      <c r="I66" s="19" t="s">
        <v>5</v>
      </c>
      <c r="J66" s="19">
        <v>0</v>
      </c>
      <c r="K66" s="19" t="str">
        <f t="shared" si="12"/>
        <v>bbtx_filter_en_v</v>
      </c>
      <c r="L66" s="19" t="str">
        <f t="shared" si="13"/>
        <v>out</v>
      </c>
    </row>
    <row r="67" spans="1:12" x14ac:dyDescent="0.25">
      <c r="A67" s="19">
        <f t="shared" ref="A67:A76" si="14">A66</f>
        <v>45</v>
      </c>
      <c r="B67" s="18" t="str">
        <f t="shared" si="10"/>
        <v>0x2D</v>
      </c>
      <c r="C67" s="19" t="s">
        <v>647</v>
      </c>
      <c r="D67" s="19" t="s">
        <v>649</v>
      </c>
      <c r="E67" s="19" t="s">
        <v>1718</v>
      </c>
      <c r="F67" s="19">
        <v>9</v>
      </c>
      <c r="G67" s="19">
        <v>9</v>
      </c>
      <c r="H67" s="19">
        <f t="shared" si="11"/>
        <v>1</v>
      </c>
      <c r="I67" s="19" t="s">
        <v>5</v>
      </c>
      <c r="J67" s="19">
        <v>0</v>
      </c>
      <c r="K67" s="19" t="str">
        <f t="shared" si="12"/>
        <v>bbtx_if_en_v</v>
      </c>
      <c r="L67" s="19" t="str">
        <f t="shared" si="13"/>
        <v>out</v>
      </c>
    </row>
    <row r="68" spans="1:12" x14ac:dyDescent="0.25">
      <c r="A68" s="19">
        <f t="shared" si="14"/>
        <v>45</v>
      </c>
      <c r="B68" s="18" t="str">
        <f t="shared" si="10"/>
        <v>0x2D</v>
      </c>
      <c r="C68" s="19" t="s">
        <v>647</v>
      </c>
      <c r="D68" s="19" t="s">
        <v>650</v>
      </c>
      <c r="E68" s="20" t="s">
        <v>1719</v>
      </c>
      <c r="F68" s="19">
        <v>8</v>
      </c>
      <c r="G68" s="19">
        <v>8</v>
      </c>
      <c r="H68" s="19">
        <f t="shared" si="11"/>
        <v>1</v>
      </c>
      <c r="I68" s="19" t="s">
        <v>5</v>
      </c>
      <c r="J68" s="19">
        <v>0</v>
      </c>
      <c r="K68" s="19" t="str">
        <f t="shared" si="12"/>
        <v>bbtx_ptat_en_v</v>
      </c>
      <c r="L68" s="19" t="str">
        <f t="shared" si="13"/>
        <v>out</v>
      </c>
    </row>
    <row r="69" spans="1:12" x14ac:dyDescent="0.25">
      <c r="A69" s="19">
        <f t="shared" si="14"/>
        <v>45</v>
      </c>
      <c r="B69" s="18" t="str">
        <f t="shared" si="10"/>
        <v>0x2D</v>
      </c>
      <c r="C69" s="19" t="s">
        <v>647</v>
      </c>
      <c r="D69" s="19" t="s">
        <v>651</v>
      </c>
      <c r="E69" s="38" t="s">
        <v>1720</v>
      </c>
      <c r="F69" s="19">
        <v>7</v>
      </c>
      <c r="G69" s="19">
        <v>7</v>
      </c>
      <c r="H69" s="19">
        <f t="shared" si="11"/>
        <v>1</v>
      </c>
      <c r="I69" s="19" t="s">
        <v>5</v>
      </c>
      <c r="J69" s="19">
        <v>0</v>
      </c>
      <c r="K69" s="19" t="str">
        <f t="shared" si="12"/>
        <v>bbtx_q2_en_v</v>
      </c>
      <c r="L69" s="19" t="str">
        <f t="shared" si="13"/>
        <v>out</v>
      </c>
    </row>
    <row r="70" spans="1:12" x14ac:dyDescent="0.25">
      <c r="A70" s="19">
        <f t="shared" si="14"/>
        <v>45</v>
      </c>
      <c r="B70" s="18" t="str">
        <f t="shared" si="10"/>
        <v>0x2D</v>
      </c>
      <c r="C70" s="19" t="s">
        <v>647</v>
      </c>
      <c r="D70" s="19" t="s">
        <v>652</v>
      </c>
      <c r="E70" s="38" t="s">
        <v>1721</v>
      </c>
      <c r="F70" s="19">
        <v>6</v>
      </c>
      <c r="G70" s="19">
        <v>6</v>
      </c>
      <c r="H70" s="19">
        <f t="shared" si="11"/>
        <v>1</v>
      </c>
      <c r="I70" s="19" t="s">
        <v>5</v>
      </c>
      <c r="J70" s="19">
        <v>0</v>
      </c>
      <c r="K70" s="19" t="str">
        <f t="shared" si="12"/>
        <v>bbtx_i2_en_v</v>
      </c>
      <c r="L70" s="19" t="str">
        <f t="shared" si="13"/>
        <v>out</v>
      </c>
    </row>
    <row r="71" spans="1:12" x14ac:dyDescent="0.25">
      <c r="A71" s="19">
        <f t="shared" si="14"/>
        <v>45</v>
      </c>
      <c r="B71" s="18" t="str">
        <f t="shared" si="10"/>
        <v>0x2D</v>
      </c>
      <c r="C71" s="19" t="s">
        <v>647</v>
      </c>
      <c r="D71" s="19" t="s">
        <v>653</v>
      </c>
      <c r="E71" s="38" t="s">
        <v>1722</v>
      </c>
      <c r="F71" s="19">
        <v>5</v>
      </c>
      <c r="G71" s="19">
        <v>5</v>
      </c>
      <c r="H71" s="19">
        <f t="shared" si="11"/>
        <v>1</v>
      </c>
      <c r="I71" s="19" t="s">
        <v>5</v>
      </c>
      <c r="J71" s="19">
        <v>0</v>
      </c>
      <c r="K71" s="19" t="str">
        <f t="shared" si="12"/>
        <v>bbtx_qq_en_v</v>
      </c>
      <c r="L71" s="19" t="str">
        <f t="shared" si="13"/>
        <v>out</v>
      </c>
    </row>
    <row r="72" spans="1:12" ht="45" x14ac:dyDescent="0.25">
      <c r="A72" s="19">
        <f t="shared" si="14"/>
        <v>45</v>
      </c>
      <c r="B72" s="18" t="str">
        <f t="shared" si="10"/>
        <v>0x2D</v>
      </c>
      <c r="C72" s="19" t="s">
        <v>647</v>
      </c>
      <c r="D72" s="19" t="s">
        <v>654</v>
      </c>
      <c r="E72" s="41" t="s">
        <v>1723</v>
      </c>
      <c r="F72" s="19">
        <v>4</v>
      </c>
      <c r="G72" s="19">
        <v>4</v>
      </c>
      <c r="H72" s="19">
        <f t="shared" si="11"/>
        <v>1</v>
      </c>
      <c r="I72" s="19" t="s">
        <v>5</v>
      </c>
      <c r="J72" s="19">
        <v>0</v>
      </c>
      <c r="K72" s="19" t="str">
        <f t="shared" si="12"/>
        <v>bbtx_qi_en_v</v>
      </c>
      <c r="L72" s="19" t="str">
        <f t="shared" si="13"/>
        <v>out</v>
      </c>
    </row>
    <row r="73" spans="1:12" ht="45" x14ac:dyDescent="0.25">
      <c r="A73" s="19">
        <f t="shared" si="14"/>
        <v>45</v>
      </c>
      <c r="B73" s="18" t="str">
        <f t="shared" ref="B73:B104" si="15">_xlfn.CONCAT("0x",DEC2HEX(A73,2))</f>
        <v>0x2D</v>
      </c>
      <c r="C73" s="19" t="s">
        <v>647</v>
      </c>
      <c r="D73" s="19" t="s">
        <v>655</v>
      </c>
      <c r="E73" s="41" t="s">
        <v>1724</v>
      </c>
      <c r="F73" s="19">
        <v>3</v>
      </c>
      <c r="G73" s="19">
        <v>3</v>
      </c>
      <c r="H73" s="19">
        <f t="shared" ref="H73:H104" si="16">IF(G73="","",F73-G73+1)</f>
        <v>1</v>
      </c>
      <c r="I73" s="19" t="s">
        <v>5</v>
      </c>
      <c r="J73" s="19">
        <v>0</v>
      </c>
      <c r="K73" s="19" t="str">
        <f t="shared" si="12"/>
        <v>bbtx_iq_en_v</v>
      </c>
      <c r="L73" s="19" t="str">
        <f t="shared" si="13"/>
        <v>out</v>
      </c>
    </row>
    <row r="74" spans="1:12" x14ac:dyDescent="0.25">
      <c r="A74" s="19">
        <f t="shared" si="14"/>
        <v>45</v>
      </c>
      <c r="B74" s="18" t="str">
        <f t="shared" si="15"/>
        <v>0x2D</v>
      </c>
      <c r="C74" s="19" t="s">
        <v>647</v>
      </c>
      <c r="D74" s="19" t="s">
        <v>656</v>
      </c>
      <c r="E74" s="38" t="s">
        <v>1725</v>
      </c>
      <c r="F74" s="19">
        <v>2</v>
      </c>
      <c r="G74" s="19">
        <v>2</v>
      </c>
      <c r="H74" s="19">
        <f t="shared" si="16"/>
        <v>1</v>
      </c>
      <c r="I74" s="19" t="s">
        <v>5</v>
      </c>
      <c r="J74" s="19">
        <v>0</v>
      </c>
      <c r="K74" s="19" t="str">
        <f t="shared" si="12"/>
        <v>bbtx_ii_en_v</v>
      </c>
      <c r="L74" s="19" t="str">
        <f t="shared" si="13"/>
        <v>out</v>
      </c>
    </row>
    <row r="75" spans="1:12" x14ac:dyDescent="0.25">
      <c r="A75" s="19">
        <f t="shared" si="14"/>
        <v>45</v>
      </c>
      <c r="B75" s="18" t="str">
        <f t="shared" si="15"/>
        <v>0x2D</v>
      </c>
      <c r="C75" s="19" t="s">
        <v>647</v>
      </c>
      <c r="D75" s="19" t="s">
        <v>657</v>
      </c>
      <c r="E75" s="20" t="s">
        <v>1726</v>
      </c>
      <c r="F75" s="19">
        <v>1</v>
      </c>
      <c r="G75" s="19">
        <v>1</v>
      </c>
      <c r="H75" s="19">
        <f t="shared" si="16"/>
        <v>1</v>
      </c>
      <c r="I75" s="19" t="s">
        <v>5</v>
      </c>
      <c r="J75" s="19">
        <v>0</v>
      </c>
      <c r="K75" s="19" t="str">
        <f t="shared" si="12"/>
        <v>bbtx_cm_q_en_v</v>
      </c>
      <c r="L75" s="19" t="str">
        <f t="shared" si="13"/>
        <v>out</v>
      </c>
    </row>
    <row r="76" spans="1:12" x14ac:dyDescent="0.25">
      <c r="A76" s="19">
        <f t="shared" si="14"/>
        <v>45</v>
      </c>
      <c r="B76" s="18" t="str">
        <f t="shared" si="15"/>
        <v>0x2D</v>
      </c>
      <c r="C76" s="19" t="s">
        <v>647</v>
      </c>
      <c r="D76" s="19" t="s">
        <v>658</v>
      </c>
      <c r="E76" s="20" t="s">
        <v>1727</v>
      </c>
      <c r="F76" s="19">
        <v>0</v>
      </c>
      <c r="G76" s="19">
        <v>0</v>
      </c>
      <c r="H76" s="19">
        <f t="shared" si="16"/>
        <v>1</v>
      </c>
      <c r="I76" s="19" t="s">
        <v>5</v>
      </c>
      <c r="J76" s="19">
        <v>0</v>
      </c>
      <c r="K76" s="19" t="str">
        <f t="shared" si="12"/>
        <v>bbtx_cm_i_en_v</v>
      </c>
      <c r="L76" s="19" t="str">
        <f t="shared" si="13"/>
        <v>out</v>
      </c>
    </row>
    <row r="77" spans="1:12" x14ac:dyDescent="0.25">
      <c r="A77" s="14">
        <f>A76+2</f>
        <v>47</v>
      </c>
      <c r="B77" s="14" t="str">
        <f t="shared" si="15"/>
        <v>0x2F</v>
      </c>
      <c r="C77" s="15" t="s">
        <v>659</v>
      </c>
      <c r="D77" s="15" t="s">
        <v>660</v>
      </c>
      <c r="E77" s="15" t="s">
        <v>1728</v>
      </c>
      <c r="F77" s="15">
        <v>10</v>
      </c>
      <c r="G77" s="15">
        <v>10</v>
      </c>
      <c r="H77" s="15">
        <f t="shared" si="16"/>
        <v>1</v>
      </c>
      <c r="I77" s="15" t="s">
        <v>5</v>
      </c>
      <c r="J77" s="15">
        <v>0</v>
      </c>
      <c r="K77" s="15" t="str">
        <f t="shared" si="12"/>
        <v>bbtx_filter_en_h</v>
      </c>
      <c r="L77" s="15" t="str">
        <f t="shared" si="13"/>
        <v>out</v>
      </c>
    </row>
    <row r="78" spans="1:12" x14ac:dyDescent="0.25">
      <c r="A78" s="15">
        <f t="shared" ref="A78:A87" si="17">A77</f>
        <v>47</v>
      </c>
      <c r="B78" s="14" t="str">
        <f t="shared" si="15"/>
        <v>0x2F</v>
      </c>
      <c r="C78" s="15" t="s">
        <v>659</v>
      </c>
      <c r="D78" s="15" t="s">
        <v>661</v>
      </c>
      <c r="E78" s="15" t="s">
        <v>1729</v>
      </c>
      <c r="F78" s="15">
        <v>9</v>
      </c>
      <c r="G78" s="15">
        <v>9</v>
      </c>
      <c r="H78" s="15">
        <f t="shared" si="16"/>
        <v>1</v>
      </c>
      <c r="I78" s="15" t="s">
        <v>5</v>
      </c>
      <c r="J78" s="15">
        <v>0</v>
      </c>
      <c r="K78" s="15" t="str">
        <f t="shared" ref="K78:K109" si="18">IF(D78="","",D78)</f>
        <v>bbtx_if_en_h</v>
      </c>
      <c r="L78" s="15" t="str">
        <f t="shared" si="13"/>
        <v>out</v>
      </c>
    </row>
    <row r="79" spans="1:12" x14ac:dyDescent="0.25">
      <c r="A79" s="15">
        <f t="shared" si="17"/>
        <v>47</v>
      </c>
      <c r="B79" s="14" t="str">
        <f t="shared" si="15"/>
        <v>0x2F</v>
      </c>
      <c r="C79" s="15" t="s">
        <v>659</v>
      </c>
      <c r="D79" s="15" t="s">
        <v>662</v>
      </c>
      <c r="E79" s="29" t="s">
        <v>1730</v>
      </c>
      <c r="F79" s="15">
        <v>8</v>
      </c>
      <c r="G79" s="15">
        <v>8</v>
      </c>
      <c r="H79" s="15">
        <f t="shared" si="16"/>
        <v>1</v>
      </c>
      <c r="I79" s="15" t="s">
        <v>5</v>
      </c>
      <c r="J79" s="15">
        <v>0</v>
      </c>
      <c r="K79" s="15" t="str">
        <f t="shared" si="18"/>
        <v>bbtx_ptat_en_h</v>
      </c>
      <c r="L79" s="15" t="str">
        <f t="shared" si="13"/>
        <v>out</v>
      </c>
    </row>
    <row r="80" spans="1:12" x14ac:dyDescent="0.25">
      <c r="A80" s="15">
        <f t="shared" si="17"/>
        <v>47</v>
      </c>
      <c r="B80" s="14" t="str">
        <f t="shared" si="15"/>
        <v>0x2F</v>
      </c>
      <c r="C80" s="15" t="s">
        <v>659</v>
      </c>
      <c r="D80" s="15" t="s">
        <v>663</v>
      </c>
      <c r="E80" s="15" t="s">
        <v>1731</v>
      </c>
      <c r="F80" s="15">
        <v>7</v>
      </c>
      <c r="G80" s="15">
        <v>7</v>
      </c>
      <c r="H80" s="15">
        <f t="shared" si="16"/>
        <v>1</v>
      </c>
      <c r="I80" s="15" t="s">
        <v>5</v>
      </c>
      <c r="J80" s="15">
        <v>0</v>
      </c>
      <c r="K80" s="15" t="str">
        <f t="shared" si="18"/>
        <v>bbtx_q2_en_h</v>
      </c>
      <c r="L80" s="15" t="str">
        <f t="shared" si="13"/>
        <v>out</v>
      </c>
    </row>
    <row r="81" spans="1:12" x14ac:dyDescent="0.25">
      <c r="A81" s="15">
        <f t="shared" si="17"/>
        <v>47</v>
      </c>
      <c r="B81" s="14" t="str">
        <f t="shared" si="15"/>
        <v>0x2F</v>
      </c>
      <c r="C81" s="15" t="s">
        <v>659</v>
      </c>
      <c r="D81" s="15" t="s">
        <v>664</v>
      </c>
      <c r="E81" s="15" t="s">
        <v>1732</v>
      </c>
      <c r="F81" s="15">
        <v>6</v>
      </c>
      <c r="G81" s="15">
        <v>6</v>
      </c>
      <c r="H81" s="15">
        <f t="shared" si="16"/>
        <v>1</v>
      </c>
      <c r="I81" s="15" t="s">
        <v>5</v>
      </c>
      <c r="J81" s="15">
        <v>0</v>
      </c>
      <c r="K81" s="15" t="str">
        <f t="shared" si="18"/>
        <v>bbtx_i2_en_h</v>
      </c>
      <c r="L81" s="15" t="str">
        <f t="shared" si="13"/>
        <v>out</v>
      </c>
    </row>
    <row r="82" spans="1:12" x14ac:dyDescent="0.25">
      <c r="A82" s="15">
        <f t="shared" si="17"/>
        <v>47</v>
      </c>
      <c r="B82" s="14" t="str">
        <f t="shared" si="15"/>
        <v>0x2F</v>
      </c>
      <c r="C82" s="15" t="s">
        <v>659</v>
      </c>
      <c r="D82" s="15" t="s">
        <v>665</v>
      </c>
      <c r="E82" s="15" t="s">
        <v>1733</v>
      </c>
      <c r="F82" s="15">
        <v>5</v>
      </c>
      <c r="G82" s="15">
        <v>5</v>
      </c>
      <c r="H82" s="15">
        <f t="shared" si="16"/>
        <v>1</v>
      </c>
      <c r="I82" s="15" t="s">
        <v>5</v>
      </c>
      <c r="J82" s="15">
        <v>0</v>
      </c>
      <c r="K82" s="15" t="str">
        <f t="shared" si="18"/>
        <v>bbtx_qq_en_h</v>
      </c>
      <c r="L82" s="15" t="str">
        <f t="shared" si="13"/>
        <v>out</v>
      </c>
    </row>
    <row r="83" spans="1:12" ht="45" x14ac:dyDescent="0.25">
      <c r="A83" s="15">
        <f t="shared" si="17"/>
        <v>47</v>
      </c>
      <c r="B83" s="14" t="str">
        <f t="shared" si="15"/>
        <v>0x2F</v>
      </c>
      <c r="C83" s="15" t="s">
        <v>659</v>
      </c>
      <c r="D83" s="15" t="s">
        <v>666</v>
      </c>
      <c r="E83" s="29" t="s">
        <v>1734</v>
      </c>
      <c r="F83" s="15">
        <v>4</v>
      </c>
      <c r="G83" s="15">
        <v>4</v>
      </c>
      <c r="H83" s="15">
        <f t="shared" si="16"/>
        <v>1</v>
      </c>
      <c r="I83" s="15" t="s">
        <v>5</v>
      </c>
      <c r="J83" s="15">
        <v>0</v>
      </c>
      <c r="K83" s="15" t="str">
        <f t="shared" si="18"/>
        <v>bbtx_qi_en_h</v>
      </c>
      <c r="L83" s="15" t="str">
        <f t="shared" si="13"/>
        <v>out</v>
      </c>
    </row>
    <row r="84" spans="1:12" ht="45" x14ac:dyDescent="0.25">
      <c r="A84" s="15">
        <f t="shared" si="17"/>
        <v>47</v>
      </c>
      <c r="B84" s="14" t="str">
        <f t="shared" si="15"/>
        <v>0x2F</v>
      </c>
      <c r="C84" s="15" t="s">
        <v>659</v>
      </c>
      <c r="D84" s="15" t="s">
        <v>667</v>
      </c>
      <c r="E84" s="29" t="s">
        <v>1735</v>
      </c>
      <c r="F84" s="15">
        <v>3</v>
      </c>
      <c r="G84" s="15">
        <v>3</v>
      </c>
      <c r="H84" s="15">
        <f t="shared" si="16"/>
        <v>1</v>
      </c>
      <c r="I84" s="15" t="s">
        <v>5</v>
      </c>
      <c r="J84" s="15">
        <v>0</v>
      </c>
      <c r="K84" s="15" t="str">
        <f t="shared" si="18"/>
        <v>bbtx_iq_en_h</v>
      </c>
      <c r="L84" s="15" t="str">
        <f t="shared" si="13"/>
        <v>out</v>
      </c>
    </row>
    <row r="85" spans="1:12" x14ac:dyDescent="0.25">
      <c r="A85" s="15">
        <f t="shared" si="17"/>
        <v>47</v>
      </c>
      <c r="B85" s="14" t="str">
        <f t="shared" si="15"/>
        <v>0x2F</v>
      </c>
      <c r="C85" s="15" t="s">
        <v>659</v>
      </c>
      <c r="D85" s="15" t="s">
        <v>668</v>
      </c>
      <c r="E85" s="15" t="s">
        <v>1736</v>
      </c>
      <c r="F85" s="15">
        <v>2</v>
      </c>
      <c r="G85" s="15">
        <v>2</v>
      </c>
      <c r="H85" s="15">
        <f t="shared" si="16"/>
        <v>1</v>
      </c>
      <c r="I85" s="15" t="s">
        <v>5</v>
      </c>
      <c r="J85" s="15">
        <v>0</v>
      </c>
      <c r="K85" s="15" t="str">
        <f t="shared" si="18"/>
        <v>bbtx_ii_en_h</v>
      </c>
      <c r="L85" s="15" t="str">
        <f t="shared" si="13"/>
        <v>out</v>
      </c>
    </row>
    <row r="86" spans="1:12" x14ac:dyDescent="0.25">
      <c r="A86" s="15">
        <f t="shared" si="17"/>
        <v>47</v>
      </c>
      <c r="B86" s="14" t="str">
        <f t="shared" si="15"/>
        <v>0x2F</v>
      </c>
      <c r="C86" s="15" t="s">
        <v>659</v>
      </c>
      <c r="D86" s="15" t="s">
        <v>669</v>
      </c>
      <c r="E86" s="29" t="s">
        <v>1737</v>
      </c>
      <c r="F86" s="15">
        <v>1</v>
      </c>
      <c r="G86" s="15">
        <v>1</v>
      </c>
      <c r="H86" s="15">
        <f t="shared" si="16"/>
        <v>1</v>
      </c>
      <c r="I86" s="15" t="s">
        <v>5</v>
      </c>
      <c r="J86" s="15">
        <v>0</v>
      </c>
      <c r="K86" s="15" t="str">
        <f t="shared" si="18"/>
        <v>bbtx_cm_q_en_h</v>
      </c>
      <c r="L86" s="15" t="str">
        <f t="shared" si="13"/>
        <v>out</v>
      </c>
    </row>
    <row r="87" spans="1:12" x14ac:dyDescent="0.25">
      <c r="A87" s="15">
        <f t="shared" si="17"/>
        <v>47</v>
      </c>
      <c r="B87" s="14" t="str">
        <f t="shared" si="15"/>
        <v>0x2F</v>
      </c>
      <c r="C87" s="15" t="s">
        <v>659</v>
      </c>
      <c r="D87" s="15" t="s">
        <v>670</v>
      </c>
      <c r="E87" s="29" t="s">
        <v>1738</v>
      </c>
      <c r="F87" s="15">
        <v>0</v>
      </c>
      <c r="G87" s="15">
        <v>0</v>
      </c>
      <c r="H87" s="15">
        <f t="shared" si="16"/>
        <v>1</v>
      </c>
      <c r="I87" s="15" t="s">
        <v>5</v>
      </c>
      <c r="J87" s="15">
        <v>0</v>
      </c>
      <c r="K87" s="15" t="str">
        <f t="shared" si="18"/>
        <v>bbtx_cm_i_en_h</v>
      </c>
      <c r="L87" s="15" t="str">
        <f t="shared" si="13"/>
        <v>out</v>
      </c>
    </row>
    <row r="88" spans="1:12" ht="30" x14ac:dyDescent="0.25">
      <c r="A88" s="18">
        <f>A87+2</f>
        <v>49</v>
      </c>
      <c r="B88" s="18" t="str">
        <f t="shared" si="15"/>
        <v>0x31</v>
      </c>
      <c r="C88" s="19" t="s">
        <v>671</v>
      </c>
      <c r="D88" s="19" t="s">
        <v>672</v>
      </c>
      <c r="E88" s="20" t="s">
        <v>1739</v>
      </c>
      <c r="F88" s="19">
        <v>9</v>
      </c>
      <c r="G88" s="19">
        <v>9</v>
      </c>
      <c r="H88" s="19">
        <f t="shared" si="16"/>
        <v>1</v>
      </c>
      <c r="I88" s="19" t="s">
        <v>5</v>
      </c>
      <c r="J88" s="19">
        <v>0</v>
      </c>
      <c r="K88" s="19" t="str">
        <f t="shared" si="18"/>
        <v>bbrx_enable_bias_top_v</v>
      </c>
      <c r="L88" s="19" t="str">
        <f t="shared" si="13"/>
        <v>out</v>
      </c>
    </row>
    <row r="89" spans="1:12" x14ac:dyDescent="0.25">
      <c r="A89" s="18">
        <f t="shared" ref="A89:A97" si="19">A88</f>
        <v>49</v>
      </c>
      <c r="B89" s="18" t="str">
        <f t="shared" si="15"/>
        <v>0x31</v>
      </c>
      <c r="C89" s="19" t="s">
        <v>671</v>
      </c>
      <c r="D89" s="19" t="s">
        <v>673</v>
      </c>
      <c r="E89" s="20"/>
      <c r="F89" s="19">
        <v>8</v>
      </c>
      <c r="G89" s="19">
        <v>8</v>
      </c>
      <c r="H89" s="19">
        <f t="shared" si="16"/>
        <v>1</v>
      </c>
      <c r="I89" s="19" t="s">
        <v>5</v>
      </c>
      <c r="J89" s="19">
        <v>0</v>
      </c>
      <c r="K89" s="19" t="str">
        <f t="shared" si="18"/>
        <v>bbrx_ptat_en_v</v>
      </c>
      <c r="L89" s="19" t="str">
        <f t="shared" ref="L89:L120" si="20">IF(K89="","",IF(I89="R","in","out"))</f>
        <v>out</v>
      </c>
    </row>
    <row r="90" spans="1:12" x14ac:dyDescent="0.25">
      <c r="A90" s="18">
        <f t="shared" si="19"/>
        <v>49</v>
      </c>
      <c r="B90" s="18" t="str">
        <f t="shared" si="15"/>
        <v>0x31</v>
      </c>
      <c r="C90" s="19" t="s">
        <v>671</v>
      </c>
      <c r="D90" s="19" t="s">
        <v>674</v>
      </c>
      <c r="E90" s="20"/>
      <c r="F90" s="19">
        <v>7</v>
      </c>
      <c r="G90" s="19">
        <v>7</v>
      </c>
      <c r="H90" s="19">
        <f t="shared" si="16"/>
        <v>1</v>
      </c>
      <c r="I90" s="19" t="s">
        <v>5</v>
      </c>
      <c r="J90" s="19">
        <v>1</v>
      </c>
      <c r="K90" s="19" t="str">
        <f t="shared" si="18"/>
        <v>bbrx_q_reset_pdet2_v</v>
      </c>
      <c r="L90" s="19" t="str">
        <f t="shared" si="20"/>
        <v>out</v>
      </c>
    </row>
    <row r="91" spans="1:12" x14ac:dyDescent="0.25">
      <c r="A91" s="18">
        <f t="shared" si="19"/>
        <v>49</v>
      </c>
      <c r="B91" s="18" t="str">
        <f t="shared" si="15"/>
        <v>0x31</v>
      </c>
      <c r="C91" s="19" t="s">
        <v>671</v>
      </c>
      <c r="D91" s="19" t="s">
        <v>675</v>
      </c>
      <c r="E91" s="20"/>
      <c r="F91" s="19">
        <v>6</v>
      </c>
      <c r="G91" s="19">
        <v>6</v>
      </c>
      <c r="H91" s="19">
        <f t="shared" si="16"/>
        <v>1</v>
      </c>
      <c r="I91" s="19" t="s">
        <v>5</v>
      </c>
      <c r="J91" s="19">
        <v>1</v>
      </c>
      <c r="K91" s="19" t="str">
        <f t="shared" si="18"/>
        <v>bbrx_q_reset_pdet1_v</v>
      </c>
      <c r="L91" s="19" t="str">
        <f t="shared" si="20"/>
        <v>out</v>
      </c>
    </row>
    <row r="92" spans="1:12" x14ac:dyDescent="0.25">
      <c r="A92" s="18">
        <f t="shared" si="19"/>
        <v>49</v>
      </c>
      <c r="B92" s="18" t="str">
        <f t="shared" si="15"/>
        <v>0x31</v>
      </c>
      <c r="C92" s="19" t="s">
        <v>671</v>
      </c>
      <c r="D92" s="19" t="s">
        <v>676</v>
      </c>
      <c r="E92" s="19"/>
      <c r="F92" s="19">
        <v>5</v>
      </c>
      <c r="G92" s="19">
        <v>5</v>
      </c>
      <c r="H92" s="19">
        <f t="shared" si="16"/>
        <v>1</v>
      </c>
      <c r="I92" s="19" t="s">
        <v>5</v>
      </c>
      <c r="J92" s="19">
        <v>0</v>
      </c>
      <c r="K92" s="19" t="str">
        <f t="shared" si="18"/>
        <v>bbrx_q_enable_pdet2_v</v>
      </c>
      <c r="L92" s="19" t="str">
        <f t="shared" si="20"/>
        <v>out</v>
      </c>
    </row>
    <row r="93" spans="1:12" x14ac:dyDescent="0.25">
      <c r="A93" s="18">
        <f t="shared" si="19"/>
        <v>49</v>
      </c>
      <c r="B93" s="18" t="str">
        <f t="shared" si="15"/>
        <v>0x31</v>
      </c>
      <c r="C93" s="19" t="s">
        <v>671</v>
      </c>
      <c r="D93" s="19" t="s">
        <v>677</v>
      </c>
      <c r="E93" s="19"/>
      <c r="F93" s="19">
        <v>4</v>
      </c>
      <c r="G93" s="19">
        <v>4</v>
      </c>
      <c r="H93" s="19">
        <f t="shared" si="16"/>
        <v>1</v>
      </c>
      <c r="I93" s="19" t="s">
        <v>5</v>
      </c>
      <c r="J93" s="19">
        <v>0</v>
      </c>
      <c r="K93" s="19" t="str">
        <f t="shared" si="18"/>
        <v>bbrx_q_enable_pdet1_v</v>
      </c>
      <c r="L93" s="19" t="str">
        <f t="shared" si="20"/>
        <v>out</v>
      </c>
    </row>
    <row r="94" spans="1:12" x14ac:dyDescent="0.25">
      <c r="A94" s="18">
        <f t="shared" si="19"/>
        <v>49</v>
      </c>
      <c r="B94" s="18" t="str">
        <f t="shared" si="15"/>
        <v>0x31</v>
      </c>
      <c r="C94" s="19" t="s">
        <v>671</v>
      </c>
      <c r="D94" s="19" t="s">
        <v>678</v>
      </c>
      <c r="E94" s="19"/>
      <c r="F94" s="19">
        <v>3</v>
      </c>
      <c r="G94" s="19">
        <v>3</v>
      </c>
      <c r="H94" s="19">
        <f t="shared" si="16"/>
        <v>1</v>
      </c>
      <c r="I94" s="19" t="s">
        <v>5</v>
      </c>
      <c r="J94" s="19">
        <v>1</v>
      </c>
      <c r="K94" s="19" t="str">
        <f t="shared" si="18"/>
        <v>bbrx_i_reset_pdet2_v</v>
      </c>
      <c r="L94" s="19" t="str">
        <f t="shared" si="20"/>
        <v>out</v>
      </c>
    </row>
    <row r="95" spans="1:12" x14ac:dyDescent="0.25">
      <c r="A95" s="18">
        <f t="shared" si="19"/>
        <v>49</v>
      </c>
      <c r="B95" s="18" t="str">
        <f t="shared" si="15"/>
        <v>0x31</v>
      </c>
      <c r="C95" s="19" t="s">
        <v>671</v>
      </c>
      <c r="D95" s="19" t="s">
        <v>679</v>
      </c>
      <c r="E95" s="19"/>
      <c r="F95" s="19">
        <v>2</v>
      </c>
      <c r="G95" s="19">
        <v>2</v>
      </c>
      <c r="H95" s="19">
        <f t="shared" si="16"/>
        <v>1</v>
      </c>
      <c r="I95" s="19" t="s">
        <v>5</v>
      </c>
      <c r="J95" s="19">
        <v>1</v>
      </c>
      <c r="K95" s="19" t="str">
        <f t="shared" si="18"/>
        <v>bbrx_i_reset_pdet1_v</v>
      </c>
      <c r="L95" s="19" t="str">
        <f t="shared" si="20"/>
        <v>out</v>
      </c>
    </row>
    <row r="96" spans="1:12" x14ac:dyDescent="0.25">
      <c r="A96" s="18">
        <f t="shared" si="19"/>
        <v>49</v>
      </c>
      <c r="B96" s="18" t="str">
        <f t="shared" si="15"/>
        <v>0x31</v>
      </c>
      <c r="C96" s="19" t="s">
        <v>671</v>
      </c>
      <c r="D96" s="19" t="s">
        <v>680</v>
      </c>
      <c r="E96" s="19"/>
      <c r="F96" s="19">
        <v>1</v>
      </c>
      <c r="G96" s="19">
        <v>1</v>
      </c>
      <c r="H96" s="19">
        <f t="shared" si="16"/>
        <v>1</v>
      </c>
      <c r="I96" s="19" t="s">
        <v>5</v>
      </c>
      <c r="J96" s="19">
        <v>0</v>
      </c>
      <c r="K96" s="19" t="str">
        <f t="shared" si="18"/>
        <v>bbrx_i_enable_pdet2_v</v>
      </c>
      <c r="L96" s="19" t="str">
        <f t="shared" si="20"/>
        <v>out</v>
      </c>
    </row>
    <row r="97" spans="1:12" x14ac:dyDescent="0.25">
      <c r="A97" s="18">
        <f t="shared" si="19"/>
        <v>49</v>
      </c>
      <c r="B97" s="18" t="str">
        <f t="shared" si="15"/>
        <v>0x31</v>
      </c>
      <c r="C97" s="19" t="s">
        <v>671</v>
      </c>
      <c r="D97" s="19" t="s">
        <v>681</v>
      </c>
      <c r="E97" s="19"/>
      <c r="F97" s="19">
        <v>0</v>
      </c>
      <c r="G97" s="19">
        <v>0</v>
      </c>
      <c r="H97" s="19">
        <f t="shared" si="16"/>
        <v>1</v>
      </c>
      <c r="I97" s="19" t="s">
        <v>5</v>
      </c>
      <c r="J97" s="19">
        <v>0</v>
      </c>
      <c r="K97" s="19" t="str">
        <f t="shared" si="18"/>
        <v>bbrx_i_enable_pdet1_v</v>
      </c>
      <c r="L97" s="19" t="str">
        <f t="shared" si="20"/>
        <v>out</v>
      </c>
    </row>
    <row r="98" spans="1:12" ht="30" x14ac:dyDescent="0.25">
      <c r="A98" s="14">
        <f>A97+2</f>
        <v>51</v>
      </c>
      <c r="B98" s="14" t="str">
        <f t="shared" si="15"/>
        <v>0x33</v>
      </c>
      <c r="C98" s="15" t="s">
        <v>682</v>
      </c>
      <c r="D98" s="15" t="s">
        <v>683</v>
      </c>
      <c r="E98" s="44" t="s">
        <v>1740</v>
      </c>
      <c r="F98" s="15">
        <v>9</v>
      </c>
      <c r="G98" s="15">
        <v>9</v>
      </c>
      <c r="H98" s="15">
        <f t="shared" si="16"/>
        <v>1</v>
      </c>
      <c r="I98" s="15" t="s">
        <v>5</v>
      </c>
      <c r="J98" s="15">
        <v>0</v>
      </c>
      <c r="K98" s="15" t="str">
        <f t="shared" si="18"/>
        <v>bbrx_enable_bias_top_h</v>
      </c>
      <c r="L98" s="15" t="str">
        <f t="shared" si="20"/>
        <v>out</v>
      </c>
    </row>
    <row r="99" spans="1:12" x14ac:dyDescent="0.25">
      <c r="A99" s="14">
        <f t="shared" ref="A99:A107" si="21">A98</f>
        <v>51</v>
      </c>
      <c r="B99" s="14" t="str">
        <f t="shared" si="15"/>
        <v>0x33</v>
      </c>
      <c r="C99" s="15" t="s">
        <v>682</v>
      </c>
      <c r="D99" s="15" t="s">
        <v>684</v>
      </c>
      <c r="E99" s="29"/>
      <c r="F99" s="15">
        <v>8</v>
      </c>
      <c r="G99" s="15">
        <v>8</v>
      </c>
      <c r="H99" s="15">
        <f t="shared" si="16"/>
        <v>1</v>
      </c>
      <c r="I99" s="15" t="s">
        <v>5</v>
      </c>
      <c r="J99" s="15">
        <v>0</v>
      </c>
      <c r="K99" s="15" t="str">
        <f t="shared" si="18"/>
        <v>bbrx_ptat_en_h</v>
      </c>
      <c r="L99" s="15" t="str">
        <f t="shared" si="20"/>
        <v>out</v>
      </c>
    </row>
    <row r="100" spans="1:12" x14ac:dyDescent="0.25">
      <c r="A100" s="14">
        <f t="shared" si="21"/>
        <v>51</v>
      </c>
      <c r="B100" s="14" t="str">
        <f t="shared" si="15"/>
        <v>0x33</v>
      </c>
      <c r="C100" s="15" t="s">
        <v>682</v>
      </c>
      <c r="D100" s="15" t="s">
        <v>685</v>
      </c>
      <c r="E100" s="29" t="s">
        <v>1741</v>
      </c>
      <c r="F100" s="15">
        <v>7</v>
      </c>
      <c r="G100" s="15">
        <v>7</v>
      </c>
      <c r="H100" s="15">
        <f t="shared" si="16"/>
        <v>1</v>
      </c>
      <c r="I100" s="15" t="s">
        <v>5</v>
      </c>
      <c r="J100" s="15">
        <v>1</v>
      </c>
      <c r="K100" s="15" t="str">
        <f t="shared" si="18"/>
        <v>bbrx_q_reset_pdet2_h</v>
      </c>
      <c r="L100" s="15" t="str">
        <f t="shared" si="20"/>
        <v>out</v>
      </c>
    </row>
    <row r="101" spans="1:12" x14ac:dyDescent="0.25">
      <c r="A101" s="14">
        <f t="shared" si="21"/>
        <v>51</v>
      </c>
      <c r="B101" s="14" t="str">
        <f t="shared" si="15"/>
        <v>0x33</v>
      </c>
      <c r="C101" s="15" t="s">
        <v>682</v>
      </c>
      <c r="D101" s="15" t="s">
        <v>686</v>
      </c>
      <c r="E101" s="29" t="s">
        <v>1742</v>
      </c>
      <c r="F101" s="15">
        <v>6</v>
      </c>
      <c r="G101" s="15">
        <v>6</v>
      </c>
      <c r="H101" s="15">
        <f t="shared" si="16"/>
        <v>1</v>
      </c>
      <c r="I101" s="15" t="s">
        <v>5</v>
      </c>
      <c r="J101" s="15">
        <v>1</v>
      </c>
      <c r="K101" s="15" t="str">
        <f t="shared" si="18"/>
        <v>bbrx_q_reset_pdet1_h</v>
      </c>
      <c r="L101" s="15" t="str">
        <f t="shared" si="20"/>
        <v>out</v>
      </c>
    </row>
    <row r="102" spans="1:12" x14ac:dyDescent="0.25">
      <c r="A102" s="14">
        <f t="shared" si="21"/>
        <v>51</v>
      </c>
      <c r="B102" s="14" t="str">
        <f t="shared" si="15"/>
        <v>0x33</v>
      </c>
      <c r="C102" s="15" t="s">
        <v>682</v>
      </c>
      <c r="D102" s="15" t="s">
        <v>687</v>
      </c>
      <c r="E102" s="29" t="s">
        <v>1743</v>
      </c>
      <c r="F102" s="15">
        <v>5</v>
      </c>
      <c r="G102" s="15">
        <v>5</v>
      </c>
      <c r="H102" s="15">
        <f t="shared" si="16"/>
        <v>1</v>
      </c>
      <c r="I102" s="15" t="s">
        <v>5</v>
      </c>
      <c r="J102" s="15">
        <v>0</v>
      </c>
      <c r="K102" s="15" t="str">
        <f t="shared" si="18"/>
        <v>bbrx_q_enable_pdet2_h</v>
      </c>
      <c r="L102" s="15" t="str">
        <f t="shared" si="20"/>
        <v>out</v>
      </c>
    </row>
    <row r="103" spans="1:12" x14ac:dyDescent="0.25">
      <c r="A103" s="14">
        <f t="shared" si="21"/>
        <v>51</v>
      </c>
      <c r="B103" s="14" t="str">
        <f t="shared" si="15"/>
        <v>0x33</v>
      </c>
      <c r="C103" s="15" t="s">
        <v>682</v>
      </c>
      <c r="D103" s="15" t="s">
        <v>688</v>
      </c>
      <c r="E103" s="29" t="s">
        <v>1744</v>
      </c>
      <c r="F103" s="15">
        <v>4</v>
      </c>
      <c r="G103" s="15">
        <v>4</v>
      </c>
      <c r="H103" s="15">
        <f t="shared" si="16"/>
        <v>1</v>
      </c>
      <c r="I103" s="15" t="s">
        <v>5</v>
      </c>
      <c r="J103" s="15">
        <v>0</v>
      </c>
      <c r="K103" s="15" t="str">
        <f t="shared" si="18"/>
        <v>bbrx_q_enable_pdet1_h</v>
      </c>
      <c r="L103" s="15" t="str">
        <f t="shared" si="20"/>
        <v>out</v>
      </c>
    </row>
    <row r="104" spans="1:12" x14ac:dyDescent="0.25">
      <c r="A104" s="14">
        <f t="shared" si="21"/>
        <v>51</v>
      </c>
      <c r="B104" s="14" t="str">
        <f t="shared" si="15"/>
        <v>0x33</v>
      </c>
      <c r="C104" s="15" t="s">
        <v>682</v>
      </c>
      <c r="D104" s="15" t="s">
        <v>689</v>
      </c>
      <c r="E104" s="29" t="s">
        <v>1745</v>
      </c>
      <c r="F104" s="15">
        <v>3</v>
      </c>
      <c r="G104" s="15">
        <v>3</v>
      </c>
      <c r="H104" s="15">
        <f t="shared" si="16"/>
        <v>1</v>
      </c>
      <c r="I104" s="15" t="s">
        <v>5</v>
      </c>
      <c r="J104" s="15">
        <v>1</v>
      </c>
      <c r="K104" s="15" t="str">
        <f t="shared" si="18"/>
        <v>bbrx_i_reset_pdet2_h</v>
      </c>
      <c r="L104" s="15" t="str">
        <f t="shared" si="20"/>
        <v>out</v>
      </c>
    </row>
    <row r="105" spans="1:12" x14ac:dyDescent="0.25">
      <c r="A105" s="14">
        <f t="shared" si="21"/>
        <v>51</v>
      </c>
      <c r="B105" s="14" t="str">
        <f t="shared" ref="B105:B136" si="22">_xlfn.CONCAT("0x",DEC2HEX(A105,2))</f>
        <v>0x33</v>
      </c>
      <c r="C105" s="15" t="s">
        <v>682</v>
      </c>
      <c r="D105" s="15" t="s">
        <v>690</v>
      </c>
      <c r="E105" s="29" t="s">
        <v>1746</v>
      </c>
      <c r="F105" s="15">
        <v>2</v>
      </c>
      <c r="G105" s="15">
        <v>2</v>
      </c>
      <c r="H105" s="15">
        <f t="shared" ref="H105:H136" si="23">IF(G105="","",F105-G105+1)</f>
        <v>1</v>
      </c>
      <c r="I105" s="15" t="s">
        <v>5</v>
      </c>
      <c r="J105" s="15">
        <v>1</v>
      </c>
      <c r="K105" s="15" t="str">
        <f t="shared" si="18"/>
        <v>bbrx_i_reset_pdet1_h</v>
      </c>
      <c r="L105" s="15" t="str">
        <f t="shared" si="20"/>
        <v>out</v>
      </c>
    </row>
    <row r="106" spans="1:12" x14ac:dyDescent="0.25">
      <c r="A106" s="14">
        <f t="shared" si="21"/>
        <v>51</v>
      </c>
      <c r="B106" s="14" t="str">
        <f t="shared" si="22"/>
        <v>0x33</v>
      </c>
      <c r="C106" s="15" t="s">
        <v>682</v>
      </c>
      <c r="D106" s="15" t="s">
        <v>691</v>
      </c>
      <c r="E106" s="29" t="s">
        <v>1747</v>
      </c>
      <c r="F106" s="15">
        <v>1</v>
      </c>
      <c r="G106" s="15">
        <v>1</v>
      </c>
      <c r="H106" s="15">
        <f t="shared" si="23"/>
        <v>1</v>
      </c>
      <c r="I106" s="15" t="s">
        <v>5</v>
      </c>
      <c r="J106" s="15">
        <v>0</v>
      </c>
      <c r="K106" s="15" t="str">
        <f t="shared" si="18"/>
        <v>bbrx_i_enable_pdet2_h</v>
      </c>
      <c r="L106" s="15" t="str">
        <f t="shared" si="20"/>
        <v>out</v>
      </c>
    </row>
    <row r="107" spans="1:12" x14ac:dyDescent="0.25">
      <c r="A107" s="14">
        <f t="shared" si="21"/>
        <v>51</v>
      </c>
      <c r="B107" s="14" t="str">
        <f t="shared" si="22"/>
        <v>0x33</v>
      </c>
      <c r="C107" s="15" t="s">
        <v>682</v>
      </c>
      <c r="D107" s="15" t="s">
        <v>692</v>
      </c>
      <c r="E107" s="29" t="s">
        <v>1748</v>
      </c>
      <c r="F107" s="15">
        <v>0</v>
      </c>
      <c r="G107" s="15">
        <v>0</v>
      </c>
      <c r="H107" s="15">
        <f t="shared" si="23"/>
        <v>1</v>
      </c>
      <c r="I107" s="15" t="s">
        <v>5</v>
      </c>
      <c r="J107" s="15">
        <v>0</v>
      </c>
      <c r="K107" s="15" t="str">
        <f t="shared" si="18"/>
        <v>bbrx_i_enable_pdet1_h</v>
      </c>
      <c r="L107" s="15" t="str">
        <f t="shared" si="20"/>
        <v>out</v>
      </c>
    </row>
    <row r="108" spans="1:12" x14ac:dyDescent="0.25">
      <c r="A108" s="19">
        <f>A107+2</f>
        <v>53</v>
      </c>
      <c r="B108" s="18" t="str">
        <f t="shared" si="22"/>
        <v>0x35</v>
      </c>
      <c r="C108" s="19" t="s">
        <v>693</v>
      </c>
      <c r="D108" s="19" t="s">
        <v>694</v>
      </c>
      <c r="E108" s="19" t="s">
        <v>1749</v>
      </c>
      <c r="F108" s="19">
        <v>7</v>
      </c>
      <c r="G108" s="19">
        <v>7</v>
      </c>
      <c r="H108" s="19">
        <f t="shared" si="23"/>
        <v>1</v>
      </c>
      <c r="I108" s="19" t="s">
        <v>5</v>
      </c>
      <c r="J108" s="19">
        <v>0</v>
      </c>
      <c r="K108" s="19" t="str">
        <f t="shared" si="18"/>
        <v>bbrx_q_en_dco_input_v</v>
      </c>
      <c r="L108" s="19" t="str">
        <f t="shared" si="20"/>
        <v>out</v>
      </c>
    </row>
    <row r="109" spans="1:12" x14ac:dyDescent="0.25">
      <c r="A109" s="19">
        <f t="shared" ref="A109:A115" si="24">A108</f>
        <v>53</v>
      </c>
      <c r="B109" s="18" t="str">
        <f t="shared" si="22"/>
        <v>0x35</v>
      </c>
      <c r="C109" s="19" t="s">
        <v>693</v>
      </c>
      <c r="D109" s="19" t="s">
        <v>695</v>
      </c>
      <c r="E109" s="19" t="s">
        <v>1750</v>
      </c>
      <c r="F109" s="19">
        <v>6</v>
      </c>
      <c r="G109" s="19">
        <v>6</v>
      </c>
      <c r="H109" s="19">
        <f t="shared" si="23"/>
        <v>1</v>
      </c>
      <c r="I109" s="19" t="s">
        <v>5</v>
      </c>
      <c r="J109" s="19">
        <v>0</v>
      </c>
      <c r="K109" s="19" t="str">
        <f t="shared" si="18"/>
        <v>bbrx_q_en_dco_drv_v</v>
      </c>
      <c r="L109" s="19" t="str">
        <f t="shared" si="20"/>
        <v>out</v>
      </c>
    </row>
    <row r="110" spans="1:12" x14ac:dyDescent="0.25">
      <c r="A110" s="19">
        <f t="shared" si="24"/>
        <v>53</v>
      </c>
      <c r="B110" s="18" t="str">
        <f t="shared" si="22"/>
        <v>0x35</v>
      </c>
      <c r="C110" s="19" t="s">
        <v>693</v>
      </c>
      <c r="D110" s="19" t="s">
        <v>696</v>
      </c>
      <c r="E110" s="19" t="s">
        <v>1751</v>
      </c>
      <c r="F110" s="19">
        <v>5</v>
      </c>
      <c r="G110" s="19">
        <v>5</v>
      </c>
      <c r="H110" s="19">
        <f t="shared" si="23"/>
        <v>1</v>
      </c>
      <c r="I110" s="19" t="s">
        <v>5</v>
      </c>
      <c r="J110" s="19">
        <v>0</v>
      </c>
      <c r="K110" s="19" t="str">
        <f t="shared" ref="K110:K117" si="25">IF(D110="","",D110)</f>
        <v>bbrx_i_en_dco_input_v</v>
      </c>
      <c r="L110" s="19" t="str">
        <f t="shared" si="20"/>
        <v>out</v>
      </c>
    </row>
    <row r="111" spans="1:12" x14ac:dyDescent="0.25">
      <c r="A111" s="19">
        <f t="shared" si="24"/>
        <v>53</v>
      </c>
      <c r="B111" s="18" t="str">
        <f t="shared" si="22"/>
        <v>0x35</v>
      </c>
      <c r="C111" s="19" t="s">
        <v>693</v>
      </c>
      <c r="D111" s="19" t="s">
        <v>697</v>
      </c>
      <c r="E111" s="19" t="s">
        <v>1752</v>
      </c>
      <c r="F111" s="19">
        <v>4</v>
      </c>
      <c r="G111" s="19">
        <v>4</v>
      </c>
      <c r="H111" s="19">
        <f t="shared" si="23"/>
        <v>1</v>
      </c>
      <c r="I111" s="19" t="s">
        <v>5</v>
      </c>
      <c r="J111" s="19">
        <v>0</v>
      </c>
      <c r="K111" s="19" t="str">
        <f t="shared" si="25"/>
        <v>bbrx_i_en_dco_drv_v</v>
      </c>
      <c r="L111" s="19" t="str">
        <f t="shared" si="20"/>
        <v>out</v>
      </c>
    </row>
    <row r="112" spans="1:12" x14ac:dyDescent="0.25">
      <c r="A112" s="19">
        <f t="shared" si="24"/>
        <v>53</v>
      </c>
      <c r="B112" s="18" t="str">
        <f t="shared" si="22"/>
        <v>0x35</v>
      </c>
      <c r="C112" s="19" t="s">
        <v>693</v>
      </c>
      <c r="D112" s="19" t="s">
        <v>698</v>
      </c>
      <c r="E112" s="19" t="s">
        <v>1753</v>
      </c>
      <c r="F112" s="19">
        <v>3</v>
      </c>
      <c r="G112" s="19">
        <v>3</v>
      </c>
      <c r="H112" s="19">
        <f t="shared" si="23"/>
        <v>1</v>
      </c>
      <c r="I112" s="19" t="s">
        <v>5</v>
      </c>
      <c r="J112" s="19">
        <v>0</v>
      </c>
      <c r="K112" s="19" t="str">
        <f t="shared" si="25"/>
        <v>bbrx_q_en_dco_input_h</v>
      </c>
      <c r="L112" s="19" t="str">
        <f t="shared" si="20"/>
        <v>out</v>
      </c>
    </row>
    <row r="113" spans="1:12" x14ac:dyDescent="0.25">
      <c r="A113" s="19">
        <f t="shared" si="24"/>
        <v>53</v>
      </c>
      <c r="B113" s="18" t="str">
        <f t="shared" si="22"/>
        <v>0x35</v>
      </c>
      <c r="C113" s="19" t="s">
        <v>693</v>
      </c>
      <c r="D113" s="19" t="s">
        <v>699</v>
      </c>
      <c r="E113" s="19" t="s">
        <v>1754</v>
      </c>
      <c r="F113" s="19">
        <v>2</v>
      </c>
      <c r="G113" s="19">
        <v>2</v>
      </c>
      <c r="H113" s="19">
        <f t="shared" si="23"/>
        <v>1</v>
      </c>
      <c r="I113" s="19" t="s">
        <v>5</v>
      </c>
      <c r="J113" s="19">
        <v>0</v>
      </c>
      <c r="K113" s="19" t="str">
        <f t="shared" si="25"/>
        <v>bbrx_q_en_dco_drv_h</v>
      </c>
      <c r="L113" s="19" t="str">
        <f t="shared" si="20"/>
        <v>out</v>
      </c>
    </row>
    <row r="114" spans="1:12" x14ac:dyDescent="0.25">
      <c r="A114" s="19">
        <f t="shared" si="24"/>
        <v>53</v>
      </c>
      <c r="B114" s="18" t="str">
        <f t="shared" si="22"/>
        <v>0x35</v>
      </c>
      <c r="C114" s="19" t="s">
        <v>693</v>
      </c>
      <c r="D114" s="19" t="s">
        <v>700</v>
      </c>
      <c r="E114" s="19" t="s">
        <v>1755</v>
      </c>
      <c r="F114" s="19">
        <v>1</v>
      </c>
      <c r="G114" s="19">
        <v>1</v>
      </c>
      <c r="H114" s="19">
        <f t="shared" si="23"/>
        <v>1</v>
      </c>
      <c r="I114" s="19" t="s">
        <v>5</v>
      </c>
      <c r="J114" s="19">
        <v>0</v>
      </c>
      <c r="K114" s="19" t="str">
        <f t="shared" si="25"/>
        <v>bbrx_i_en_dco_input_h</v>
      </c>
      <c r="L114" s="19" t="str">
        <f t="shared" si="20"/>
        <v>out</v>
      </c>
    </row>
    <row r="115" spans="1:12" x14ac:dyDescent="0.25">
      <c r="A115" s="19">
        <f t="shared" si="24"/>
        <v>53</v>
      </c>
      <c r="B115" s="18" t="str">
        <f t="shared" si="22"/>
        <v>0x35</v>
      </c>
      <c r="C115" s="19" t="s">
        <v>693</v>
      </c>
      <c r="D115" s="19" t="s">
        <v>701</v>
      </c>
      <c r="E115" s="19" t="s">
        <v>1756</v>
      </c>
      <c r="F115" s="19">
        <v>0</v>
      </c>
      <c r="G115" s="19">
        <v>0</v>
      </c>
      <c r="H115" s="19">
        <f t="shared" si="23"/>
        <v>1</v>
      </c>
      <c r="I115" s="19" t="s">
        <v>5</v>
      </c>
      <c r="J115" s="19">
        <v>0</v>
      </c>
      <c r="K115" s="19" t="str">
        <f t="shared" si="25"/>
        <v>bbrx_i_en_dco_drv_h</v>
      </c>
      <c r="L115" s="19" t="str">
        <f t="shared" si="20"/>
        <v>out</v>
      </c>
    </row>
    <row r="116" spans="1:12" x14ac:dyDescent="0.25">
      <c r="A116" s="15">
        <f>A115+1</f>
        <v>54</v>
      </c>
      <c r="B116" s="14" t="str">
        <f t="shared" si="22"/>
        <v>0x36</v>
      </c>
      <c r="C116" s="15" t="s">
        <v>702</v>
      </c>
      <c r="D116" s="15" t="s">
        <v>703</v>
      </c>
      <c r="E116" s="15"/>
      <c r="F116" s="15">
        <v>6</v>
      </c>
      <c r="G116" s="15">
        <v>4</v>
      </c>
      <c r="H116" s="15">
        <f t="shared" si="23"/>
        <v>3</v>
      </c>
      <c r="I116" s="15" t="s">
        <v>5</v>
      </c>
      <c r="J116" s="15">
        <v>3</v>
      </c>
      <c r="K116" s="15" t="str">
        <f t="shared" si="25"/>
        <v>bbrx_bias_adj_v</v>
      </c>
      <c r="L116" s="15" t="str">
        <f t="shared" si="20"/>
        <v>out</v>
      </c>
    </row>
    <row r="117" spans="1:12" x14ac:dyDescent="0.25">
      <c r="A117" s="15">
        <f>A116</f>
        <v>54</v>
      </c>
      <c r="B117" s="14" t="str">
        <f t="shared" si="22"/>
        <v>0x36</v>
      </c>
      <c r="C117" s="15" t="s">
        <v>702</v>
      </c>
      <c r="D117" s="15" t="s">
        <v>704</v>
      </c>
      <c r="E117" s="15"/>
      <c r="F117" s="15">
        <v>2</v>
      </c>
      <c r="G117" s="15">
        <v>0</v>
      </c>
      <c r="H117" s="15">
        <f t="shared" si="23"/>
        <v>3</v>
      </c>
      <c r="I117" s="15" t="s">
        <v>5</v>
      </c>
      <c r="J117" s="15">
        <v>3</v>
      </c>
      <c r="K117" s="15" t="str">
        <f t="shared" si="25"/>
        <v>bbrx_bias_adj_h</v>
      </c>
      <c r="L117" s="15" t="str">
        <f t="shared" si="20"/>
        <v>out</v>
      </c>
    </row>
    <row r="118" spans="1:12" x14ac:dyDescent="0.25">
      <c r="A118" s="18">
        <f>A117+1</f>
        <v>55</v>
      </c>
      <c r="B118" s="18" t="str">
        <f t="shared" si="22"/>
        <v>0x37</v>
      </c>
      <c r="C118" s="19" t="s">
        <v>705</v>
      </c>
      <c r="D118" s="19" t="s">
        <v>706</v>
      </c>
      <c r="E118" s="20"/>
      <c r="F118" s="19">
        <v>15</v>
      </c>
      <c r="G118" s="19">
        <v>8</v>
      </c>
      <c r="H118" s="19">
        <f t="shared" si="23"/>
        <v>8</v>
      </c>
      <c r="I118" s="19" t="s">
        <v>5</v>
      </c>
      <c r="J118" s="19">
        <v>0</v>
      </c>
      <c r="K118" s="19" t="str">
        <f>D118</f>
        <v>bf_enable_det_west_v</v>
      </c>
      <c r="L118" s="19" t="str">
        <f t="shared" si="20"/>
        <v>out</v>
      </c>
    </row>
    <row r="119" spans="1:12" x14ac:dyDescent="0.25">
      <c r="A119" s="18">
        <f>A118</f>
        <v>55</v>
      </c>
      <c r="B119" s="18" t="str">
        <f t="shared" si="22"/>
        <v>0x37</v>
      </c>
      <c r="C119" s="19" t="s">
        <v>705</v>
      </c>
      <c r="D119" s="19" t="s">
        <v>707</v>
      </c>
      <c r="E119" s="20"/>
      <c r="F119" s="19">
        <v>7</v>
      </c>
      <c r="G119" s="19">
        <v>0</v>
      </c>
      <c r="H119" s="19">
        <f t="shared" si="23"/>
        <v>8</v>
      </c>
      <c r="I119" s="19" t="s">
        <v>5</v>
      </c>
      <c r="J119" s="19">
        <v>0</v>
      </c>
      <c r="K119" s="19" t="str">
        <f>D119</f>
        <v>bf_enable_det_east_v</v>
      </c>
      <c r="L119" s="19" t="str">
        <f t="shared" si="20"/>
        <v>out</v>
      </c>
    </row>
    <row r="120" spans="1:12" x14ac:dyDescent="0.25">
      <c r="A120" s="14">
        <f>A119+2</f>
        <v>57</v>
      </c>
      <c r="B120" s="14" t="str">
        <f t="shared" si="22"/>
        <v>0x39</v>
      </c>
      <c r="C120" s="15" t="s">
        <v>708</v>
      </c>
      <c r="D120" s="15" t="s">
        <v>709</v>
      </c>
      <c r="E120" s="29"/>
      <c r="F120" s="15">
        <v>15</v>
      </c>
      <c r="G120" s="15">
        <v>8</v>
      </c>
      <c r="H120" s="15">
        <f t="shared" si="23"/>
        <v>8</v>
      </c>
      <c r="I120" s="15" t="s">
        <v>5</v>
      </c>
      <c r="J120" s="15">
        <v>0</v>
      </c>
      <c r="K120" s="15" t="str">
        <f>D120</f>
        <v>bf_enable_det_west_h</v>
      </c>
      <c r="L120" s="15" t="str">
        <f t="shared" si="20"/>
        <v>out</v>
      </c>
    </row>
    <row r="121" spans="1:12" x14ac:dyDescent="0.25">
      <c r="A121" s="14">
        <f>A120</f>
        <v>57</v>
      </c>
      <c r="B121" s="14" t="str">
        <f t="shared" si="22"/>
        <v>0x39</v>
      </c>
      <c r="C121" s="15" t="s">
        <v>708</v>
      </c>
      <c r="D121" s="15" t="s">
        <v>710</v>
      </c>
      <c r="E121" s="29"/>
      <c r="F121" s="15">
        <v>7</v>
      </c>
      <c r="G121" s="15">
        <v>0</v>
      </c>
      <c r="H121" s="15">
        <f t="shared" si="23"/>
        <v>8</v>
      </c>
      <c r="I121" s="15" t="s">
        <v>5</v>
      </c>
      <c r="J121" s="15">
        <v>0</v>
      </c>
      <c r="K121" s="15" t="str">
        <f>D121</f>
        <v>bf_enable_det_east_h</v>
      </c>
      <c r="L121" s="15" t="str">
        <f t="shared" ref="L121:L152" si="26">IF(K121="","",IF(I121="R","in","out"))</f>
        <v>out</v>
      </c>
    </row>
    <row r="122" spans="1:12" x14ac:dyDescent="0.25">
      <c r="A122" s="18">
        <f>A121+2</f>
        <v>59</v>
      </c>
      <c r="B122" s="18" t="str">
        <f t="shared" si="22"/>
        <v>0x3B</v>
      </c>
      <c r="C122" s="19" t="s">
        <v>711</v>
      </c>
      <c r="D122" s="19" t="s">
        <v>712</v>
      </c>
      <c r="E122" s="20" t="s">
        <v>713</v>
      </c>
      <c r="F122" s="19">
        <v>10</v>
      </c>
      <c r="G122" s="19">
        <v>8</v>
      </c>
      <c r="H122" s="19">
        <f t="shared" si="23"/>
        <v>3</v>
      </c>
      <c r="I122" s="19" t="s">
        <v>5</v>
      </c>
      <c r="J122" s="19">
        <v>6</v>
      </c>
      <c r="K122" s="19" t="str">
        <f t="shared" ref="K122:K133" si="27">IF(D122="","",D122)</f>
        <v>bf_biasref_patx_trim</v>
      </c>
      <c r="L122" s="19" t="str">
        <f t="shared" si="26"/>
        <v>out</v>
      </c>
    </row>
    <row r="123" spans="1:12" x14ac:dyDescent="0.25">
      <c r="A123" s="18">
        <f>A122</f>
        <v>59</v>
      </c>
      <c r="B123" s="18" t="str">
        <f t="shared" si="22"/>
        <v>0x3B</v>
      </c>
      <c r="C123" s="19" t="s">
        <v>711</v>
      </c>
      <c r="D123" s="19" t="s">
        <v>714</v>
      </c>
      <c r="E123" s="20" t="s">
        <v>713</v>
      </c>
      <c r="F123" s="19">
        <v>6</v>
      </c>
      <c r="G123" s="19">
        <v>4</v>
      </c>
      <c r="H123" s="19">
        <f t="shared" si="23"/>
        <v>3</v>
      </c>
      <c r="I123" s="19" t="s">
        <v>5</v>
      </c>
      <c r="J123" s="19">
        <v>6</v>
      </c>
      <c r="K123" s="19" t="str">
        <f t="shared" si="27"/>
        <v>bf_biasref_vgatx_trim</v>
      </c>
      <c r="L123" s="19" t="str">
        <f t="shared" si="26"/>
        <v>out</v>
      </c>
    </row>
    <row r="124" spans="1:12" x14ac:dyDescent="0.25">
      <c r="A124" s="18">
        <f>A123</f>
        <v>59</v>
      </c>
      <c r="B124" s="18" t="str">
        <f t="shared" si="22"/>
        <v>0x3B</v>
      </c>
      <c r="C124" s="19" t="s">
        <v>711</v>
      </c>
      <c r="D124" s="19" t="s">
        <v>715</v>
      </c>
      <c r="E124" s="20" t="s">
        <v>713</v>
      </c>
      <c r="F124" s="19">
        <v>2</v>
      </c>
      <c r="G124" s="19">
        <v>0</v>
      </c>
      <c r="H124" s="19">
        <f t="shared" si="23"/>
        <v>3</v>
      </c>
      <c r="I124" s="19" t="s">
        <v>5</v>
      </c>
      <c r="J124" s="19">
        <v>6</v>
      </c>
      <c r="K124" s="19" t="str">
        <f t="shared" si="27"/>
        <v>bf_biasref_vpatx_trim</v>
      </c>
      <c r="L124" s="19" t="str">
        <f t="shared" si="26"/>
        <v>out</v>
      </c>
    </row>
    <row r="125" spans="1:12" x14ac:dyDescent="0.25">
      <c r="A125" s="14">
        <f>A124+2</f>
        <v>61</v>
      </c>
      <c r="B125" s="14" t="str">
        <f t="shared" si="22"/>
        <v>0x3D</v>
      </c>
      <c r="C125" s="15" t="s">
        <v>716</v>
      </c>
      <c r="D125" s="15" t="s">
        <v>717</v>
      </c>
      <c r="E125" s="29" t="s">
        <v>713</v>
      </c>
      <c r="F125" s="15">
        <v>10</v>
      </c>
      <c r="G125" s="15">
        <v>8</v>
      </c>
      <c r="H125" s="15">
        <f t="shared" si="23"/>
        <v>3</v>
      </c>
      <c r="I125" s="15" t="s">
        <v>5</v>
      </c>
      <c r="J125" s="15">
        <v>6</v>
      </c>
      <c r="K125" s="15" t="str">
        <f t="shared" si="27"/>
        <v>bf_biasref_lnarx_trim</v>
      </c>
      <c r="L125" s="15" t="str">
        <f t="shared" si="26"/>
        <v>out</v>
      </c>
    </row>
    <row r="126" spans="1:12" x14ac:dyDescent="0.25">
      <c r="A126" s="15">
        <f>A125</f>
        <v>61</v>
      </c>
      <c r="B126" s="14" t="str">
        <f t="shared" si="22"/>
        <v>0x3D</v>
      </c>
      <c r="C126" s="15" t="s">
        <v>716</v>
      </c>
      <c r="D126" s="15" t="s">
        <v>718</v>
      </c>
      <c r="E126" s="29" t="s">
        <v>713</v>
      </c>
      <c r="F126" s="15">
        <v>6</v>
      </c>
      <c r="G126" s="15">
        <v>4</v>
      </c>
      <c r="H126" s="15">
        <f t="shared" si="23"/>
        <v>3</v>
      </c>
      <c r="I126" s="15" t="s">
        <v>5</v>
      </c>
      <c r="J126" s="15">
        <v>6</v>
      </c>
      <c r="K126" s="15" t="str">
        <f t="shared" si="27"/>
        <v>bf_biasref_vgarx_trim</v>
      </c>
      <c r="L126" s="15" t="str">
        <f t="shared" si="26"/>
        <v>out</v>
      </c>
    </row>
    <row r="127" spans="1:12" x14ac:dyDescent="0.25">
      <c r="A127" s="15">
        <f>A126</f>
        <v>61</v>
      </c>
      <c r="B127" s="14" t="str">
        <f t="shared" si="22"/>
        <v>0x3D</v>
      </c>
      <c r="C127" s="15" t="s">
        <v>716</v>
      </c>
      <c r="D127" s="15" t="s">
        <v>719</v>
      </c>
      <c r="E127" s="29" t="s">
        <v>713</v>
      </c>
      <c r="F127" s="15">
        <v>2</v>
      </c>
      <c r="G127" s="15">
        <v>0</v>
      </c>
      <c r="H127" s="15">
        <f t="shared" si="23"/>
        <v>3</v>
      </c>
      <c r="I127" s="15" t="s">
        <v>5</v>
      </c>
      <c r="J127" s="15">
        <v>6</v>
      </c>
      <c r="K127" s="15" t="str">
        <f t="shared" si="27"/>
        <v>bf_biasref_vparx_trim</v>
      </c>
      <c r="L127" s="15" t="str">
        <f t="shared" si="26"/>
        <v>out</v>
      </c>
    </row>
    <row r="128" spans="1:12" x14ac:dyDescent="0.25">
      <c r="A128" s="18">
        <f>A127+2</f>
        <v>63</v>
      </c>
      <c r="B128" s="18" t="str">
        <f t="shared" si="22"/>
        <v>0x3F</v>
      </c>
      <c r="C128" s="19" t="s">
        <v>720</v>
      </c>
      <c r="D128" s="19" t="s">
        <v>721</v>
      </c>
      <c r="E128" s="20"/>
      <c r="F128" s="19">
        <v>6</v>
      </c>
      <c r="G128" s="19">
        <v>6</v>
      </c>
      <c r="H128" s="19">
        <f t="shared" si="23"/>
        <v>1</v>
      </c>
      <c r="I128" s="19" t="s">
        <v>5</v>
      </c>
      <c r="J128" s="19">
        <v>0</v>
      </c>
      <c r="K128" s="19" t="str">
        <f t="shared" si="27"/>
        <v>bf_biasref_ptat_en_west</v>
      </c>
      <c r="L128" s="19" t="str">
        <f t="shared" si="26"/>
        <v>out</v>
      </c>
    </row>
    <row r="129" spans="1:12" x14ac:dyDescent="0.25">
      <c r="A129" s="18">
        <f>A128</f>
        <v>63</v>
      </c>
      <c r="B129" s="18" t="str">
        <f t="shared" si="22"/>
        <v>0x3F</v>
      </c>
      <c r="C129" s="19" t="s">
        <v>720</v>
      </c>
      <c r="D129" s="19" t="s">
        <v>722</v>
      </c>
      <c r="E129" s="20"/>
      <c r="F129" s="19">
        <v>5</v>
      </c>
      <c r="G129" s="19">
        <v>5</v>
      </c>
      <c r="H129" s="19">
        <f t="shared" si="23"/>
        <v>1</v>
      </c>
      <c r="I129" s="19" t="s">
        <v>5</v>
      </c>
      <c r="J129" s="19">
        <v>0</v>
      </c>
      <c r="K129" s="19" t="str">
        <f t="shared" si="27"/>
        <v>bf_biasref_en_west</v>
      </c>
      <c r="L129" s="19" t="str">
        <f t="shared" si="26"/>
        <v>out</v>
      </c>
    </row>
    <row r="130" spans="1:12" x14ac:dyDescent="0.25">
      <c r="A130" s="18">
        <f>A129</f>
        <v>63</v>
      </c>
      <c r="B130" s="18" t="str">
        <f t="shared" si="22"/>
        <v>0x3F</v>
      </c>
      <c r="C130" s="19" t="s">
        <v>720</v>
      </c>
      <c r="D130" s="19" t="s">
        <v>723</v>
      </c>
      <c r="E130" s="20"/>
      <c r="F130" s="19">
        <v>4</v>
      </c>
      <c r="G130" s="19">
        <v>4</v>
      </c>
      <c r="H130" s="19">
        <f t="shared" si="23"/>
        <v>1</v>
      </c>
      <c r="I130" s="19" t="s">
        <v>5</v>
      </c>
      <c r="J130" s="19">
        <v>0</v>
      </c>
      <c r="K130" s="19" t="str">
        <f t="shared" si="27"/>
        <v>bf_bias_sw_en_west</v>
      </c>
      <c r="L130" s="19" t="str">
        <f t="shared" si="26"/>
        <v>out</v>
      </c>
    </row>
    <row r="131" spans="1:12" x14ac:dyDescent="0.25">
      <c r="A131" s="18">
        <f>A130</f>
        <v>63</v>
      </c>
      <c r="B131" s="18" t="str">
        <f t="shared" si="22"/>
        <v>0x3F</v>
      </c>
      <c r="C131" s="19" t="s">
        <v>720</v>
      </c>
      <c r="D131" s="19" t="s">
        <v>724</v>
      </c>
      <c r="E131" s="20"/>
      <c r="F131" s="19">
        <v>2</v>
      </c>
      <c r="G131" s="19">
        <v>2</v>
      </c>
      <c r="H131" s="19">
        <f t="shared" si="23"/>
        <v>1</v>
      </c>
      <c r="I131" s="19" t="s">
        <v>5</v>
      </c>
      <c r="J131" s="19">
        <v>0</v>
      </c>
      <c r="K131" s="19" t="str">
        <f t="shared" si="27"/>
        <v>bf_biasref_ptat_en_east</v>
      </c>
      <c r="L131" s="19" t="str">
        <f t="shared" si="26"/>
        <v>out</v>
      </c>
    </row>
    <row r="132" spans="1:12" x14ac:dyDescent="0.25">
      <c r="A132" s="18">
        <f>A131</f>
        <v>63</v>
      </c>
      <c r="B132" s="18" t="str">
        <f t="shared" si="22"/>
        <v>0x3F</v>
      </c>
      <c r="C132" s="19" t="s">
        <v>720</v>
      </c>
      <c r="D132" s="19" t="s">
        <v>725</v>
      </c>
      <c r="E132" s="20"/>
      <c r="F132" s="19">
        <v>1</v>
      </c>
      <c r="G132" s="19">
        <v>1</v>
      </c>
      <c r="H132" s="19">
        <f t="shared" si="23"/>
        <v>1</v>
      </c>
      <c r="I132" s="19" t="s">
        <v>5</v>
      </c>
      <c r="J132" s="19">
        <v>0</v>
      </c>
      <c r="K132" s="19" t="str">
        <f t="shared" si="27"/>
        <v>bf_biasref_en_east</v>
      </c>
      <c r="L132" s="19" t="str">
        <f t="shared" si="26"/>
        <v>out</v>
      </c>
    </row>
    <row r="133" spans="1:12" x14ac:dyDescent="0.25">
      <c r="A133" s="18">
        <f>A132</f>
        <v>63</v>
      </c>
      <c r="B133" s="18" t="str">
        <f t="shared" si="22"/>
        <v>0x3F</v>
      </c>
      <c r="C133" s="19" t="s">
        <v>720</v>
      </c>
      <c r="D133" s="19" t="s">
        <v>726</v>
      </c>
      <c r="E133" s="20"/>
      <c r="F133" s="19">
        <v>0</v>
      </c>
      <c r="G133" s="19">
        <v>0</v>
      </c>
      <c r="H133" s="19">
        <f t="shared" si="23"/>
        <v>1</v>
      </c>
      <c r="I133" s="19" t="s">
        <v>5</v>
      </c>
      <c r="J133" s="19">
        <v>0</v>
      </c>
      <c r="K133" s="19" t="str">
        <f t="shared" si="27"/>
        <v>bf_bias_sw_en_east</v>
      </c>
      <c r="L133" s="19" t="str">
        <f t="shared" si="26"/>
        <v>out</v>
      </c>
    </row>
    <row r="134" spans="1:12" x14ac:dyDescent="0.25">
      <c r="A134" s="14">
        <f>A133+1</f>
        <v>64</v>
      </c>
      <c r="B134" s="14" t="str">
        <f t="shared" si="22"/>
        <v>0x40</v>
      </c>
      <c r="C134" s="15" t="s">
        <v>727</v>
      </c>
      <c r="D134" s="15" t="s">
        <v>728</v>
      </c>
      <c r="E134" s="78" t="s">
        <v>1757</v>
      </c>
      <c r="F134" s="15">
        <v>31</v>
      </c>
      <c r="G134" s="15">
        <v>31</v>
      </c>
      <c r="H134" s="15">
        <f t="shared" si="23"/>
        <v>1</v>
      </c>
      <c r="I134" s="15" t="s">
        <v>5</v>
      </c>
      <c r="J134" s="15">
        <v>0</v>
      </c>
      <c r="K134" s="15" t="str">
        <f t="shared" ref="K134:K174" si="28">D134</f>
        <v>bf_gain_off_v15</v>
      </c>
      <c r="L134" s="15" t="str">
        <f t="shared" si="26"/>
        <v>out</v>
      </c>
    </row>
    <row r="135" spans="1:12" x14ac:dyDescent="0.25">
      <c r="A135" s="14">
        <f t="shared" ref="A135:A149" si="29">A150</f>
        <v>64</v>
      </c>
      <c r="B135" s="14" t="str">
        <f t="shared" si="22"/>
        <v>0x40</v>
      </c>
      <c r="C135" s="15" t="s">
        <v>727</v>
      </c>
      <c r="D135" s="15" t="s">
        <v>729</v>
      </c>
      <c r="E135" s="79"/>
      <c r="F135" s="15">
        <v>30</v>
      </c>
      <c r="G135" s="15">
        <v>30</v>
      </c>
      <c r="H135" s="15">
        <f t="shared" si="23"/>
        <v>1</v>
      </c>
      <c r="I135" s="15" t="s">
        <v>5</v>
      </c>
      <c r="J135" s="15">
        <v>0</v>
      </c>
      <c r="K135" s="15" t="str">
        <f t="shared" si="28"/>
        <v>bf_gain_off_v14</v>
      </c>
      <c r="L135" s="15" t="str">
        <f t="shared" si="26"/>
        <v>out</v>
      </c>
    </row>
    <row r="136" spans="1:12" x14ac:dyDescent="0.25">
      <c r="A136" s="14">
        <f t="shared" si="29"/>
        <v>64</v>
      </c>
      <c r="B136" s="14" t="str">
        <f t="shared" si="22"/>
        <v>0x40</v>
      </c>
      <c r="C136" s="15" t="s">
        <v>727</v>
      </c>
      <c r="D136" s="15" t="s">
        <v>730</v>
      </c>
      <c r="E136" s="79"/>
      <c r="F136" s="15">
        <v>29</v>
      </c>
      <c r="G136" s="15">
        <v>29</v>
      </c>
      <c r="H136" s="15">
        <f t="shared" si="23"/>
        <v>1</v>
      </c>
      <c r="I136" s="15" t="s">
        <v>5</v>
      </c>
      <c r="J136" s="15">
        <v>0</v>
      </c>
      <c r="K136" s="15" t="str">
        <f t="shared" si="28"/>
        <v>bf_gain_off_v13</v>
      </c>
      <c r="L136" s="15" t="str">
        <f t="shared" si="26"/>
        <v>out</v>
      </c>
    </row>
    <row r="137" spans="1:12" x14ac:dyDescent="0.25">
      <c r="A137" s="14">
        <f t="shared" si="29"/>
        <v>64</v>
      </c>
      <c r="B137" s="14" t="str">
        <f t="shared" ref="B137:B168" si="30">_xlfn.CONCAT("0x",DEC2HEX(A137,2))</f>
        <v>0x40</v>
      </c>
      <c r="C137" s="15" t="s">
        <v>727</v>
      </c>
      <c r="D137" s="15" t="s">
        <v>731</v>
      </c>
      <c r="E137" s="79"/>
      <c r="F137" s="15">
        <v>28</v>
      </c>
      <c r="G137" s="15">
        <v>28</v>
      </c>
      <c r="H137" s="15">
        <f t="shared" ref="H137:H168" si="31">IF(G137="","",F137-G137+1)</f>
        <v>1</v>
      </c>
      <c r="I137" s="15" t="s">
        <v>5</v>
      </c>
      <c r="J137" s="15">
        <v>0</v>
      </c>
      <c r="K137" s="15" t="str">
        <f t="shared" si="28"/>
        <v>bf_gain_off_v12</v>
      </c>
      <c r="L137" s="15" t="str">
        <f t="shared" si="26"/>
        <v>out</v>
      </c>
    </row>
    <row r="138" spans="1:12" x14ac:dyDescent="0.25">
      <c r="A138" s="14">
        <f t="shared" si="29"/>
        <v>64</v>
      </c>
      <c r="B138" s="14" t="str">
        <f t="shared" si="30"/>
        <v>0x40</v>
      </c>
      <c r="C138" s="15" t="s">
        <v>727</v>
      </c>
      <c r="D138" s="15" t="s">
        <v>732</v>
      </c>
      <c r="E138" s="79"/>
      <c r="F138" s="15">
        <v>27</v>
      </c>
      <c r="G138" s="15">
        <v>27</v>
      </c>
      <c r="H138" s="15">
        <f t="shared" si="31"/>
        <v>1</v>
      </c>
      <c r="I138" s="15" t="s">
        <v>5</v>
      </c>
      <c r="J138" s="15">
        <v>0</v>
      </c>
      <c r="K138" s="15" t="str">
        <f t="shared" si="28"/>
        <v>bf_gain_off_v11</v>
      </c>
      <c r="L138" s="15" t="str">
        <f t="shared" si="26"/>
        <v>out</v>
      </c>
    </row>
    <row r="139" spans="1:12" x14ac:dyDescent="0.25">
      <c r="A139" s="14">
        <f t="shared" si="29"/>
        <v>64</v>
      </c>
      <c r="B139" s="14" t="str">
        <f t="shared" si="30"/>
        <v>0x40</v>
      </c>
      <c r="C139" s="15" t="s">
        <v>727</v>
      </c>
      <c r="D139" s="15" t="s">
        <v>733</v>
      </c>
      <c r="E139" s="79"/>
      <c r="F139" s="15">
        <v>26</v>
      </c>
      <c r="G139" s="15">
        <v>26</v>
      </c>
      <c r="H139" s="15">
        <f t="shared" si="31"/>
        <v>1</v>
      </c>
      <c r="I139" s="15" t="s">
        <v>5</v>
      </c>
      <c r="J139" s="15">
        <v>0</v>
      </c>
      <c r="K139" s="15" t="str">
        <f t="shared" si="28"/>
        <v>bf_gain_off_v10</v>
      </c>
      <c r="L139" s="15" t="str">
        <f t="shared" si="26"/>
        <v>out</v>
      </c>
    </row>
    <row r="140" spans="1:12" x14ac:dyDescent="0.25">
      <c r="A140" s="14">
        <f t="shared" si="29"/>
        <v>64</v>
      </c>
      <c r="B140" s="14" t="str">
        <f t="shared" si="30"/>
        <v>0x40</v>
      </c>
      <c r="C140" s="15" t="s">
        <v>727</v>
      </c>
      <c r="D140" s="15" t="s">
        <v>734</v>
      </c>
      <c r="E140" s="79"/>
      <c r="F140" s="15">
        <v>25</v>
      </c>
      <c r="G140" s="15">
        <v>25</v>
      </c>
      <c r="H140" s="15">
        <f t="shared" si="31"/>
        <v>1</v>
      </c>
      <c r="I140" s="15" t="s">
        <v>5</v>
      </c>
      <c r="J140" s="15">
        <v>0</v>
      </c>
      <c r="K140" s="15" t="str">
        <f t="shared" si="28"/>
        <v>bf_gain_off_v9</v>
      </c>
      <c r="L140" s="15" t="str">
        <f t="shared" si="26"/>
        <v>out</v>
      </c>
    </row>
    <row r="141" spans="1:12" x14ac:dyDescent="0.25">
      <c r="A141" s="14">
        <f t="shared" si="29"/>
        <v>64</v>
      </c>
      <c r="B141" s="14" t="str">
        <f t="shared" si="30"/>
        <v>0x40</v>
      </c>
      <c r="C141" s="15" t="s">
        <v>727</v>
      </c>
      <c r="D141" s="15" t="s">
        <v>735</v>
      </c>
      <c r="E141" s="79"/>
      <c r="F141" s="15">
        <v>24</v>
      </c>
      <c r="G141" s="15">
        <v>24</v>
      </c>
      <c r="H141" s="15">
        <f t="shared" si="31"/>
        <v>1</v>
      </c>
      <c r="I141" s="15" t="s">
        <v>5</v>
      </c>
      <c r="J141" s="15">
        <v>0</v>
      </c>
      <c r="K141" s="15" t="str">
        <f t="shared" si="28"/>
        <v>bf_gain_off_v8</v>
      </c>
      <c r="L141" s="15" t="str">
        <f t="shared" si="26"/>
        <v>out</v>
      </c>
    </row>
    <row r="142" spans="1:12" x14ac:dyDescent="0.25">
      <c r="A142" s="14">
        <f t="shared" si="29"/>
        <v>64</v>
      </c>
      <c r="B142" s="14" t="str">
        <f t="shared" si="30"/>
        <v>0x40</v>
      </c>
      <c r="C142" s="15" t="s">
        <v>727</v>
      </c>
      <c r="D142" s="15" t="s">
        <v>736</v>
      </c>
      <c r="E142" s="79"/>
      <c r="F142" s="15">
        <v>23</v>
      </c>
      <c r="G142" s="15">
        <v>23</v>
      </c>
      <c r="H142" s="15">
        <f t="shared" si="31"/>
        <v>1</v>
      </c>
      <c r="I142" s="15" t="s">
        <v>5</v>
      </c>
      <c r="J142" s="15">
        <v>0</v>
      </c>
      <c r="K142" s="15" t="str">
        <f t="shared" si="28"/>
        <v>bf_gain_off_v7</v>
      </c>
      <c r="L142" s="15" t="str">
        <f t="shared" si="26"/>
        <v>out</v>
      </c>
    </row>
    <row r="143" spans="1:12" x14ac:dyDescent="0.25">
      <c r="A143" s="14">
        <f t="shared" si="29"/>
        <v>64</v>
      </c>
      <c r="B143" s="14" t="str">
        <f t="shared" si="30"/>
        <v>0x40</v>
      </c>
      <c r="C143" s="15" t="s">
        <v>727</v>
      </c>
      <c r="D143" s="15" t="s">
        <v>737</v>
      </c>
      <c r="E143" s="79"/>
      <c r="F143" s="15">
        <v>22</v>
      </c>
      <c r="G143" s="15">
        <v>22</v>
      </c>
      <c r="H143" s="15">
        <f t="shared" si="31"/>
        <v>1</v>
      </c>
      <c r="I143" s="15" t="s">
        <v>5</v>
      </c>
      <c r="J143" s="15">
        <v>0</v>
      </c>
      <c r="K143" s="15" t="str">
        <f t="shared" si="28"/>
        <v>bf_gain_off_v6</v>
      </c>
      <c r="L143" s="15" t="str">
        <f t="shared" si="26"/>
        <v>out</v>
      </c>
    </row>
    <row r="144" spans="1:12" x14ac:dyDescent="0.25">
      <c r="A144" s="14">
        <f t="shared" si="29"/>
        <v>64</v>
      </c>
      <c r="B144" s="14" t="str">
        <f t="shared" si="30"/>
        <v>0x40</v>
      </c>
      <c r="C144" s="15" t="s">
        <v>727</v>
      </c>
      <c r="D144" s="15" t="s">
        <v>738</v>
      </c>
      <c r="E144" s="79"/>
      <c r="F144" s="15">
        <v>21</v>
      </c>
      <c r="G144" s="15">
        <v>21</v>
      </c>
      <c r="H144" s="15">
        <f t="shared" si="31"/>
        <v>1</v>
      </c>
      <c r="I144" s="15" t="s">
        <v>5</v>
      </c>
      <c r="J144" s="15">
        <v>0</v>
      </c>
      <c r="K144" s="15" t="str">
        <f t="shared" si="28"/>
        <v>bf_gain_off_v5</v>
      </c>
      <c r="L144" s="15" t="str">
        <f t="shared" si="26"/>
        <v>out</v>
      </c>
    </row>
    <row r="145" spans="1:12" x14ac:dyDescent="0.25">
      <c r="A145" s="14">
        <f t="shared" si="29"/>
        <v>64</v>
      </c>
      <c r="B145" s="14" t="str">
        <f t="shared" si="30"/>
        <v>0x40</v>
      </c>
      <c r="C145" s="15" t="s">
        <v>727</v>
      </c>
      <c r="D145" s="15" t="s">
        <v>739</v>
      </c>
      <c r="E145" s="79"/>
      <c r="F145" s="15">
        <v>20</v>
      </c>
      <c r="G145" s="15">
        <v>20</v>
      </c>
      <c r="H145" s="15">
        <f t="shared" si="31"/>
        <v>1</v>
      </c>
      <c r="I145" s="15" t="s">
        <v>5</v>
      </c>
      <c r="J145" s="15">
        <v>0</v>
      </c>
      <c r="K145" s="15" t="str">
        <f t="shared" si="28"/>
        <v>bf_gain_off_v4</v>
      </c>
      <c r="L145" s="15" t="str">
        <f t="shared" si="26"/>
        <v>out</v>
      </c>
    </row>
    <row r="146" spans="1:12" x14ac:dyDescent="0.25">
      <c r="A146" s="14">
        <f t="shared" si="29"/>
        <v>64</v>
      </c>
      <c r="B146" s="14" t="str">
        <f t="shared" si="30"/>
        <v>0x40</v>
      </c>
      <c r="C146" s="15" t="s">
        <v>727</v>
      </c>
      <c r="D146" s="15" t="s">
        <v>740</v>
      </c>
      <c r="E146" s="79"/>
      <c r="F146" s="15">
        <v>19</v>
      </c>
      <c r="G146" s="15">
        <v>19</v>
      </c>
      <c r="H146" s="15">
        <f t="shared" si="31"/>
        <v>1</v>
      </c>
      <c r="I146" s="15" t="s">
        <v>5</v>
      </c>
      <c r="J146" s="15">
        <v>0</v>
      </c>
      <c r="K146" s="15" t="str">
        <f t="shared" si="28"/>
        <v>bf_gain_off_v3</v>
      </c>
      <c r="L146" s="15" t="str">
        <f t="shared" si="26"/>
        <v>out</v>
      </c>
    </row>
    <row r="147" spans="1:12" x14ac:dyDescent="0.25">
      <c r="A147" s="14">
        <f t="shared" si="29"/>
        <v>64</v>
      </c>
      <c r="B147" s="14" t="str">
        <f t="shared" si="30"/>
        <v>0x40</v>
      </c>
      <c r="C147" s="15" t="s">
        <v>727</v>
      </c>
      <c r="D147" s="15" t="s">
        <v>741</v>
      </c>
      <c r="E147" s="79"/>
      <c r="F147" s="15">
        <v>18</v>
      </c>
      <c r="G147" s="15">
        <v>18</v>
      </c>
      <c r="H147" s="15">
        <f t="shared" si="31"/>
        <v>1</v>
      </c>
      <c r="I147" s="15" t="s">
        <v>5</v>
      </c>
      <c r="J147" s="15">
        <v>0</v>
      </c>
      <c r="K147" s="15" t="str">
        <f t="shared" si="28"/>
        <v>bf_gain_off_v2</v>
      </c>
      <c r="L147" s="15" t="str">
        <f t="shared" si="26"/>
        <v>out</v>
      </c>
    </row>
    <row r="148" spans="1:12" x14ac:dyDescent="0.25">
      <c r="A148" s="14">
        <f t="shared" si="29"/>
        <v>64</v>
      </c>
      <c r="B148" s="14" t="str">
        <f t="shared" si="30"/>
        <v>0x40</v>
      </c>
      <c r="C148" s="15" t="s">
        <v>727</v>
      </c>
      <c r="D148" s="15" t="s">
        <v>742</v>
      </c>
      <c r="E148" s="79"/>
      <c r="F148" s="15">
        <v>17</v>
      </c>
      <c r="G148" s="15">
        <v>17</v>
      </c>
      <c r="H148" s="15">
        <f t="shared" si="31"/>
        <v>1</v>
      </c>
      <c r="I148" s="15" t="s">
        <v>5</v>
      </c>
      <c r="J148" s="15">
        <v>0</v>
      </c>
      <c r="K148" s="15" t="str">
        <f t="shared" si="28"/>
        <v>bf_gain_off_v1</v>
      </c>
      <c r="L148" s="15" t="str">
        <f t="shared" si="26"/>
        <v>out</v>
      </c>
    </row>
    <row r="149" spans="1:12" x14ac:dyDescent="0.25">
      <c r="A149" s="14">
        <f t="shared" si="29"/>
        <v>64</v>
      </c>
      <c r="B149" s="14" t="str">
        <f t="shared" si="30"/>
        <v>0x40</v>
      </c>
      <c r="C149" s="15" t="s">
        <v>727</v>
      </c>
      <c r="D149" s="15" t="s">
        <v>743</v>
      </c>
      <c r="E149" s="80"/>
      <c r="F149" s="15">
        <v>16</v>
      </c>
      <c r="G149" s="15">
        <v>16</v>
      </c>
      <c r="H149" s="15">
        <f t="shared" si="31"/>
        <v>1</v>
      </c>
      <c r="I149" s="15" t="s">
        <v>5</v>
      </c>
      <c r="J149" s="15">
        <v>0</v>
      </c>
      <c r="K149" s="15" t="str">
        <f t="shared" si="28"/>
        <v>bf_gain_off_v0</v>
      </c>
      <c r="L149" s="15" t="str">
        <f t="shared" si="26"/>
        <v>out</v>
      </c>
    </row>
    <row r="150" spans="1:12" x14ac:dyDescent="0.25">
      <c r="A150" s="14">
        <f t="shared" ref="A150:A165" si="32">A134</f>
        <v>64</v>
      </c>
      <c r="B150" s="14" t="str">
        <f t="shared" si="30"/>
        <v>0x40</v>
      </c>
      <c r="C150" s="15" t="s">
        <v>727</v>
      </c>
      <c r="D150" s="15" t="s">
        <v>744</v>
      </c>
      <c r="E150" s="78" t="s">
        <v>1757</v>
      </c>
      <c r="F150" s="15">
        <v>15</v>
      </c>
      <c r="G150" s="15">
        <v>15</v>
      </c>
      <c r="H150" s="15">
        <f t="shared" si="31"/>
        <v>1</v>
      </c>
      <c r="I150" s="15" t="s">
        <v>5</v>
      </c>
      <c r="J150" s="15">
        <v>0</v>
      </c>
      <c r="K150" s="15" t="str">
        <f t="shared" si="28"/>
        <v>bf_gain_off_h15</v>
      </c>
      <c r="L150" s="15" t="str">
        <f t="shared" si="26"/>
        <v>out</v>
      </c>
    </row>
    <row r="151" spans="1:12" x14ac:dyDescent="0.25">
      <c r="A151" s="14">
        <f t="shared" si="32"/>
        <v>64</v>
      </c>
      <c r="B151" s="14" t="str">
        <f t="shared" si="30"/>
        <v>0x40</v>
      </c>
      <c r="C151" s="15" t="s">
        <v>727</v>
      </c>
      <c r="D151" s="15" t="s">
        <v>745</v>
      </c>
      <c r="E151" s="79"/>
      <c r="F151" s="15">
        <v>14</v>
      </c>
      <c r="G151" s="15">
        <v>14</v>
      </c>
      <c r="H151" s="15">
        <f t="shared" si="31"/>
        <v>1</v>
      </c>
      <c r="I151" s="15" t="s">
        <v>5</v>
      </c>
      <c r="J151" s="15">
        <v>0</v>
      </c>
      <c r="K151" s="15" t="str">
        <f t="shared" si="28"/>
        <v>bf_gain_off_h14</v>
      </c>
      <c r="L151" s="15" t="str">
        <f t="shared" si="26"/>
        <v>out</v>
      </c>
    </row>
    <row r="152" spans="1:12" x14ac:dyDescent="0.25">
      <c r="A152" s="14">
        <f t="shared" si="32"/>
        <v>64</v>
      </c>
      <c r="B152" s="14" t="str">
        <f t="shared" si="30"/>
        <v>0x40</v>
      </c>
      <c r="C152" s="15" t="s">
        <v>727</v>
      </c>
      <c r="D152" s="15" t="s">
        <v>746</v>
      </c>
      <c r="E152" s="79"/>
      <c r="F152" s="15">
        <v>13</v>
      </c>
      <c r="G152" s="15">
        <v>13</v>
      </c>
      <c r="H152" s="15">
        <f t="shared" si="31"/>
        <v>1</v>
      </c>
      <c r="I152" s="15" t="s">
        <v>5</v>
      </c>
      <c r="J152" s="15">
        <v>0</v>
      </c>
      <c r="K152" s="15" t="str">
        <f t="shared" si="28"/>
        <v>bf_gain_off_h13</v>
      </c>
      <c r="L152" s="15" t="str">
        <f t="shared" si="26"/>
        <v>out</v>
      </c>
    </row>
    <row r="153" spans="1:12" x14ac:dyDescent="0.25">
      <c r="A153" s="14">
        <f t="shared" si="32"/>
        <v>64</v>
      </c>
      <c r="B153" s="14" t="str">
        <f t="shared" si="30"/>
        <v>0x40</v>
      </c>
      <c r="C153" s="15" t="s">
        <v>727</v>
      </c>
      <c r="D153" s="15" t="s">
        <v>747</v>
      </c>
      <c r="E153" s="79"/>
      <c r="F153" s="15">
        <v>12</v>
      </c>
      <c r="G153" s="15">
        <v>12</v>
      </c>
      <c r="H153" s="15">
        <f t="shared" si="31"/>
        <v>1</v>
      </c>
      <c r="I153" s="15" t="s">
        <v>5</v>
      </c>
      <c r="J153" s="15">
        <v>0</v>
      </c>
      <c r="K153" s="15" t="str">
        <f t="shared" si="28"/>
        <v>bf_gain_off_h12</v>
      </c>
      <c r="L153" s="15" t="str">
        <f t="shared" ref="L153:L174" si="33">IF(K153="","",IF(I153="R","in","out"))</f>
        <v>out</v>
      </c>
    </row>
    <row r="154" spans="1:12" x14ac:dyDescent="0.25">
      <c r="A154" s="14">
        <f t="shared" si="32"/>
        <v>64</v>
      </c>
      <c r="B154" s="14" t="str">
        <f t="shared" si="30"/>
        <v>0x40</v>
      </c>
      <c r="C154" s="15" t="s">
        <v>727</v>
      </c>
      <c r="D154" s="15" t="s">
        <v>748</v>
      </c>
      <c r="E154" s="79"/>
      <c r="F154" s="15">
        <v>11</v>
      </c>
      <c r="G154" s="15">
        <v>11</v>
      </c>
      <c r="H154" s="15">
        <f t="shared" si="31"/>
        <v>1</v>
      </c>
      <c r="I154" s="15" t="s">
        <v>5</v>
      </c>
      <c r="J154" s="15">
        <v>0</v>
      </c>
      <c r="K154" s="15" t="str">
        <f t="shared" si="28"/>
        <v>bf_gain_off_h11</v>
      </c>
      <c r="L154" s="15" t="str">
        <f t="shared" si="33"/>
        <v>out</v>
      </c>
    </row>
    <row r="155" spans="1:12" x14ac:dyDescent="0.25">
      <c r="A155" s="14">
        <f t="shared" si="32"/>
        <v>64</v>
      </c>
      <c r="B155" s="14" t="str">
        <f t="shared" si="30"/>
        <v>0x40</v>
      </c>
      <c r="C155" s="15" t="s">
        <v>727</v>
      </c>
      <c r="D155" s="15" t="s">
        <v>749</v>
      </c>
      <c r="E155" s="79"/>
      <c r="F155" s="15">
        <v>10</v>
      </c>
      <c r="G155" s="15">
        <v>10</v>
      </c>
      <c r="H155" s="15">
        <f t="shared" si="31"/>
        <v>1</v>
      </c>
      <c r="I155" s="15" t="s">
        <v>5</v>
      </c>
      <c r="J155" s="15">
        <v>0</v>
      </c>
      <c r="K155" s="15" t="str">
        <f t="shared" si="28"/>
        <v>bf_gain_off_h10</v>
      </c>
      <c r="L155" s="15" t="str">
        <f t="shared" si="33"/>
        <v>out</v>
      </c>
    </row>
    <row r="156" spans="1:12" x14ac:dyDescent="0.25">
      <c r="A156" s="14">
        <f t="shared" si="32"/>
        <v>64</v>
      </c>
      <c r="B156" s="14" t="str">
        <f t="shared" si="30"/>
        <v>0x40</v>
      </c>
      <c r="C156" s="15" t="s">
        <v>727</v>
      </c>
      <c r="D156" s="15" t="s">
        <v>750</v>
      </c>
      <c r="E156" s="79"/>
      <c r="F156" s="15">
        <v>9</v>
      </c>
      <c r="G156" s="15">
        <v>9</v>
      </c>
      <c r="H156" s="15">
        <f t="shared" si="31"/>
        <v>1</v>
      </c>
      <c r="I156" s="15" t="s">
        <v>5</v>
      </c>
      <c r="J156" s="15">
        <v>0</v>
      </c>
      <c r="K156" s="15" t="str">
        <f t="shared" si="28"/>
        <v>bf_gain_off_h9</v>
      </c>
      <c r="L156" s="15" t="str">
        <f t="shared" si="33"/>
        <v>out</v>
      </c>
    </row>
    <row r="157" spans="1:12" x14ac:dyDescent="0.25">
      <c r="A157" s="14">
        <f t="shared" si="32"/>
        <v>64</v>
      </c>
      <c r="B157" s="14" t="str">
        <f t="shared" si="30"/>
        <v>0x40</v>
      </c>
      <c r="C157" s="15" t="s">
        <v>727</v>
      </c>
      <c r="D157" s="15" t="s">
        <v>751</v>
      </c>
      <c r="E157" s="79"/>
      <c r="F157" s="15">
        <v>8</v>
      </c>
      <c r="G157" s="15">
        <v>8</v>
      </c>
      <c r="H157" s="15">
        <f t="shared" si="31"/>
        <v>1</v>
      </c>
      <c r="I157" s="15" t="s">
        <v>5</v>
      </c>
      <c r="J157" s="15">
        <v>0</v>
      </c>
      <c r="K157" s="15" t="str">
        <f t="shared" si="28"/>
        <v>bf_gain_off_h8</v>
      </c>
      <c r="L157" s="15" t="str">
        <f t="shared" si="33"/>
        <v>out</v>
      </c>
    </row>
    <row r="158" spans="1:12" x14ac:dyDescent="0.25">
      <c r="A158" s="14">
        <f t="shared" si="32"/>
        <v>64</v>
      </c>
      <c r="B158" s="14" t="str">
        <f t="shared" si="30"/>
        <v>0x40</v>
      </c>
      <c r="C158" s="15" t="s">
        <v>727</v>
      </c>
      <c r="D158" s="15" t="s">
        <v>752</v>
      </c>
      <c r="E158" s="79"/>
      <c r="F158" s="15">
        <v>7</v>
      </c>
      <c r="G158" s="15">
        <v>7</v>
      </c>
      <c r="H158" s="15">
        <f t="shared" si="31"/>
        <v>1</v>
      </c>
      <c r="I158" s="15" t="s">
        <v>5</v>
      </c>
      <c r="J158" s="15">
        <v>0</v>
      </c>
      <c r="K158" s="15" t="str">
        <f t="shared" si="28"/>
        <v>bf_gain_off_h7</v>
      </c>
      <c r="L158" s="15" t="str">
        <f t="shared" si="33"/>
        <v>out</v>
      </c>
    </row>
    <row r="159" spans="1:12" x14ac:dyDescent="0.25">
      <c r="A159" s="14">
        <f t="shared" si="32"/>
        <v>64</v>
      </c>
      <c r="B159" s="14" t="str">
        <f t="shared" si="30"/>
        <v>0x40</v>
      </c>
      <c r="C159" s="15" t="s">
        <v>727</v>
      </c>
      <c r="D159" s="15" t="s">
        <v>753</v>
      </c>
      <c r="E159" s="79"/>
      <c r="F159" s="15">
        <v>6</v>
      </c>
      <c r="G159" s="15">
        <v>6</v>
      </c>
      <c r="H159" s="15">
        <f t="shared" si="31"/>
        <v>1</v>
      </c>
      <c r="I159" s="15" t="s">
        <v>5</v>
      </c>
      <c r="J159" s="15">
        <v>0</v>
      </c>
      <c r="K159" s="15" t="str">
        <f t="shared" si="28"/>
        <v>bf_gain_off_h6</v>
      </c>
      <c r="L159" s="15" t="str">
        <f t="shared" si="33"/>
        <v>out</v>
      </c>
    </row>
    <row r="160" spans="1:12" x14ac:dyDescent="0.25">
      <c r="A160" s="14">
        <f t="shared" si="32"/>
        <v>64</v>
      </c>
      <c r="B160" s="14" t="str">
        <f t="shared" si="30"/>
        <v>0x40</v>
      </c>
      <c r="C160" s="15" t="s">
        <v>727</v>
      </c>
      <c r="D160" s="15" t="s">
        <v>754</v>
      </c>
      <c r="E160" s="79"/>
      <c r="F160" s="15">
        <v>5</v>
      </c>
      <c r="G160" s="15">
        <v>5</v>
      </c>
      <c r="H160" s="15">
        <f t="shared" si="31"/>
        <v>1</v>
      </c>
      <c r="I160" s="15" t="s">
        <v>5</v>
      </c>
      <c r="J160" s="15">
        <v>0</v>
      </c>
      <c r="K160" s="15" t="str">
        <f t="shared" si="28"/>
        <v>bf_gain_off_h5</v>
      </c>
      <c r="L160" s="15" t="str">
        <f t="shared" si="33"/>
        <v>out</v>
      </c>
    </row>
    <row r="161" spans="1:12" x14ac:dyDescent="0.25">
      <c r="A161" s="14">
        <f t="shared" si="32"/>
        <v>64</v>
      </c>
      <c r="B161" s="14" t="str">
        <f t="shared" si="30"/>
        <v>0x40</v>
      </c>
      <c r="C161" s="15" t="s">
        <v>727</v>
      </c>
      <c r="D161" s="15" t="s">
        <v>755</v>
      </c>
      <c r="E161" s="79"/>
      <c r="F161" s="15">
        <v>4</v>
      </c>
      <c r="G161" s="15">
        <v>4</v>
      </c>
      <c r="H161" s="15">
        <f t="shared" si="31"/>
        <v>1</v>
      </c>
      <c r="I161" s="15" t="s">
        <v>5</v>
      </c>
      <c r="J161" s="15">
        <v>0</v>
      </c>
      <c r="K161" s="15" t="str">
        <f t="shared" si="28"/>
        <v>bf_gain_off_h4</v>
      </c>
      <c r="L161" s="15" t="str">
        <f t="shared" si="33"/>
        <v>out</v>
      </c>
    </row>
    <row r="162" spans="1:12" x14ac:dyDescent="0.25">
      <c r="A162" s="14">
        <f t="shared" si="32"/>
        <v>64</v>
      </c>
      <c r="B162" s="14" t="str">
        <f t="shared" si="30"/>
        <v>0x40</v>
      </c>
      <c r="C162" s="15" t="s">
        <v>727</v>
      </c>
      <c r="D162" s="15" t="s">
        <v>756</v>
      </c>
      <c r="E162" s="79"/>
      <c r="F162" s="15">
        <v>3</v>
      </c>
      <c r="G162" s="15">
        <v>3</v>
      </c>
      <c r="H162" s="15">
        <f t="shared" si="31"/>
        <v>1</v>
      </c>
      <c r="I162" s="15" t="s">
        <v>5</v>
      </c>
      <c r="J162" s="15">
        <v>0</v>
      </c>
      <c r="K162" s="15" t="str">
        <f t="shared" si="28"/>
        <v>bf_gain_off_h3</v>
      </c>
      <c r="L162" s="15" t="str">
        <f t="shared" si="33"/>
        <v>out</v>
      </c>
    </row>
    <row r="163" spans="1:12" x14ac:dyDescent="0.25">
      <c r="A163" s="14">
        <f t="shared" si="32"/>
        <v>64</v>
      </c>
      <c r="B163" s="14" t="str">
        <f t="shared" si="30"/>
        <v>0x40</v>
      </c>
      <c r="C163" s="15" t="s">
        <v>727</v>
      </c>
      <c r="D163" s="15" t="s">
        <v>757</v>
      </c>
      <c r="E163" s="79"/>
      <c r="F163" s="15">
        <v>2</v>
      </c>
      <c r="G163" s="15">
        <v>2</v>
      </c>
      <c r="H163" s="15">
        <f t="shared" si="31"/>
        <v>1</v>
      </c>
      <c r="I163" s="15" t="s">
        <v>5</v>
      </c>
      <c r="J163" s="15">
        <v>0</v>
      </c>
      <c r="K163" s="15" t="str">
        <f t="shared" si="28"/>
        <v>bf_gain_off_h2</v>
      </c>
      <c r="L163" s="15" t="str">
        <f t="shared" si="33"/>
        <v>out</v>
      </c>
    </row>
    <row r="164" spans="1:12" x14ac:dyDescent="0.25">
      <c r="A164" s="14">
        <f t="shared" si="32"/>
        <v>64</v>
      </c>
      <c r="B164" s="14" t="str">
        <f t="shared" si="30"/>
        <v>0x40</v>
      </c>
      <c r="C164" s="15" t="s">
        <v>727</v>
      </c>
      <c r="D164" s="15" t="s">
        <v>758</v>
      </c>
      <c r="E164" s="79"/>
      <c r="F164" s="15">
        <v>1</v>
      </c>
      <c r="G164" s="15">
        <v>1</v>
      </c>
      <c r="H164" s="15">
        <f t="shared" si="31"/>
        <v>1</v>
      </c>
      <c r="I164" s="15" t="s">
        <v>5</v>
      </c>
      <c r="J164" s="15">
        <v>0</v>
      </c>
      <c r="K164" s="15" t="str">
        <f t="shared" si="28"/>
        <v>bf_gain_off_h1</v>
      </c>
      <c r="L164" s="15" t="str">
        <f t="shared" si="33"/>
        <v>out</v>
      </c>
    </row>
    <row r="165" spans="1:12" x14ac:dyDescent="0.25">
      <c r="A165" s="14">
        <f t="shared" si="32"/>
        <v>64</v>
      </c>
      <c r="B165" s="14" t="str">
        <f t="shared" si="30"/>
        <v>0x40</v>
      </c>
      <c r="C165" s="15" t="s">
        <v>727</v>
      </c>
      <c r="D165" s="15" t="s">
        <v>759</v>
      </c>
      <c r="E165" s="80"/>
      <c r="F165" s="15">
        <v>0</v>
      </c>
      <c r="G165" s="15">
        <v>0</v>
      </c>
      <c r="H165" s="15">
        <f t="shared" si="31"/>
        <v>1</v>
      </c>
      <c r="I165" s="15" t="s">
        <v>5</v>
      </c>
      <c r="J165" s="15">
        <v>0</v>
      </c>
      <c r="K165" s="15" t="str">
        <f t="shared" si="28"/>
        <v>bf_gain_off_h0</v>
      </c>
      <c r="L165" s="15" t="str">
        <f t="shared" si="33"/>
        <v>out</v>
      </c>
    </row>
    <row r="166" spans="1:12" x14ac:dyDescent="0.25">
      <c r="A166" s="18">
        <f>A165+4</f>
        <v>68</v>
      </c>
      <c r="B166" s="18" t="str">
        <f t="shared" si="30"/>
        <v>0x44</v>
      </c>
      <c r="C166" s="19" t="s">
        <v>760</v>
      </c>
      <c r="D166" s="19" t="s">
        <v>761</v>
      </c>
      <c r="E166" s="20"/>
      <c r="F166" s="19">
        <v>15</v>
      </c>
      <c r="G166" s="19">
        <v>12</v>
      </c>
      <c r="H166" s="19">
        <f t="shared" si="31"/>
        <v>4</v>
      </c>
      <c r="I166" s="19" t="s">
        <v>5</v>
      </c>
      <c r="J166" s="19">
        <v>0</v>
      </c>
      <c r="K166" s="19" t="str">
        <f t="shared" si="28"/>
        <v>bf_spare_tx_v_west</v>
      </c>
      <c r="L166" s="19" t="str">
        <f t="shared" si="33"/>
        <v>out</v>
      </c>
    </row>
    <row r="167" spans="1:12" x14ac:dyDescent="0.25">
      <c r="A167" s="18">
        <f>A166</f>
        <v>68</v>
      </c>
      <c r="B167" s="18" t="str">
        <f t="shared" si="30"/>
        <v>0x44</v>
      </c>
      <c r="C167" s="19" t="s">
        <v>760</v>
      </c>
      <c r="D167" s="19" t="s">
        <v>762</v>
      </c>
      <c r="E167" s="20"/>
      <c r="F167" s="19">
        <v>11</v>
      </c>
      <c r="G167" s="19">
        <v>8</v>
      </c>
      <c r="H167" s="19">
        <f t="shared" si="31"/>
        <v>4</v>
      </c>
      <c r="I167" s="19" t="s">
        <v>5</v>
      </c>
      <c r="J167" s="19">
        <v>0</v>
      </c>
      <c r="K167" s="19" t="str">
        <f t="shared" si="28"/>
        <v>bf_spare_tx_v_east</v>
      </c>
      <c r="L167" s="19" t="str">
        <f t="shared" si="33"/>
        <v>out</v>
      </c>
    </row>
    <row r="168" spans="1:12" x14ac:dyDescent="0.25">
      <c r="A168" s="18">
        <f>A167</f>
        <v>68</v>
      </c>
      <c r="B168" s="18" t="str">
        <f t="shared" si="30"/>
        <v>0x44</v>
      </c>
      <c r="C168" s="19" t="s">
        <v>760</v>
      </c>
      <c r="D168" s="19" t="s">
        <v>763</v>
      </c>
      <c r="E168" s="20"/>
      <c r="F168" s="19">
        <v>7</v>
      </c>
      <c r="G168" s="19">
        <v>4</v>
      </c>
      <c r="H168" s="19">
        <f t="shared" si="31"/>
        <v>4</v>
      </c>
      <c r="I168" s="19" t="s">
        <v>5</v>
      </c>
      <c r="J168" s="19">
        <v>0</v>
      </c>
      <c r="K168" s="19" t="str">
        <f t="shared" si="28"/>
        <v>bf_spare_tx_h_west</v>
      </c>
      <c r="L168" s="19" t="str">
        <f t="shared" si="33"/>
        <v>out</v>
      </c>
    </row>
    <row r="169" spans="1:12" x14ac:dyDescent="0.25">
      <c r="A169" s="18">
        <f>A168</f>
        <v>68</v>
      </c>
      <c r="B169" s="18" t="str">
        <f t="shared" ref="B169:B174" si="34">_xlfn.CONCAT("0x",DEC2HEX(A169,2))</f>
        <v>0x44</v>
      </c>
      <c r="C169" s="19" t="s">
        <v>760</v>
      </c>
      <c r="D169" s="19" t="s">
        <v>764</v>
      </c>
      <c r="E169" s="20"/>
      <c r="F169" s="19">
        <v>3</v>
      </c>
      <c r="G169" s="19">
        <v>0</v>
      </c>
      <c r="H169" s="19">
        <f t="shared" ref="H169:H174" si="35">IF(G169="","",F169-G169+1)</f>
        <v>4</v>
      </c>
      <c r="I169" s="19" t="s">
        <v>5</v>
      </c>
      <c r="J169" s="19">
        <v>0</v>
      </c>
      <c r="K169" s="19" t="str">
        <f t="shared" si="28"/>
        <v>bf_spare_tx_h_east</v>
      </c>
      <c r="L169" s="19" t="str">
        <f t="shared" si="33"/>
        <v>out</v>
      </c>
    </row>
    <row r="170" spans="1:12" x14ac:dyDescent="0.25">
      <c r="A170" s="14">
        <f>A169+2</f>
        <v>70</v>
      </c>
      <c r="B170" s="14" t="str">
        <f t="shared" si="34"/>
        <v>0x46</v>
      </c>
      <c r="C170" s="15" t="s">
        <v>765</v>
      </c>
      <c r="D170" s="15" t="s">
        <v>766</v>
      </c>
      <c r="E170" s="29"/>
      <c r="F170" s="15">
        <v>29</v>
      </c>
      <c r="G170" s="15">
        <v>24</v>
      </c>
      <c r="H170" s="15">
        <f t="shared" si="35"/>
        <v>6</v>
      </c>
      <c r="I170" s="15" t="s">
        <v>5</v>
      </c>
      <c r="J170" s="15">
        <v>0</v>
      </c>
      <c r="K170" s="15" t="str">
        <f t="shared" si="28"/>
        <v>bf_spare_rx_v_west</v>
      </c>
      <c r="L170" s="15" t="str">
        <f t="shared" si="33"/>
        <v>out</v>
      </c>
    </row>
    <row r="171" spans="1:12" x14ac:dyDescent="0.25">
      <c r="A171" s="14">
        <f>A170</f>
        <v>70</v>
      </c>
      <c r="B171" s="14" t="str">
        <f t="shared" si="34"/>
        <v>0x46</v>
      </c>
      <c r="C171" s="15" t="s">
        <v>765</v>
      </c>
      <c r="D171" s="15" t="s">
        <v>767</v>
      </c>
      <c r="E171" s="29"/>
      <c r="F171" s="15">
        <v>21</v>
      </c>
      <c r="G171" s="15">
        <v>16</v>
      </c>
      <c r="H171" s="15">
        <f t="shared" si="35"/>
        <v>6</v>
      </c>
      <c r="I171" s="15" t="s">
        <v>5</v>
      </c>
      <c r="J171" s="15">
        <v>0</v>
      </c>
      <c r="K171" s="15" t="str">
        <f t="shared" si="28"/>
        <v>bf_spare_rx_v_east</v>
      </c>
      <c r="L171" s="15" t="str">
        <f t="shared" si="33"/>
        <v>out</v>
      </c>
    </row>
    <row r="172" spans="1:12" x14ac:dyDescent="0.25">
      <c r="A172" s="14">
        <f>A171</f>
        <v>70</v>
      </c>
      <c r="B172" s="14" t="str">
        <f t="shared" si="34"/>
        <v>0x46</v>
      </c>
      <c r="C172" s="15" t="s">
        <v>765</v>
      </c>
      <c r="D172" s="15" t="s">
        <v>768</v>
      </c>
      <c r="E172" s="29"/>
      <c r="F172" s="15">
        <v>13</v>
      </c>
      <c r="G172" s="15">
        <v>8</v>
      </c>
      <c r="H172" s="15">
        <f t="shared" si="35"/>
        <v>6</v>
      </c>
      <c r="I172" s="15" t="s">
        <v>5</v>
      </c>
      <c r="J172" s="15">
        <v>0</v>
      </c>
      <c r="K172" s="15" t="str">
        <f t="shared" si="28"/>
        <v>bf_spare_rx_h_west</v>
      </c>
      <c r="L172" s="15" t="str">
        <f t="shared" si="33"/>
        <v>out</v>
      </c>
    </row>
    <row r="173" spans="1:12" x14ac:dyDescent="0.25">
      <c r="A173" s="14">
        <f>A172</f>
        <v>70</v>
      </c>
      <c r="B173" s="14" t="str">
        <f t="shared" si="34"/>
        <v>0x46</v>
      </c>
      <c r="C173" s="15" t="s">
        <v>765</v>
      </c>
      <c r="D173" s="15" t="s">
        <v>769</v>
      </c>
      <c r="E173" s="29"/>
      <c r="F173" s="15">
        <v>5</v>
      </c>
      <c r="G173" s="15">
        <v>0</v>
      </c>
      <c r="H173" s="15">
        <f t="shared" si="35"/>
        <v>6</v>
      </c>
      <c r="I173" s="15" t="s">
        <v>5</v>
      </c>
      <c r="J173" s="15">
        <v>0</v>
      </c>
      <c r="K173" s="15" t="str">
        <f t="shared" si="28"/>
        <v>bf_spare_rx_h_east</v>
      </c>
      <c r="L173" s="15" t="str">
        <f t="shared" si="33"/>
        <v>out</v>
      </c>
    </row>
    <row r="174" spans="1:12" x14ac:dyDescent="0.25">
      <c r="A174" s="18">
        <f>A173+4</f>
        <v>74</v>
      </c>
      <c r="B174" s="18" t="str">
        <f t="shared" si="34"/>
        <v>0x4A</v>
      </c>
      <c r="C174" s="19" t="s">
        <v>770</v>
      </c>
      <c r="D174" s="19" t="s">
        <v>770</v>
      </c>
      <c r="E174" s="20"/>
      <c r="F174" s="19">
        <v>31</v>
      </c>
      <c r="G174" s="19">
        <v>0</v>
      </c>
      <c r="H174" s="19">
        <f t="shared" si="35"/>
        <v>32</v>
      </c>
      <c r="I174" s="19" t="s">
        <v>5</v>
      </c>
      <c r="J174" s="19">
        <v>4</v>
      </c>
      <c r="K174" s="19" t="str">
        <f t="shared" si="28"/>
        <v>trx_spare</v>
      </c>
      <c r="L174" s="19" t="str">
        <f t="shared" si="33"/>
        <v>out</v>
      </c>
    </row>
  </sheetData>
  <mergeCells count="2">
    <mergeCell ref="E134:E149"/>
    <mergeCell ref="E150:E165"/>
  </mergeCells>
  <dataValidations disablePrompts="1" count="1">
    <dataValidation type="list" allowBlank="1" showInputMessage="1" showErrorMessage="1" sqref="I5:I174" xr:uid="{00000000-0002-0000-0900-000000000000}">
      <formula1>"RW,W,R,RW_TX_V,RW_TX_H,RW_RX_V,RW_RX_H"</formula1>
      <formula2>0</formula2>
    </dataValidation>
  </dataValidations>
  <pageMargins left="0.7" right="0.7" top="0.75" bottom="0.75" header="0.3" footer="0.3"/>
  <pageSetup paperSize="9" scale="40" firstPageNumber="0" orientation="portrait" r:id="rId1"/>
  <headerFooter>
    <oddHeader>&amp;C&amp;"Calibri,Fet"&amp;48TRX</oddHeader>
  </headerFooter>
  <rowBreaks count="2" manualBreakCount="2">
    <brk id="53" max="9" man="1"/>
    <brk id="87" max="9"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722"/>
  <sheetViews>
    <sheetView zoomScale="85" zoomScaleNormal="85" workbookViewId="0">
      <selection activeCell="D53" sqref="D53"/>
    </sheetView>
  </sheetViews>
  <sheetFormatPr defaultRowHeight="15" x14ac:dyDescent="0.25"/>
  <cols>
    <col min="1" max="1" width="14.42578125" customWidth="1"/>
    <col min="2" max="2" width="12" customWidth="1"/>
    <col min="3" max="3" width="31.140625" customWidth="1"/>
    <col min="4" max="4" width="26.5703125" customWidth="1"/>
    <col min="5" max="5" width="61.5703125" customWidth="1"/>
    <col min="6" max="8" width="8.7109375" customWidth="1"/>
    <col min="9" max="9" width="16" customWidth="1"/>
    <col min="10" max="10" width="8.7109375" customWidth="1"/>
    <col min="11" max="11" width="27.140625" customWidth="1"/>
    <col min="12" max="1025" width="8.7109375" customWidth="1"/>
  </cols>
  <sheetData>
    <row r="1" spans="1:12" x14ac:dyDescent="0.25">
      <c r="A1" s="5" t="s">
        <v>14</v>
      </c>
      <c r="B1" s="5"/>
      <c r="C1" s="6" t="s">
        <v>0</v>
      </c>
      <c r="D1" s="6" t="s">
        <v>1</v>
      </c>
      <c r="E1" s="6" t="s">
        <v>1898</v>
      </c>
    </row>
    <row r="2" spans="1:12" x14ac:dyDescent="0.25">
      <c r="A2" s="7" t="s">
        <v>563</v>
      </c>
      <c r="C2" s="3">
        <f>Setup!B5</f>
        <v>44732</v>
      </c>
      <c r="D2" s="3" t="str">
        <f>Setup!C5</f>
        <v>0.1</v>
      </c>
    </row>
    <row r="3" spans="1:12" x14ac:dyDescent="0.25">
      <c r="A3" s="8" t="s">
        <v>17</v>
      </c>
      <c r="B3" s="8" t="s">
        <v>18</v>
      </c>
      <c r="C3" s="8" t="s">
        <v>19</v>
      </c>
      <c r="D3" s="8" t="s">
        <v>20</v>
      </c>
      <c r="E3" s="8" t="s">
        <v>21</v>
      </c>
      <c r="F3" s="8" t="s">
        <v>22</v>
      </c>
      <c r="G3" s="8" t="s">
        <v>23</v>
      </c>
      <c r="H3" s="8" t="s">
        <v>24</v>
      </c>
      <c r="I3" s="8" t="s">
        <v>25</v>
      </c>
      <c r="J3" s="8" t="s">
        <v>26</v>
      </c>
      <c r="K3" s="10" t="s">
        <v>27</v>
      </c>
      <c r="L3" s="10" t="s">
        <v>28</v>
      </c>
    </row>
    <row r="4" spans="1:12" x14ac:dyDescent="0.25">
      <c r="A4" s="11"/>
      <c r="B4" s="11"/>
      <c r="C4" s="11"/>
      <c r="D4" s="11"/>
      <c r="E4" s="12"/>
      <c r="F4" s="11"/>
      <c r="G4" s="11"/>
      <c r="H4" s="11"/>
      <c r="I4" s="12"/>
      <c r="J4" s="11"/>
      <c r="K4" s="11"/>
      <c r="L4" s="11"/>
    </row>
    <row r="5" spans="1:12" x14ac:dyDescent="0.25">
      <c r="A5" s="14">
        <f>TRX!A174+4</f>
        <v>78</v>
      </c>
      <c r="B5" s="14" t="str">
        <f t="shared" ref="B5:B60" si="0">_xlfn.CONCAT("0x",DEC2HEX(A5,2))</f>
        <v>0x4E</v>
      </c>
      <c r="C5" s="15" t="s">
        <v>771</v>
      </c>
      <c r="D5" s="15" t="s">
        <v>772</v>
      </c>
      <c r="E5" s="29" t="s">
        <v>773</v>
      </c>
      <c r="F5" s="15">
        <v>5</v>
      </c>
      <c r="G5" s="15">
        <v>5</v>
      </c>
      <c r="H5" s="15">
        <f t="shared" ref="H5:H60" si="1">IF(G5="","",F5-G5+1)</f>
        <v>1</v>
      </c>
      <c r="I5" s="15" t="s">
        <v>5</v>
      </c>
      <c r="J5" s="15">
        <v>0</v>
      </c>
      <c r="K5" s="15"/>
      <c r="L5" s="15"/>
    </row>
    <row r="6" spans="1:12" x14ac:dyDescent="0.25">
      <c r="A6" s="14">
        <f>A5</f>
        <v>78</v>
      </c>
      <c r="B6" s="14" t="str">
        <f t="shared" si="0"/>
        <v>0x4E</v>
      </c>
      <c r="C6" s="15" t="s">
        <v>771</v>
      </c>
      <c r="D6" s="15" t="s">
        <v>774</v>
      </c>
      <c r="E6" s="29" t="s">
        <v>775</v>
      </c>
      <c r="F6" s="16">
        <v>4</v>
      </c>
      <c r="G6" s="16">
        <v>4</v>
      </c>
      <c r="H6" s="15">
        <f t="shared" si="1"/>
        <v>1</v>
      </c>
      <c r="I6" s="15" t="s">
        <v>5</v>
      </c>
      <c r="J6" s="16">
        <v>0</v>
      </c>
      <c r="K6" s="16"/>
      <c r="L6" s="16"/>
    </row>
    <row r="7" spans="1:12" x14ac:dyDescent="0.25">
      <c r="A7" s="14">
        <f>A6</f>
        <v>78</v>
      </c>
      <c r="B7" s="14" t="str">
        <f t="shared" si="0"/>
        <v>0x4E</v>
      </c>
      <c r="C7" s="15" t="s">
        <v>771</v>
      </c>
      <c r="D7" s="15" t="s">
        <v>776</v>
      </c>
      <c r="E7" s="29" t="s">
        <v>777</v>
      </c>
      <c r="F7" s="16">
        <v>1</v>
      </c>
      <c r="G7" s="16">
        <v>1</v>
      </c>
      <c r="H7" s="15">
        <f t="shared" si="1"/>
        <v>1</v>
      </c>
      <c r="I7" s="15" t="s">
        <v>5</v>
      </c>
      <c r="J7" s="16">
        <v>0</v>
      </c>
      <c r="K7" s="16"/>
      <c r="L7" s="16"/>
    </row>
    <row r="8" spans="1:12" x14ac:dyDescent="0.25">
      <c r="A8" s="14">
        <f>A7</f>
        <v>78</v>
      </c>
      <c r="B8" s="14" t="str">
        <f t="shared" si="0"/>
        <v>0x4E</v>
      </c>
      <c r="C8" s="15" t="s">
        <v>771</v>
      </c>
      <c r="D8" s="15" t="s">
        <v>778</v>
      </c>
      <c r="E8" s="29" t="s">
        <v>779</v>
      </c>
      <c r="F8" s="16">
        <v>0</v>
      </c>
      <c r="G8" s="16">
        <v>0</v>
      </c>
      <c r="H8" s="15">
        <f t="shared" si="1"/>
        <v>1</v>
      </c>
      <c r="I8" s="15" t="s">
        <v>5</v>
      </c>
      <c r="J8" s="16">
        <v>0</v>
      </c>
      <c r="K8" s="16"/>
      <c r="L8" s="16"/>
    </row>
    <row r="9" spans="1:12" x14ac:dyDescent="0.25">
      <c r="A9" s="18">
        <f>A8+1</f>
        <v>79</v>
      </c>
      <c r="B9" s="18" t="str">
        <f t="shared" si="0"/>
        <v>0x4F</v>
      </c>
      <c r="C9" s="19" t="s">
        <v>780</v>
      </c>
      <c r="D9" s="19" t="s">
        <v>772</v>
      </c>
      <c r="E9" s="20" t="s">
        <v>781</v>
      </c>
      <c r="F9" s="19">
        <v>12</v>
      </c>
      <c r="G9" s="19">
        <v>12</v>
      </c>
      <c r="H9" s="19">
        <f t="shared" si="1"/>
        <v>1</v>
      </c>
      <c r="I9" s="19" t="s">
        <v>5</v>
      </c>
      <c r="J9" s="19">
        <v>0</v>
      </c>
      <c r="K9" s="19"/>
      <c r="L9" s="19"/>
    </row>
    <row r="10" spans="1:12" x14ac:dyDescent="0.25">
      <c r="A10" s="18">
        <f>A9</f>
        <v>79</v>
      </c>
      <c r="B10" s="18" t="str">
        <f t="shared" si="0"/>
        <v>0x4F</v>
      </c>
      <c r="C10" s="19" t="s">
        <v>780</v>
      </c>
      <c r="D10" s="19" t="s">
        <v>774</v>
      </c>
      <c r="E10" s="20" t="s">
        <v>782</v>
      </c>
      <c r="F10" s="24">
        <v>8</v>
      </c>
      <c r="G10" s="24">
        <v>8</v>
      </c>
      <c r="H10" s="19">
        <f t="shared" si="1"/>
        <v>1</v>
      </c>
      <c r="I10" s="19" t="s">
        <v>5</v>
      </c>
      <c r="J10" s="24">
        <v>0</v>
      </c>
      <c r="K10" s="24"/>
      <c r="L10" s="24"/>
    </row>
    <row r="11" spans="1:12" x14ac:dyDescent="0.25">
      <c r="A11" s="18">
        <f>A10</f>
        <v>79</v>
      </c>
      <c r="B11" s="18" t="str">
        <f t="shared" si="0"/>
        <v>0x4F</v>
      </c>
      <c r="C11" s="19" t="s">
        <v>780</v>
      </c>
      <c r="D11" s="19" t="s">
        <v>776</v>
      </c>
      <c r="E11" s="20" t="s">
        <v>783</v>
      </c>
      <c r="F11" s="24">
        <v>4</v>
      </c>
      <c r="G11" s="24">
        <v>4</v>
      </c>
      <c r="H11" s="19">
        <f t="shared" si="1"/>
        <v>1</v>
      </c>
      <c r="I11" s="19" t="s">
        <v>5</v>
      </c>
      <c r="J11" s="24">
        <v>0</v>
      </c>
      <c r="K11" s="24"/>
      <c r="L11" s="24"/>
    </row>
    <row r="12" spans="1:12" x14ac:dyDescent="0.25">
      <c r="A12" s="18">
        <f>A11</f>
        <v>79</v>
      </c>
      <c r="B12" s="18" t="str">
        <f t="shared" si="0"/>
        <v>0x4F</v>
      </c>
      <c r="C12" s="19" t="s">
        <v>780</v>
      </c>
      <c r="D12" s="19" t="s">
        <v>778</v>
      </c>
      <c r="E12" s="20" t="s">
        <v>784</v>
      </c>
      <c r="F12" s="24">
        <v>0</v>
      </c>
      <c r="G12" s="24">
        <v>0</v>
      </c>
      <c r="H12" s="19">
        <f t="shared" si="1"/>
        <v>1</v>
      </c>
      <c r="I12" s="19" t="s">
        <v>5</v>
      </c>
      <c r="J12" s="24">
        <v>0</v>
      </c>
      <c r="K12" s="24"/>
      <c r="L12" s="24"/>
    </row>
    <row r="13" spans="1:12" x14ac:dyDescent="0.25">
      <c r="A13" s="14">
        <f>A12+2</f>
        <v>81</v>
      </c>
      <c r="B13" s="14" t="str">
        <f t="shared" si="0"/>
        <v>0x51</v>
      </c>
      <c r="C13" s="15" t="s">
        <v>785</v>
      </c>
      <c r="D13" s="15" t="s">
        <v>786</v>
      </c>
      <c r="E13" s="29" t="s">
        <v>787</v>
      </c>
      <c r="F13" s="15">
        <v>7</v>
      </c>
      <c r="G13" s="15">
        <v>0</v>
      </c>
      <c r="H13" s="15">
        <f t="shared" si="1"/>
        <v>8</v>
      </c>
      <c r="I13" s="15" t="s">
        <v>5</v>
      </c>
      <c r="J13" s="15">
        <v>0</v>
      </c>
      <c r="K13" s="15"/>
      <c r="L13" s="15"/>
    </row>
    <row r="14" spans="1:12" x14ac:dyDescent="0.25">
      <c r="A14" s="18">
        <f t="shared" ref="A14:A20" si="2">A13+1</f>
        <v>82</v>
      </c>
      <c r="B14" s="18" t="str">
        <f t="shared" si="0"/>
        <v>0x52</v>
      </c>
      <c r="C14" s="19" t="s">
        <v>788</v>
      </c>
      <c r="D14" s="19" t="s">
        <v>786</v>
      </c>
      <c r="E14" s="20" t="s">
        <v>789</v>
      </c>
      <c r="F14" s="19">
        <v>7</v>
      </c>
      <c r="G14" s="19">
        <v>0</v>
      </c>
      <c r="H14" s="19">
        <f t="shared" si="1"/>
        <v>8</v>
      </c>
      <c r="I14" s="19" t="s">
        <v>5</v>
      </c>
      <c r="J14" s="19">
        <v>0</v>
      </c>
      <c r="K14" s="19"/>
      <c r="L14" s="19"/>
    </row>
    <row r="15" spans="1:12" x14ac:dyDescent="0.25">
      <c r="A15" s="14">
        <f>A14+1</f>
        <v>83</v>
      </c>
      <c r="B15" s="14" t="str">
        <f t="shared" si="0"/>
        <v>0x53</v>
      </c>
      <c r="C15" s="15" t="s">
        <v>790</v>
      </c>
      <c r="D15" s="15" t="s">
        <v>786</v>
      </c>
      <c r="E15" s="29" t="s">
        <v>791</v>
      </c>
      <c r="F15" s="15">
        <v>7</v>
      </c>
      <c r="G15" s="15">
        <v>0</v>
      </c>
      <c r="H15" s="15">
        <f t="shared" si="1"/>
        <v>8</v>
      </c>
      <c r="I15" s="15" t="s">
        <v>5</v>
      </c>
      <c r="J15" s="15">
        <v>0</v>
      </c>
      <c r="K15" s="15"/>
      <c r="L15" s="15"/>
    </row>
    <row r="16" spans="1:12" x14ac:dyDescent="0.25">
      <c r="A16" s="18">
        <f t="shared" si="2"/>
        <v>84</v>
      </c>
      <c r="B16" s="18" t="str">
        <f t="shared" si="0"/>
        <v>0x54</v>
      </c>
      <c r="C16" s="19" t="s">
        <v>792</v>
      </c>
      <c r="D16" s="19" t="s">
        <v>786</v>
      </c>
      <c r="E16" s="20" t="s">
        <v>789</v>
      </c>
      <c r="F16" s="19">
        <v>7</v>
      </c>
      <c r="G16" s="19">
        <v>0</v>
      </c>
      <c r="H16" s="19">
        <f t="shared" si="1"/>
        <v>8</v>
      </c>
      <c r="I16" s="19" t="s">
        <v>5</v>
      </c>
      <c r="J16" s="19">
        <v>0</v>
      </c>
      <c r="K16" s="19"/>
      <c r="L16" s="19"/>
    </row>
    <row r="17" spans="1:12" x14ac:dyDescent="0.25">
      <c r="A17" s="14">
        <f>A16+1</f>
        <v>85</v>
      </c>
      <c r="B17" s="14" t="str">
        <f t="shared" si="0"/>
        <v>0x55</v>
      </c>
      <c r="C17" s="15" t="s">
        <v>793</v>
      </c>
      <c r="D17" s="15" t="s">
        <v>786</v>
      </c>
      <c r="E17" s="29" t="s">
        <v>794</v>
      </c>
      <c r="F17" s="15">
        <v>7</v>
      </c>
      <c r="G17" s="15">
        <v>0</v>
      </c>
      <c r="H17" s="15">
        <f t="shared" si="1"/>
        <v>8</v>
      </c>
      <c r="I17" s="15" t="s">
        <v>5</v>
      </c>
      <c r="J17" s="15">
        <v>0</v>
      </c>
      <c r="K17" s="15"/>
      <c r="L17" s="15"/>
    </row>
    <row r="18" spans="1:12" x14ac:dyDescent="0.25">
      <c r="A18" s="18">
        <f t="shared" si="2"/>
        <v>86</v>
      </c>
      <c r="B18" s="18" t="str">
        <f t="shared" si="0"/>
        <v>0x56</v>
      </c>
      <c r="C18" s="19" t="s">
        <v>795</v>
      </c>
      <c r="D18" s="19" t="s">
        <v>786</v>
      </c>
      <c r="E18" s="20" t="s">
        <v>796</v>
      </c>
      <c r="F18" s="19">
        <v>7</v>
      </c>
      <c r="G18" s="19">
        <v>0</v>
      </c>
      <c r="H18" s="19">
        <f t="shared" si="1"/>
        <v>8</v>
      </c>
      <c r="I18" s="19" t="s">
        <v>5</v>
      </c>
      <c r="J18" s="19">
        <v>0</v>
      </c>
      <c r="K18" s="19"/>
      <c r="L18" s="19"/>
    </row>
    <row r="19" spans="1:12" x14ac:dyDescent="0.25">
      <c r="A19" s="14">
        <f>A18+1</f>
        <v>87</v>
      </c>
      <c r="B19" s="14" t="str">
        <f t="shared" si="0"/>
        <v>0x57</v>
      </c>
      <c r="C19" s="15" t="s">
        <v>797</v>
      </c>
      <c r="D19" s="15" t="s">
        <v>786</v>
      </c>
      <c r="E19" s="29" t="s">
        <v>798</v>
      </c>
      <c r="F19" s="15">
        <v>7</v>
      </c>
      <c r="G19" s="15">
        <v>0</v>
      </c>
      <c r="H19" s="15">
        <f t="shared" si="1"/>
        <v>8</v>
      </c>
      <c r="I19" s="15" t="s">
        <v>5</v>
      </c>
      <c r="J19" s="15">
        <v>0</v>
      </c>
      <c r="K19" s="15"/>
      <c r="L19" s="15"/>
    </row>
    <row r="20" spans="1:12" x14ac:dyDescent="0.25">
      <c r="A20" s="18">
        <f t="shared" si="2"/>
        <v>88</v>
      </c>
      <c r="B20" s="18" t="str">
        <f t="shared" si="0"/>
        <v>0x58</v>
      </c>
      <c r="C20" s="19" t="s">
        <v>799</v>
      </c>
      <c r="D20" s="19" t="s">
        <v>786</v>
      </c>
      <c r="E20" s="20" t="s">
        <v>800</v>
      </c>
      <c r="F20" s="19">
        <v>7</v>
      </c>
      <c r="G20" s="19">
        <v>0</v>
      </c>
      <c r="H20" s="19">
        <f t="shared" si="1"/>
        <v>8</v>
      </c>
      <c r="I20" s="19" t="s">
        <v>5</v>
      </c>
      <c r="J20" s="19">
        <v>0</v>
      </c>
      <c r="K20" s="19"/>
      <c r="L20" s="19"/>
    </row>
    <row r="21" spans="1:12" x14ac:dyDescent="0.25">
      <c r="A21" s="14">
        <f>A20+1</f>
        <v>89</v>
      </c>
      <c r="B21" s="14" t="str">
        <f t="shared" si="0"/>
        <v>0x59</v>
      </c>
      <c r="C21" s="15" t="s">
        <v>801</v>
      </c>
      <c r="D21" s="16" t="s">
        <v>802</v>
      </c>
      <c r="E21" s="17" t="s">
        <v>803</v>
      </c>
      <c r="F21" s="16">
        <v>6</v>
      </c>
      <c r="G21" s="16">
        <v>6</v>
      </c>
      <c r="H21" s="15">
        <f t="shared" si="1"/>
        <v>1</v>
      </c>
      <c r="I21" s="15" t="s">
        <v>11</v>
      </c>
      <c r="J21" s="16">
        <v>0</v>
      </c>
      <c r="K21" s="16"/>
      <c r="L21" s="16"/>
    </row>
    <row r="22" spans="1:12" x14ac:dyDescent="0.25">
      <c r="A22" s="14">
        <f>A21</f>
        <v>89</v>
      </c>
      <c r="B22" s="14" t="str">
        <f t="shared" si="0"/>
        <v>0x59</v>
      </c>
      <c r="C22" s="15" t="s">
        <v>801</v>
      </c>
      <c r="D22" s="16" t="s">
        <v>804</v>
      </c>
      <c r="E22" s="17" t="s">
        <v>805</v>
      </c>
      <c r="F22" s="16">
        <v>5</v>
      </c>
      <c r="G22" s="16">
        <v>5</v>
      </c>
      <c r="H22" s="15">
        <f t="shared" si="1"/>
        <v>1</v>
      </c>
      <c r="I22" s="15" t="s">
        <v>11</v>
      </c>
      <c r="J22" s="16">
        <v>0</v>
      </c>
      <c r="K22" s="16"/>
      <c r="L22" s="16"/>
    </row>
    <row r="23" spans="1:12" x14ac:dyDescent="0.25">
      <c r="A23" s="14">
        <f>A22</f>
        <v>89</v>
      </c>
      <c r="B23" s="14" t="str">
        <f t="shared" si="0"/>
        <v>0x59</v>
      </c>
      <c r="C23" s="15" t="s">
        <v>801</v>
      </c>
      <c r="D23" s="16" t="s">
        <v>806</v>
      </c>
      <c r="E23" s="17" t="s">
        <v>805</v>
      </c>
      <c r="F23" s="16">
        <v>4</v>
      </c>
      <c r="G23" s="16">
        <v>4</v>
      </c>
      <c r="H23" s="15">
        <f t="shared" si="1"/>
        <v>1</v>
      </c>
      <c r="I23" s="15" t="s">
        <v>11</v>
      </c>
      <c r="J23" s="16">
        <v>0</v>
      </c>
      <c r="K23" s="16"/>
      <c r="L23" s="16"/>
    </row>
    <row r="24" spans="1:12" x14ac:dyDescent="0.25">
      <c r="A24" s="14">
        <f>A23</f>
        <v>89</v>
      </c>
      <c r="B24" s="14" t="str">
        <f t="shared" si="0"/>
        <v>0x59</v>
      </c>
      <c r="C24" s="15" t="s">
        <v>801</v>
      </c>
      <c r="D24" s="16" t="s">
        <v>807</v>
      </c>
      <c r="E24" s="17" t="s">
        <v>803</v>
      </c>
      <c r="F24" s="15">
        <v>2</v>
      </c>
      <c r="G24" s="15">
        <v>2</v>
      </c>
      <c r="H24" s="15">
        <f t="shared" si="1"/>
        <v>1</v>
      </c>
      <c r="I24" s="15" t="s">
        <v>12</v>
      </c>
      <c r="J24" s="16">
        <v>0</v>
      </c>
      <c r="K24" s="16"/>
      <c r="L24" s="16"/>
    </row>
    <row r="25" spans="1:12" x14ac:dyDescent="0.25">
      <c r="A25" s="14">
        <f>A24</f>
        <v>89</v>
      </c>
      <c r="B25" s="14" t="str">
        <f t="shared" si="0"/>
        <v>0x59</v>
      </c>
      <c r="C25" s="15" t="s">
        <v>801</v>
      </c>
      <c r="D25" s="16" t="s">
        <v>808</v>
      </c>
      <c r="E25" s="17" t="s">
        <v>805</v>
      </c>
      <c r="F25" s="16">
        <v>1</v>
      </c>
      <c r="G25" s="16">
        <v>1</v>
      </c>
      <c r="H25" s="15">
        <f t="shared" si="1"/>
        <v>1</v>
      </c>
      <c r="I25" s="15" t="s">
        <v>12</v>
      </c>
      <c r="J25" s="16">
        <v>0</v>
      </c>
      <c r="K25" s="16"/>
      <c r="L25" s="16"/>
    </row>
    <row r="26" spans="1:12" x14ac:dyDescent="0.25">
      <c r="A26" s="14">
        <f>A25</f>
        <v>89</v>
      </c>
      <c r="B26" s="14" t="str">
        <f t="shared" si="0"/>
        <v>0x59</v>
      </c>
      <c r="C26" s="15" t="s">
        <v>801</v>
      </c>
      <c r="D26" s="16" t="s">
        <v>809</v>
      </c>
      <c r="E26" s="17" t="s">
        <v>805</v>
      </c>
      <c r="F26" s="16">
        <v>0</v>
      </c>
      <c r="G26" s="16">
        <v>0</v>
      </c>
      <c r="H26" s="15">
        <f t="shared" si="1"/>
        <v>1</v>
      </c>
      <c r="I26" s="15" t="s">
        <v>12</v>
      </c>
      <c r="J26" s="16">
        <v>0</v>
      </c>
      <c r="K26" s="16"/>
      <c r="L26" s="16"/>
    </row>
    <row r="27" spans="1:12" x14ac:dyDescent="0.25">
      <c r="A27" s="18">
        <f>A26+1</f>
        <v>90</v>
      </c>
      <c r="B27" s="18" t="str">
        <f t="shared" si="0"/>
        <v>0x5A</v>
      </c>
      <c r="C27" s="19" t="s">
        <v>810</v>
      </c>
      <c r="D27" s="19" t="s">
        <v>811</v>
      </c>
      <c r="E27" s="21"/>
      <c r="F27" s="24">
        <v>9</v>
      </c>
      <c r="G27" s="24">
        <v>9</v>
      </c>
      <c r="H27" s="19">
        <f t="shared" si="1"/>
        <v>1</v>
      </c>
      <c r="I27" s="19" t="s">
        <v>11</v>
      </c>
      <c r="J27" s="24">
        <v>0</v>
      </c>
      <c r="K27" s="24"/>
      <c r="L27" s="24"/>
    </row>
    <row r="28" spans="1:12" x14ac:dyDescent="0.25">
      <c r="A28" s="18">
        <f t="shared" ref="A28:A36" si="3">A27</f>
        <v>90</v>
      </c>
      <c r="B28" s="18" t="str">
        <f t="shared" si="0"/>
        <v>0x5A</v>
      </c>
      <c r="C28" s="19" t="s">
        <v>810</v>
      </c>
      <c r="D28" s="19" t="s">
        <v>812</v>
      </c>
      <c r="E28" s="21"/>
      <c r="F28" s="24">
        <v>8</v>
      </c>
      <c r="G28" s="24">
        <v>8</v>
      </c>
      <c r="H28" s="19">
        <f t="shared" si="1"/>
        <v>1</v>
      </c>
      <c r="I28" s="19" t="s">
        <v>11</v>
      </c>
      <c r="J28" s="24">
        <v>0</v>
      </c>
      <c r="K28" s="24"/>
      <c r="L28" s="24"/>
    </row>
    <row r="29" spans="1:12" x14ac:dyDescent="0.25">
      <c r="A29" s="24">
        <f t="shared" si="3"/>
        <v>90</v>
      </c>
      <c r="B29" s="18" t="str">
        <f t="shared" si="0"/>
        <v>0x5A</v>
      </c>
      <c r="C29" s="19" t="s">
        <v>810</v>
      </c>
      <c r="D29" s="24" t="s">
        <v>813</v>
      </c>
      <c r="E29" s="24"/>
      <c r="F29" s="24">
        <v>7</v>
      </c>
      <c r="G29" s="24">
        <v>7</v>
      </c>
      <c r="H29" s="19">
        <f t="shared" si="1"/>
        <v>1</v>
      </c>
      <c r="I29" s="19" t="s">
        <v>11</v>
      </c>
      <c r="J29" s="24">
        <v>0</v>
      </c>
      <c r="K29" s="24"/>
      <c r="L29" s="24"/>
    </row>
    <row r="30" spans="1:12" x14ac:dyDescent="0.25">
      <c r="A30" s="24">
        <f t="shared" si="3"/>
        <v>90</v>
      </c>
      <c r="B30" s="18" t="str">
        <f t="shared" si="0"/>
        <v>0x5A</v>
      </c>
      <c r="C30" s="19" t="s">
        <v>810</v>
      </c>
      <c r="D30" s="24" t="s">
        <v>814</v>
      </c>
      <c r="E30" s="24"/>
      <c r="F30" s="24">
        <v>6</v>
      </c>
      <c r="G30" s="24">
        <v>6</v>
      </c>
      <c r="H30" s="19">
        <f t="shared" si="1"/>
        <v>1</v>
      </c>
      <c r="I30" s="19" t="s">
        <v>11</v>
      </c>
      <c r="J30" s="24">
        <v>0</v>
      </c>
      <c r="K30" s="24"/>
      <c r="L30" s="24"/>
    </row>
    <row r="31" spans="1:12" x14ac:dyDescent="0.25">
      <c r="A31" s="24">
        <f t="shared" si="3"/>
        <v>90</v>
      </c>
      <c r="B31" s="18" t="str">
        <f t="shared" si="0"/>
        <v>0x5A</v>
      </c>
      <c r="C31" s="19" t="s">
        <v>810</v>
      </c>
      <c r="D31" s="24" t="s">
        <v>815</v>
      </c>
      <c r="E31" s="24"/>
      <c r="F31" s="24">
        <v>5</v>
      </c>
      <c r="G31" s="24">
        <v>5</v>
      </c>
      <c r="H31" s="19">
        <f t="shared" si="1"/>
        <v>1</v>
      </c>
      <c r="I31" s="19" t="s">
        <v>11</v>
      </c>
      <c r="J31" s="24">
        <v>0</v>
      </c>
      <c r="K31" s="24"/>
      <c r="L31" s="24"/>
    </row>
    <row r="32" spans="1:12" x14ac:dyDescent="0.25">
      <c r="A32" s="24">
        <f t="shared" si="3"/>
        <v>90</v>
      </c>
      <c r="B32" s="18" t="str">
        <f t="shared" si="0"/>
        <v>0x5A</v>
      </c>
      <c r="C32" s="19" t="s">
        <v>810</v>
      </c>
      <c r="D32" s="24" t="s">
        <v>816</v>
      </c>
      <c r="E32" s="24"/>
      <c r="F32" s="24">
        <v>4</v>
      </c>
      <c r="G32" s="24">
        <v>4</v>
      </c>
      <c r="H32" s="19">
        <f t="shared" si="1"/>
        <v>1</v>
      </c>
      <c r="I32" s="19" t="s">
        <v>11</v>
      </c>
      <c r="J32" s="24">
        <v>0</v>
      </c>
      <c r="K32" s="24"/>
      <c r="L32" s="24"/>
    </row>
    <row r="33" spans="1:12" x14ac:dyDescent="0.25">
      <c r="A33" s="24">
        <f t="shared" si="3"/>
        <v>90</v>
      </c>
      <c r="B33" s="18" t="str">
        <f t="shared" si="0"/>
        <v>0x5A</v>
      </c>
      <c r="C33" s="19" t="s">
        <v>810</v>
      </c>
      <c r="D33" s="24" t="s">
        <v>817</v>
      </c>
      <c r="E33" s="24"/>
      <c r="F33" s="24">
        <v>3</v>
      </c>
      <c r="G33" s="24">
        <v>3</v>
      </c>
      <c r="H33" s="19">
        <f t="shared" si="1"/>
        <v>1</v>
      </c>
      <c r="I33" s="19" t="s">
        <v>11</v>
      </c>
      <c r="J33" s="24">
        <v>0</v>
      </c>
      <c r="K33" s="24"/>
      <c r="L33" s="24"/>
    </row>
    <row r="34" spans="1:12" x14ac:dyDescent="0.25">
      <c r="A34" s="24">
        <f t="shared" si="3"/>
        <v>90</v>
      </c>
      <c r="B34" s="18" t="str">
        <f t="shared" si="0"/>
        <v>0x5A</v>
      </c>
      <c r="C34" s="19" t="s">
        <v>810</v>
      </c>
      <c r="D34" s="24" t="s">
        <v>818</v>
      </c>
      <c r="E34" s="24"/>
      <c r="F34" s="24">
        <v>2</v>
      </c>
      <c r="G34" s="24">
        <v>2</v>
      </c>
      <c r="H34" s="19">
        <f t="shared" si="1"/>
        <v>1</v>
      </c>
      <c r="I34" s="19" t="s">
        <v>11</v>
      </c>
      <c r="J34" s="24">
        <v>0</v>
      </c>
      <c r="K34" s="24"/>
      <c r="L34" s="24"/>
    </row>
    <row r="35" spans="1:12" x14ac:dyDescent="0.25">
      <c r="A35" s="24">
        <f t="shared" si="3"/>
        <v>90</v>
      </c>
      <c r="B35" s="18" t="str">
        <f t="shared" si="0"/>
        <v>0x5A</v>
      </c>
      <c r="C35" s="19" t="s">
        <v>810</v>
      </c>
      <c r="D35" s="24" t="s">
        <v>819</v>
      </c>
      <c r="E35" s="24"/>
      <c r="F35" s="24">
        <v>1</v>
      </c>
      <c r="G35" s="24">
        <v>1</v>
      </c>
      <c r="H35" s="19">
        <f t="shared" si="1"/>
        <v>1</v>
      </c>
      <c r="I35" s="19" t="s">
        <v>11</v>
      </c>
      <c r="J35" s="24">
        <v>0</v>
      </c>
      <c r="K35" s="24"/>
      <c r="L35" s="24"/>
    </row>
    <row r="36" spans="1:12" x14ac:dyDescent="0.25">
      <c r="A36" s="24">
        <f t="shared" si="3"/>
        <v>90</v>
      </c>
      <c r="B36" s="18" t="str">
        <f t="shared" si="0"/>
        <v>0x5A</v>
      </c>
      <c r="C36" s="19" t="s">
        <v>810</v>
      </c>
      <c r="D36" s="24" t="s">
        <v>820</v>
      </c>
      <c r="E36" s="24"/>
      <c r="F36" s="24">
        <v>0</v>
      </c>
      <c r="G36" s="24">
        <v>0</v>
      </c>
      <c r="H36" s="19">
        <f t="shared" si="1"/>
        <v>1</v>
      </c>
      <c r="I36" s="19" t="s">
        <v>11</v>
      </c>
      <c r="J36" s="24">
        <v>0</v>
      </c>
      <c r="K36" s="24"/>
      <c r="L36" s="24"/>
    </row>
    <row r="37" spans="1:12" x14ac:dyDescent="0.25">
      <c r="A37" s="14">
        <f>A36+2</f>
        <v>92</v>
      </c>
      <c r="B37" s="14" t="str">
        <f t="shared" si="0"/>
        <v>0x5C</v>
      </c>
      <c r="C37" s="15" t="s">
        <v>821</v>
      </c>
      <c r="D37" s="15" t="s">
        <v>822</v>
      </c>
      <c r="E37" s="17"/>
      <c r="F37" s="16">
        <v>9</v>
      </c>
      <c r="G37" s="16">
        <v>9</v>
      </c>
      <c r="H37" s="15">
        <f t="shared" si="1"/>
        <v>1</v>
      </c>
      <c r="I37" s="15" t="s">
        <v>12</v>
      </c>
      <c r="J37" s="16">
        <v>0</v>
      </c>
      <c r="K37" s="16"/>
      <c r="L37" s="16"/>
    </row>
    <row r="38" spans="1:12" x14ac:dyDescent="0.25">
      <c r="A38" s="14">
        <f t="shared" ref="A38:A46" si="4">A37</f>
        <v>92</v>
      </c>
      <c r="B38" s="14" t="str">
        <f t="shared" si="0"/>
        <v>0x5C</v>
      </c>
      <c r="C38" s="15" t="s">
        <v>821</v>
      </c>
      <c r="D38" s="15" t="s">
        <v>823</v>
      </c>
      <c r="E38" s="17"/>
      <c r="F38" s="16">
        <v>8</v>
      </c>
      <c r="G38" s="16">
        <v>8</v>
      </c>
      <c r="H38" s="15">
        <f t="shared" si="1"/>
        <v>1</v>
      </c>
      <c r="I38" s="15" t="s">
        <v>12</v>
      </c>
      <c r="J38" s="16">
        <v>0</v>
      </c>
      <c r="K38" s="16"/>
      <c r="L38" s="16"/>
    </row>
    <row r="39" spans="1:12" x14ac:dyDescent="0.25">
      <c r="A39" s="16">
        <f t="shared" si="4"/>
        <v>92</v>
      </c>
      <c r="B39" s="14" t="str">
        <f t="shared" si="0"/>
        <v>0x5C</v>
      </c>
      <c r="C39" s="15" t="s">
        <v>821</v>
      </c>
      <c r="D39" s="16" t="s">
        <v>824</v>
      </c>
      <c r="E39" s="16"/>
      <c r="F39" s="16">
        <v>7</v>
      </c>
      <c r="G39" s="16">
        <v>7</v>
      </c>
      <c r="H39" s="15">
        <f t="shared" si="1"/>
        <v>1</v>
      </c>
      <c r="I39" s="15" t="s">
        <v>12</v>
      </c>
      <c r="J39" s="16">
        <v>0</v>
      </c>
      <c r="K39" s="16"/>
      <c r="L39" s="16"/>
    </row>
    <row r="40" spans="1:12" x14ac:dyDescent="0.25">
      <c r="A40" s="16">
        <f t="shared" si="4"/>
        <v>92</v>
      </c>
      <c r="B40" s="14" t="str">
        <f t="shared" si="0"/>
        <v>0x5C</v>
      </c>
      <c r="C40" s="15" t="s">
        <v>821</v>
      </c>
      <c r="D40" s="16" t="s">
        <v>825</v>
      </c>
      <c r="E40" s="16"/>
      <c r="F40" s="16">
        <v>6</v>
      </c>
      <c r="G40" s="16">
        <v>6</v>
      </c>
      <c r="H40" s="15">
        <f t="shared" si="1"/>
        <v>1</v>
      </c>
      <c r="I40" s="15" t="s">
        <v>12</v>
      </c>
      <c r="J40" s="16">
        <v>0</v>
      </c>
      <c r="K40" s="16"/>
      <c r="L40" s="16"/>
    </row>
    <row r="41" spans="1:12" x14ac:dyDescent="0.25">
      <c r="A41" s="16">
        <f t="shared" si="4"/>
        <v>92</v>
      </c>
      <c r="B41" s="14" t="str">
        <f t="shared" si="0"/>
        <v>0x5C</v>
      </c>
      <c r="C41" s="15" t="s">
        <v>821</v>
      </c>
      <c r="D41" s="16" t="s">
        <v>826</v>
      </c>
      <c r="E41" s="16"/>
      <c r="F41" s="16">
        <v>5</v>
      </c>
      <c r="G41" s="16">
        <v>5</v>
      </c>
      <c r="H41" s="15">
        <f t="shared" si="1"/>
        <v>1</v>
      </c>
      <c r="I41" s="15" t="s">
        <v>12</v>
      </c>
      <c r="J41" s="16">
        <v>0</v>
      </c>
      <c r="K41" s="16"/>
      <c r="L41" s="16"/>
    </row>
    <row r="42" spans="1:12" x14ac:dyDescent="0.25">
      <c r="A42" s="16">
        <f t="shared" si="4"/>
        <v>92</v>
      </c>
      <c r="B42" s="14" t="str">
        <f t="shared" si="0"/>
        <v>0x5C</v>
      </c>
      <c r="C42" s="15" t="s">
        <v>821</v>
      </c>
      <c r="D42" s="16" t="s">
        <v>827</v>
      </c>
      <c r="E42" s="16"/>
      <c r="F42" s="16">
        <v>4</v>
      </c>
      <c r="G42" s="16">
        <v>4</v>
      </c>
      <c r="H42" s="15">
        <f t="shared" si="1"/>
        <v>1</v>
      </c>
      <c r="I42" s="15" t="s">
        <v>12</v>
      </c>
      <c r="J42" s="16">
        <v>0</v>
      </c>
      <c r="K42" s="16"/>
      <c r="L42" s="16"/>
    </row>
    <row r="43" spans="1:12" x14ac:dyDescent="0.25">
      <c r="A43" s="16">
        <f t="shared" si="4"/>
        <v>92</v>
      </c>
      <c r="B43" s="14" t="str">
        <f t="shared" si="0"/>
        <v>0x5C</v>
      </c>
      <c r="C43" s="15" t="s">
        <v>821</v>
      </c>
      <c r="D43" s="16" t="s">
        <v>828</v>
      </c>
      <c r="E43" s="16"/>
      <c r="F43" s="16">
        <v>3</v>
      </c>
      <c r="G43" s="16">
        <v>3</v>
      </c>
      <c r="H43" s="15">
        <f t="shared" si="1"/>
        <v>1</v>
      </c>
      <c r="I43" s="15" t="s">
        <v>12</v>
      </c>
      <c r="J43" s="16">
        <v>0</v>
      </c>
      <c r="K43" s="16"/>
      <c r="L43" s="16"/>
    </row>
    <row r="44" spans="1:12" x14ac:dyDescent="0.25">
      <c r="A44" s="16">
        <f t="shared" si="4"/>
        <v>92</v>
      </c>
      <c r="B44" s="14" t="str">
        <f t="shared" si="0"/>
        <v>0x5C</v>
      </c>
      <c r="C44" s="15" t="s">
        <v>821</v>
      </c>
      <c r="D44" s="16" t="s">
        <v>829</v>
      </c>
      <c r="E44" s="16"/>
      <c r="F44" s="16">
        <v>2</v>
      </c>
      <c r="G44" s="16">
        <v>2</v>
      </c>
      <c r="H44" s="15">
        <f t="shared" si="1"/>
        <v>1</v>
      </c>
      <c r="I44" s="15" t="s">
        <v>12</v>
      </c>
      <c r="J44" s="16">
        <v>0</v>
      </c>
      <c r="K44" s="16"/>
      <c r="L44" s="16"/>
    </row>
    <row r="45" spans="1:12" x14ac:dyDescent="0.25">
      <c r="A45" s="16">
        <f t="shared" si="4"/>
        <v>92</v>
      </c>
      <c r="B45" s="14" t="str">
        <f t="shared" si="0"/>
        <v>0x5C</v>
      </c>
      <c r="C45" s="15" t="s">
        <v>821</v>
      </c>
      <c r="D45" s="16" t="s">
        <v>830</v>
      </c>
      <c r="E45" s="16"/>
      <c r="F45" s="16">
        <v>1</v>
      </c>
      <c r="G45" s="16">
        <v>1</v>
      </c>
      <c r="H45" s="15">
        <f t="shared" si="1"/>
        <v>1</v>
      </c>
      <c r="I45" s="15" t="s">
        <v>12</v>
      </c>
      <c r="J45" s="16">
        <v>0</v>
      </c>
      <c r="K45" s="16"/>
      <c r="L45" s="16"/>
    </row>
    <row r="46" spans="1:12" x14ac:dyDescent="0.25">
      <c r="A46" s="16">
        <f t="shared" si="4"/>
        <v>92</v>
      </c>
      <c r="B46" s="14" t="str">
        <f t="shared" si="0"/>
        <v>0x5C</v>
      </c>
      <c r="C46" s="15" t="s">
        <v>821</v>
      </c>
      <c r="D46" s="16" t="s">
        <v>831</v>
      </c>
      <c r="E46" s="16"/>
      <c r="F46" s="16">
        <v>0</v>
      </c>
      <c r="G46" s="16">
        <v>0</v>
      </c>
      <c r="H46" s="15">
        <f t="shared" si="1"/>
        <v>1</v>
      </c>
      <c r="I46" s="15" t="s">
        <v>12</v>
      </c>
      <c r="J46" s="16">
        <v>0</v>
      </c>
      <c r="K46" s="16"/>
      <c r="L46" s="16"/>
    </row>
    <row r="47" spans="1:12" x14ac:dyDescent="0.25">
      <c r="A47" s="18">
        <f>A46+2</f>
        <v>94</v>
      </c>
      <c r="B47" s="18" t="str">
        <f t="shared" si="0"/>
        <v>0x5E</v>
      </c>
      <c r="C47" s="19" t="s">
        <v>832</v>
      </c>
      <c r="D47" s="24" t="s">
        <v>833</v>
      </c>
      <c r="E47" s="21"/>
      <c r="F47" s="24">
        <v>15</v>
      </c>
      <c r="G47" s="24">
        <v>15</v>
      </c>
      <c r="H47" s="19">
        <f t="shared" si="1"/>
        <v>1</v>
      </c>
      <c r="I47" s="19" t="s">
        <v>11</v>
      </c>
      <c r="J47" s="24">
        <v>0</v>
      </c>
      <c r="K47" s="24"/>
      <c r="L47" s="24"/>
    </row>
    <row r="48" spans="1:12" x14ac:dyDescent="0.25">
      <c r="A48" s="18">
        <f t="shared" ref="A48:A62" si="5">A47</f>
        <v>94</v>
      </c>
      <c r="B48" s="18" t="str">
        <f t="shared" si="0"/>
        <v>0x5E</v>
      </c>
      <c r="C48" s="19" t="s">
        <v>832</v>
      </c>
      <c r="D48" s="24" t="s">
        <v>834</v>
      </c>
      <c r="E48" s="21"/>
      <c r="F48" s="24">
        <v>14</v>
      </c>
      <c r="G48" s="24">
        <v>14</v>
      </c>
      <c r="H48" s="19">
        <f t="shared" si="1"/>
        <v>1</v>
      </c>
      <c r="I48" s="19" t="s">
        <v>11</v>
      </c>
      <c r="J48" s="24">
        <v>0</v>
      </c>
      <c r="K48" s="24"/>
      <c r="L48" s="24"/>
    </row>
    <row r="49" spans="1:12" x14ac:dyDescent="0.25">
      <c r="A49" s="18">
        <f t="shared" si="5"/>
        <v>94</v>
      </c>
      <c r="B49" s="18" t="str">
        <f t="shared" si="0"/>
        <v>0x5E</v>
      </c>
      <c r="C49" s="19" t="s">
        <v>832</v>
      </c>
      <c r="D49" s="24" t="s">
        <v>835</v>
      </c>
      <c r="E49" s="21"/>
      <c r="F49" s="24">
        <v>13</v>
      </c>
      <c r="G49" s="24">
        <v>13</v>
      </c>
      <c r="H49" s="19">
        <f t="shared" si="1"/>
        <v>1</v>
      </c>
      <c r="I49" s="19" t="s">
        <v>11</v>
      </c>
      <c r="J49" s="24">
        <v>0</v>
      </c>
      <c r="K49" s="24"/>
      <c r="L49" s="24"/>
    </row>
    <row r="50" spans="1:12" x14ac:dyDescent="0.25">
      <c r="A50" s="18">
        <f t="shared" si="5"/>
        <v>94</v>
      </c>
      <c r="B50" s="18" t="str">
        <f t="shared" si="0"/>
        <v>0x5E</v>
      </c>
      <c r="C50" s="19" t="s">
        <v>832</v>
      </c>
      <c r="D50" s="24" t="s">
        <v>836</v>
      </c>
      <c r="E50" s="21"/>
      <c r="F50" s="24">
        <v>12</v>
      </c>
      <c r="G50" s="24">
        <v>12</v>
      </c>
      <c r="H50" s="19">
        <f t="shared" si="1"/>
        <v>1</v>
      </c>
      <c r="I50" s="19" t="s">
        <v>11</v>
      </c>
      <c r="J50" s="24">
        <v>0</v>
      </c>
      <c r="K50" s="24"/>
      <c r="L50" s="24"/>
    </row>
    <row r="51" spans="1:12" x14ac:dyDescent="0.25">
      <c r="A51" s="18">
        <f t="shared" si="5"/>
        <v>94</v>
      </c>
      <c r="B51" s="18" t="str">
        <f t="shared" si="0"/>
        <v>0x5E</v>
      </c>
      <c r="C51" s="19" t="s">
        <v>832</v>
      </c>
      <c r="D51" s="24" t="s">
        <v>837</v>
      </c>
      <c r="E51" s="21"/>
      <c r="F51" s="24">
        <v>11</v>
      </c>
      <c r="G51" s="24">
        <v>11</v>
      </c>
      <c r="H51" s="19">
        <f t="shared" si="1"/>
        <v>1</v>
      </c>
      <c r="I51" s="19" t="s">
        <v>11</v>
      </c>
      <c r="J51" s="24">
        <v>0</v>
      </c>
      <c r="K51" s="24"/>
      <c r="L51" s="24"/>
    </row>
    <row r="52" spans="1:12" x14ac:dyDescent="0.25">
      <c r="A52" s="18">
        <f t="shared" si="5"/>
        <v>94</v>
      </c>
      <c r="B52" s="18" t="str">
        <f t="shared" si="0"/>
        <v>0x5E</v>
      </c>
      <c r="C52" s="19" t="s">
        <v>832</v>
      </c>
      <c r="D52" s="24" t="s">
        <v>838</v>
      </c>
      <c r="E52" s="21"/>
      <c r="F52" s="24">
        <v>10</v>
      </c>
      <c r="G52" s="24">
        <v>10</v>
      </c>
      <c r="H52" s="19">
        <f t="shared" si="1"/>
        <v>1</v>
      </c>
      <c r="I52" s="19" t="s">
        <v>11</v>
      </c>
      <c r="J52" s="24">
        <v>0</v>
      </c>
      <c r="K52" s="24"/>
      <c r="L52" s="24"/>
    </row>
    <row r="53" spans="1:12" x14ac:dyDescent="0.25">
      <c r="A53" s="18">
        <f t="shared" si="5"/>
        <v>94</v>
      </c>
      <c r="B53" s="18" t="str">
        <f t="shared" si="0"/>
        <v>0x5E</v>
      </c>
      <c r="C53" s="19" t="s">
        <v>832</v>
      </c>
      <c r="D53" s="24" t="s">
        <v>839</v>
      </c>
      <c r="E53" s="21"/>
      <c r="F53" s="24">
        <v>9</v>
      </c>
      <c r="G53" s="24">
        <v>9</v>
      </c>
      <c r="H53" s="19">
        <f t="shared" si="1"/>
        <v>1</v>
      </c>
      <c r="I53" s="19" t="s">
        <v>11</v>
      </c>
      <c r="J53" s="24">
        <v>0</v>
      </c>
      <c r="K53" s="24"/>
      <c r="L53" s="24"/>
    </row>
    <row r="54" spans="1:12" x14ac:dyDescent="0.25">
      <c r="A54" s="18">
        <f t="shared" si="5"/>
        <v>94</v>
      </c>
      <c r="B54" s="18" t="str">
        <f t="shared" si="0"/>
        <v>0x5E</v>
      </c>
      <c r="C54" s="19" t="s">
        <v>832</v>
      </c>
      <c r="D54" s="24" t="s">
        <v>840</v>
      </c>
      <c r="E54" s="21"/>
      <c r="F54" s="24">
        <v>8</v>
      </c>
      <c r="G54" s="24">
        <v>8</v>
      </c>
      <c r="H54" s="19">
        <f t="shared" si="1"/>
        <v>1</v>
      </c>
      <c r="I54" s="19" t="s">
        <v>11</v>
      </c>
      <c r="J54" s="24">
        <v>0</v>
      </c>
      <c r="K54" s="24"/>
      <c r="L54" s="24"/>
    </row>
    <row r="55" spans="1:12" x14ac:dyDescent="0.25">
      <c r="A55" s="18">
        <f t="shared" si="5"/>
        <v>94</v>
      </c>
      <c r="B55" s="18" t="str">
        <f t="shared" si="0"/>
        <v>0x5E</v>
      </c>
      <c r="C55" s="19" t="s">
        <v>832</v>
      </c>
      <c r="D55" s="24" t="s">
        <v>841</v>
      </c>
      <c r="E55" s="21"/>
      <c r="F55" s="24">
        <v>7</v>
      </c>
      <c r="G55" s="24">
        <v>7</v>
      </c>
      <c r="H55" s="19">
        <f t="shared" si="1"/>
        <v>1</v>
      </c>
      <c r="I55" s="19" t="s">
        <v>11</v>
      </c>
      <c r="J55" s="24">
        <v>0</v>
      </c>
      <c r="K55" s="24"/>
      <c r="L55" s="24"/>
    </row>
    <row r="56" spans="1:12" x14ac:dyDescent="0.25">
      <c r="A56" s="18">
        <f t="shared" si="5"/>
        <v>94</v>
      </c>
      <c r="B56" s="18" t="str">
        <f t="shared" si="0"/>
        <v>0x5E</v>
      </c>
      <c r="C56" s="19" t="s">
        <v>832</v>
      </c>
      <c r="D56" s="24" t="s">
        <v>842</v>
      </c>
      <c r="E56" s="21"/>
      <c r="F56" s="24">
        <v>6</v>
      </c>
      <c r="G56" s="24">
        <v>6</v>
      </c>
      <c r="H56" s="19">
        <f t="shared" si="1"/>
        <v>1</v>
      </c>
      <c r="I56" s="19" t="s">
        <v>11</v>
      </c>
      <c r="J56" s="24">
        <v>0</v>
      </c>
      <c r="K56" s="24"/>
      <c r="L56" s="24"/>
    </row>
    <row r="57" spans="1:12" x14ac:dyDescent="0.25">
      <c r="A57" s="18">
        <f t="shared" si="5"/>
        <v>94</v>
      </c>
      <c r="B57" s="18" t="str">
        <f t="shared" si="0"/>
        <v>0x5E</v>
      </c>
      <c r="C57" s="19" t="s">
        <v>832</v>
      </c>
      <c r="D57" s="24" t="s">
        <v>843</v>
      </c>
      <c r="E57" s="21"/>
      <c r="F57" s="24">
        <v>5</v>
      </c>
      <c r="G57" s="24">
        <v>5</v>
      </c>
      <c r="H57" s="19">
        <f t="shared" si="1"/>
        <v>1</v>
      </c>
      <c r="I57" s="19" t="s">
        <v>11</v>
      </c>
      <c r="J57" s="24">
        <v>0</v>
      </c>
      <c r="K57" s="24"/>
      <c r="L57" s="24"/>
    </row>
    <row r="58" spans="1:12" x14ac:dyDescent="0.25">
      <c r="A58" s="18">
        <f t="shared" si="5"/>
        <v>94</v>
      </c>
      <c r="B58" s="18" t="str">
        <f t="shared" si="0"/>
        <v>0x5E</v>
      </c>
      <c r="C58" s="19" t="s">
        <v>832</v>
      </c>
      <c r="D58" s="24" t="s">
        <v>844</v>
      </c>
      <c r="E58" s="21"/>
      <c r="F58" s="24">
        <v>4</v>
      </c>
      <c r="G58" s="24">
        <v>4</v>
      </c>
      <c r="H58" s="19">
        <f t="shared" si="1"/>
        <v>1</v>
      </c>
      <c r="I58" s="19" t="s">
        <v>11</v>
      </c>
      <c r="J58" s="24">
        <v>0</v>
      </c>
      <c r="K58" s="24"/>
      <c r="L58" s="24"/>
    </row>
    <row r="59" spans="1:12" x14ac:dyDescent="0.25">
      <c r="A59" s="18">
        <f t="shared" si="5"/>
        <v>94</v>
      </c>
      <c r="B59" s="18" t="str">
        <f t="shared" si="0"/>
        <v>0x5E</v>
      </c>
      <c r="C59" s="19" t="s">
        <v>832</v>
      </c>
      <c r="D59" s="24" t="s">
        <v>845</v>
      </c>
      <c r="E59" s="21"/>
      <c r="F59" s="24">
        <v>3</v>
      </c>
      <c r="G59" s="24">
        <v>3</v>
      </c>
      <c r="H59" s="19">
        <f t="shared" si="1"/>
        <v>1</v>
      </c>
      <c r="I59" s="19" t="s">
        <v>11</v>
      </c>
      <c r="J59" s="24">
        <v>0</v>
      </c>
      <c r="K59" s="24"/>
      <c r="L59" s="24"/>
    </row>
    <row r="60" spans="1:12" x14ac:dyDescent="0.25">
      <c r="A60" s="18">
        <f t="shared" si="5"/>
        <v>94</v>
      </c>
      <c r="B60" s="18" t="str">
        <f t="shared" si="0"/>
        <v>0x5E</v>
      </c>
      <c r="C60" s="19" t="s">
        <v>832</v>
      </c>
      <c r="D60" s="24" t="s">
        <v>846</v>
      </c>
      <c r="E60" s="21"/>
      <c r="F60" s="24">
        <v>2</v>
      </c>
      <c r="G60" s="24">
        <v>2</v>
      </c>
      <c r="H60" s="19">
        <f t="shared" si="1"/>
        <v>1</v>
      </c>
      <c r="I60" s="19" t="s">
        <v>11</v>
      </c>
      <c r="J60" s="24">
        <v>0</v>
      </c>
      <c r="K60" s="24"/>
      <c r="L60" s="24"/>
    </row>
    <row r="61" spans="1:12" x14ac:dyDescent="0.25">
      <c r="A61" s="18">
        <f t="shared" si="5"/>
        <v>94</v>
      </c>
      <c r="B61" s="18" t="str">
        <f t="shared" ref="B61:B124" si="6">_xlfn.CONCAT("0x",DEC2HEX(A61,2))</f>
        <v>0x5E</v>
      </c>
      <c r="C61" s="19" t="s">
        <v>832</v>
      </c>
      <c r="D61" s="24" t="s">
        <v>847</v>
      </c>
      <c r="E61" s="21"/>
      <c r="F61" s="24">
        <v>1</v>
      </c>
      <c r="G61" s="24">
        <v>1</v>
      </c>
      <c r="H61" s="19">
        <f t="shared" ref="H61:H124" si="7">IF(G61="","",F61-G61+1)</f>
        <v>1</v>
      </c>
      <c r="I61" s="19" t="s">
        <v>11</v>
      </c>
      <c r="J61" s="24">
        <v>0</v>
      </c>
      <c r="K61" s="24"/>
      <c r="L61" s="24"/>
    </row>
    <row r="62" spans="1:12" x14ac:dyDescent="0.25">
      <c r="A62" s="18">
        <f t="shared" si="5"/>
        <v>94</v>
      </c>
      <c r="B62" s="18" t="str">
        <f t="shared" si="6"/>
        <v>0x5E</v>
      </c>
      <c r="C62" s="19" t="s">
        <v>832</v>
      </c>
      <c r="D62" s="24" t="s">
        <v>848</v>
      </c>
      <c r="E62" s="21"/>
      <c r="F62" s="24">
        <v>0</v>
      </c>
      <c r="G62" s="24">
        <v>0</v>
      </c>
      <c r="H62" s="19">
        <f t="shared" si="7"/>
        <v>1</v>
      </c>
      <c r="I62" s="19" t="s">
        <v>11</v>
      </c>
      <c r="J62" s="24">
        <v>0</v>
      </c>
      <c r="K62" s="24"/>
      <c r="L62" s="24"/>
    </row>
    <row r="63" spans="1:12" x14ac:dyDescent="0.25">
      <c r="A63" s="14">
        <f>A62+2</f>
        <v>96</v>
      </c>
      <c r="B63" s="14" t="str">
        <f t="shared" si="6"/>
        <v>0x60</v>
      </c>
      <c r="C63" s="15" t="s">
        <v>849</v>
      </c>
      <c r="D63" s="16" t="s">
        <v>850</v>
      </c>
      <c r="E63" s="17"/>
      <c r="F63" s="16">
        <v>15</v>
      </c>
      <c r="G63" s="16">
        <v>15</v>
      </c>
      <c r="H63" s="15">
        <f t="shared" si="7"/>
        <v>1</v>
      </c>
      <c r="I63" s="15" t="s">
        <v>12</v>
      </c>
      <c r="J63" s="16">
        <v>0</v>
      </c>
      <c r="K63" s="16"/>
      <c r="L63" s="16"/>
    </row>
    <row r="64" spans="1:12" x14ac:dyDescent="0.25">
      <c r="A64" s="14">
        <f t="shared" ref="A64:A78" si="8">A63</f>
        <v>96</v>
      </c>
      <c r="B64" s="14" t="str">
        <f t="shared" si="6"/>
        <v>0x60</v>
      </c>
      <c r="C64" s="15" t="s">
        <v>849</v>
      </c>
      <c r="D64" s="16" t="s">
        <v>851</v>
      </c>
      <c r="E64" s="17"/>
      <c r="F64" s="16">
        <v>14</v>
      </c>
      <c r="G64" s="16">
        <v>14</v>
      </c>
      <c r="H64" s="15">
        <f t="shared" si="7"/>
        <v>1</v>
      </c>
      <c r="I64" s="15" t="s">
        <v>12</v>
      </c>
      <c r="J64" s="16">
        <v>0</v>
      </c>
      <c r="K64" s="16"/>
      <c r="L64" s="16"/>
    </row>
    <row r="65" spans="1:12" x14ac:dyDescent="0.25">
      <c r="A65" s="14">
        <f t="shared" si="8"/>
        <v>96</v>
      </c>
      <c r="B65" s="14" t="str">
        <f t="shared" si="6"/>
        <v>0x60</v>
      </c>
      <c r="C65" s="15" t="s">
        <v>849</v>
      </c>
      <c r="D65" s="16" t="s">
        <v>852</v>
      </c>
      <c r="E65" s="17"/>
      <c r="F65" s="16">
        <v>13</v>
      </c>
      <c r="G65" s="16">
        <v>13</v>
      </c>
      <c r="H65" s="15">
        <f t="shared" si="7"/>
        <v>1</v>
      </c>
      <c r="I65" s="15" t="s">
        <v>12</v>
      </c>
      <c r="J65" s="16">
        <v>0</v>
      </c>
      <c r="K65" s="16"/>
      <c r="L65" s="16"/>
    </row>
    <row r="66" spans="1:12" x14ac:dyDescent="0.25">
      <c r="A66" s="14">
        <f t="shared" si="8"/>
        <v>96</v>
      </c>
      <c r="B66" s="14" t="str">
        <f t="shared" si="6"/>
        <v>0x60</v>
      </c>
      <c r="C66" s="15" t="s">
        <v>849</v>
      </c>
      <c r="D66" s="16" t="s">
        <v>853</v>
      </c>
      <c r="E66" s="17"/>
      <c r="F66" s="16">
        <v>12</v>
      </c>
      <c r="G66" s="16">
        <v>12</v>
      </c>
      <c r="H66" s="15">
        <f t="shared" si="7"/>
        <v>1</v>
      </c>
      <c r="I66" s="15" t="s">
        <v>12</v>
      </c>
      <c r="J66" s="16">
        <v>0</v>
      </c>
      <c r="K66" s="16"/>
      <c r="L66" s="16"/>
    </row>
    <row r="67" spans="1:12" x14ac:dyDescent="0.25">
      <c r="A67" s="14">
        <f t="shared" si="8"/>
        <v>96</v>
      </c>
      <c r="B67" s="14" t="str">
        <f t="shared" si="6"/>
        <v>0x60</v>
      </c>
      <c r="C67" s="15" t="s">
        <v>849</v>
      </c>
      <c r="D67" s="16" t="s">
        <v>854</v>
      </c>
      <c r="E67" s="17"/>
      <c r="F67" s="16">
        <v>11</v>
      </c>
      <c r="G67" s="16">
        <v>11</v>
      </c>
      <c r="H67" s="15">
        <f t="shared" si="7"/>
        <v>1</v>
      </c>
      <c r="I67" s="15" t="s">
        <v>12</v>
      </c>
      <c r="J67" s="16">
        <v>0</v>
      </c>
      <c r="K67" s="16"/>
      <c r="L67" s="16"/>
    </row>
    <row r="68" spans="1:12" x14ac:dyDescent="0.25">
      <c r="A68" s="14">
        <f t="shared" si="8"/>
        <v>96</v>
      </c>
      <c r="B68" s="14" t="str">
        <f t="shared" si="6"/>
        <v>0x60</v>
      </c>
      <c r="C68" s="15" t="s">
        <v>849</v>
      </c>
      <c r="D68" s="16" t="s">
        <v>855</v>
      </c>
      <c r="E68" s="17"/>
      <c r="F68" s="16">
        <v>10</v>
      </c>
      <c r="G68" s="16">
        <v>10</v>
      </c>
      <c r="H68" s="15">
        <f t="shared" si="7"/>
        <v>1</v>
      </c>
      <c r="I68" s="15" t="s">
        <v>12</v>
      </c>
      <c r="J68" s="16">
        <v>0</v>
      </c>
      <c r="K68" s="16"/>
      <c r="L68" s="16"/>
    </row>
    <row r="69" spans="1:12" x14ac:dyDescent="0.25">
      <c r="A69" s="14">
        <f t="shared" si="8"/>
        <v>96</v>
      </c>
      <c r="B69" s="14" t="str">
        <f t="shared" si="6"/>
        <v>0x60</v>
      </c>
      <c r="C69" s="15" t="s">
        <v>849</v>
      </c>
      <c r="D69" s="16" t="s">
        <v>856</v>
      </c>
      <c r="E69" s="17"/>
      <c r="F69" s="16">
        <v>9</v>
      </c>
      <c r="G69" s="16">
        <v>9</v>
      </c>
      <c r="H69" s="15">
        <f t="shared" si="7"/>
        <v>1</v>
      </c>
      <c r="I69" s="15" t="s">
        <v>12</v>
      </c>
      <c r="J69" s="16">
        <v>0</v>
      </c>
      <c r="K69" s="16"/>
      <c r="L69" s="16"/>
    </row>
    <row r="70" spans="1:12" x14ac:dyDescent="0.25">
      <c r="A70" s="14">
        <f t="shared" si="8"/>
        <v>96</v>
      </c>
      <c r="B70" s="14" t="str">
        <f t="shared" si="6"/>
        <v>0x60</v>
      </c>
      <c r="C70" s="15" t="s">
        <v>849</v>
      </c>
      <c r="D70" s="16" t="s">
        <v>857</v>
      </c>
      <c r="E70" s="17"/>
      <c r="F70" s="16">
        <v>8</v>
      </c>
      <c r="G70" s="16">
        <v>8</v>
      </c>
      <c r="H70" s="15">
        <f t="shared" si="7"/>
        <v>1</v>
      </c>
      <c r="I70" s="15" t="s">
        <v>12</v>
      </c>
      <c r="J70" s="16">
        <v>0</v>
      </c>
      <c r="K70" s="16"/>
      <c r="L70" s="16"/>
    </row>
    <row r="71" spans="1:12" x14ac:dyDescent="0.25">
      <c r="A71" s="14">
        <f t="shared" si="8"/>
        <v>96</v>
      </c>
      <c r="B71" s="14" t="str">
        <f t="shared" si="6"/>
        <v>0x60</v>
      </c>
      <c r="C71" s="15" t="s">
        <v>849</v>
      </c>
      <c r="D71" s="16" t="s">
        <v>858</v>
      </c>
      <c r="E71" s="17"/>
      <c r="F71" s="16">
        <v>7</v>
      </c>
      <c r="G71" s="16">
        <v>7</v>
      </c>
      <c r="H71" s="15">
        <f t="shared" si="7"/>
        <v>1</v>
      </c>
      <c r="I71" s="15" t="s">
        <v>12</v>
      </c>
      <c r="J71" s="16">
        <v>0</v>
      </c>
      <c r="K71" s="16"/>
      <c r="L71" s="16"/>
    </row>
    <row r="72" spans="1:12" x14ac:dyDescent="0.25">
      <c r="A72" s="14">
        <f t="shared" si="8"/>
        <v>96</v>
      </c>
      <c r="B72" s="14" t="str">
        <f t="shared" si="6"/>
        <v>0x60</v>
      </c>
      <c r="C72" s="15" t="s">
        <v>849</v>
      </c>
      <c r="D72" s="16" t="s">
        <v>859</v>
      </c>
      <c r="E72" s="17"/>
      <c r="F72" s="16">
        <v>6</v>
      </c>
      <c r="G72" s="16">
        <v>6</v>
      </c>
      <c r="H72" s="15">
        <f t="shared" si="7"/>
        <v>1</v>
      </c>
      <c r="I72" s="15" t="s">
        <v>12</v>
      </c>
      <c r="J72" s="16">
        <v>0</v>
      </c>
      <c r="K72" s="16"/>
      <c r="L72" s="16"/>
    </row>
    <row r="73" spans="1:12" x14ac:dyDescent="0.25">
      <c r="A73" s="14">
        <f t="shared" si="8"/>
        <v>96</v>
      </c>
      <c r="B73" s="14" t="str">
        <f t="shared" si="6"/>
        <v>0x60</v>
      </c>
      <c r="C73" s="15" t="s">
        <v>849</v>
      </c>
      <c r="D73" s="16" t="s">
        <v>860</v>
      </c>
      <c r="E73" s="17"/>
      <c r="F73" s="16">
        <v>5</v>
      </c>
      <c r="G73" s="16">
        <v>5</v>
      </c>
      <c r="H73" s="15">
        <f t="shared" si="7"/>
        <v>1</v>
      </c>
      <c r="I73" s="15" t="s">
        <v>12</v>
      </c>
      <c r="J73" s="16">
        <v>0</v>
      </c>
      <c r="K73" s="16"/>
      <c r="L73" s="16"/>
    </row>
    <row r="74" spans="1:12" x14ac:dyDescent="0.25">
      <c r="A74" s="14">
        <f t="shared" si="8"/>
        <v>96</v>
      </c>
      <c r="B74" s="14" t="str">
        <f t="shared" si="6"/>
        <v>0x60</v>
      </c>
      <c r="C74" s="15" t="s">
        <v>849</v>
      </c>
      <c r="D74" s="16" t="s">
        <v>861</v>
      </c>
      <c r="E74" s="17"/>
      <c r="F74" s="16">
        <v>4</v>
      </c>
      <c r="G74" s="16">
        <v>4</v>
      </c>
      <c r="H74" s="15">
        <f t="shared" si="7"/>
        <v>1</v>
      </c>
      <c r="I74" s="15" t="s">
        <v>12</v>
      </c>
      <c r="J74" s="16">
        <v>0</v>
      </c>
      <c r="K74" s="16"/>
      <c r="L74" s="16"/>
    </row>
    <row r="75" spans="1:12" x14ac:dyDescent="0.25">
      <c r="A75" s="14">
        <f t="shared" si="8"/>
        <v>96</v>
      </c>
      <c r="B75" s="14" t="str">
        <f t="shared" si="6"/>
        <v>0x60</v>
      </c>
      <c r="C75" s="15" t="s">
        <v>849</v>
      </c>
      <c r="D75" s="16" t="s">
        <v>862</v>
      </c>
      <c r="E75" s="17"/>
      <c r="F75" s="16">
        <v>3</v>
      </c>
      <c r="G75" s="16">
        <v>3</v>
      </c>
      <c r="H75" s="15">
        <f t="shared" si="7"/>
        <v>1</v>
      </c>
      <c r="I75" s="15" t="s">
        <v>12</v>
      </c>
      <c r="J75" s="16">
        <v>0</v>
      </c>
      <c r="K75" s="16"/>
      <c r="L75" s="16"/>
    </row>
    <row r="76" spans="1:12" x14ac:dyDescent="0.25">
      <c r="A76" s="14">
        <f t="shared" si="8"/>
        <v>96</v>
      </c>
      <c r="B76" s="14" t="str">
        <f t="shared" si="6"/>
        <v>0x60</v>
      </c>
      <c r="C76" s="15" t="s">
        <v>849</v>
      </c>
      <c r="D76" s="16" t="s">
        <v>863</v>
      </c>
      <c r="E76" s="17"/>
      <c r="F76" s="16">
        <v>2</v>
      </c>
      <c r="G76" s="16">
        <v>2</v>
      </c>
      <c r="H76" s="15">
        <f t="shared" si="7"/>
        <v>1</v>
      </c>
      <c r="I76" s="15" t="s">
        <v>12</v>
      </c>
      <c r="J76" s="16">
        <v>0</v>
      </c>
      <c r="K76" s="16"/>
      <c r="L76" s="16"/>
    </row>
    <row r="77" spans="1:12" x14ac:dyDescent="0.25">
      <c r="A77" s="14">
        <f t="shared" si="8"/>
        <v>96</v>
      </c>
      <c r="B77" s="14" t="str">
        <f t="shared" si="6"/>
        <v>0x60</v>
      </c>
      <c r="C77" s="15" t="s">
        <v>849</v>
      </c>
      <c r="D77" s="16" t="s">
        <v>864</v>
      </c>
      <c r="E77" s="17"/>
      <c r="F77" s="16">
        <v>1</v>
      </c>
      <c r="G77" s="16">
        <v>1</v>
      </c>
      <c r="H77" s="15">
        <f t="shared" si="7"/>
        <v>1</v>
      </c>
      <c r="I77" s="15" t="s">
        <v>12</v>
      </c>
      <c r="J77" s="16">
        <v>0</v>
      </c>
      <c r="K77" s="16"/>
      <c r="L77" s="16"/>
    </row>
    <row r="78" spans="1:12" x14ac:dyDescent="0.25">
      <c r="A78" s="14">
        <f t="shared" si="8"/>
        <v>96</v>
      </c>
      <c r="B78" s="14" t="str">
        <f t="shared" si="6"/>
        <v>0x60</v>
      </c>
      <c r="C78" s="15" t="s">
        <v>849</v>
      </c>
      <c r="D78" s="16" t="s">
        <v>865</v>
      </c>
      <c r="E78" s="17"/>
      <c r="F78" s="16">
        <v>0</v>
      </c>
      <c r="G78" s="16">
        <v>0</v>
      </c>
      <c r="H78" s="15">
        <f t="shared" si="7"/>
        <v>1</v>
      </c>
      <c r="I78" s="15" t="s">
        <v>12</v>
      </c>
      <c r="J78" s="16">
        <v>0</v>
      </c>
      <c r="K78" s="16"/>
      <c r="L78" s="16"/>
    </row>
    <row r="79" spans="1:12" x14ac:dyDescent="0.25">
      <c r="A79" s="18">
        <f>A78+2</f>
        <v>98</v>
      </c>
      <c r="B79" s="18" t="str">
        <f t="shared" si="6"/>
        <v>0x62</v>
      </c>
      <c r="C79" s="19" t="s">
        <v>866</v>
      </c>
      <c r="D79" s="19" t="s">
        <v>867</v>
      </c>
      <c r="E79" s="21" t="s">
        <v>868</v>
      </c>
      <c r="F79" s="24">
        <v>6</v>
      </c>
      <c r="G79" s="24">
        <v>6</v>
      </c>
      <c r="H79" s="19">
        <f t="shared" si="7"/>
        <v>1</v>
      </c>
      <c r="I79" s="19" t="s">
        <v>9</v>
      </c>
      <c r="J79" s="24">
        <v>0</v>
      </c>
      <c r="K79" s="24"/>
      <c r="L79" s="24"/>
    </row>
    <row r="80" spans="1:12" x14ac:dyDescent="0.25">
      <c r="A80" s="18">
        <f>A79</f>
        <v>98</v>
      </c>
      <c r="B80" s="18" t="str">
        <f t="shared" si="6"/>
        <v>0x62</v>
      </c>
      <c r="C80" s="19" t="s">
        <v>866</v>
      </c>
      <c r="D80" s="24" t="s">
        <v>869</v>
      </c>
      <c r="E80" s="21" t="s">
        <v>870</v>
      </c>
      <c r="F80" s="24">
        <v>5</v>
      </c>
      <c r="G80" s="24">
        <v>5</v>
      </c>
      <c r="H80" s="19">
        <f t="shared" si="7"/>
        <v>1</v>
      </c>
      <c r="I80" s="19" t="s">
        <v>9</v>
      </c>
      <c r="J80" s="24">
        <v>0</v>
      </c>
      <c r="K80" s="24"/>
      <c r="L80" s="24"/>
    </row>
    <row r="81" spans="1:12" x14ac:dyDescent="0.25">
      <c r="A81" s="18">
        <f>A80</f>
        <v>98</v>
      </c>
      <c r="B81" s="18" t="str">
        <f t="shared" si="6"/>
        <v>0x62</v>
      </c>
      <c r="C81" s="19" t="s">
        <v>866</v>
      </c>
      <c r="D81" s="24" t="s">
        <v>871</v>
      </c>
      <c r="E81" s="21" t="s">
        <v>870</v>
      </c>
      <c r="F81" s="24">
        <v>4</v>
      </c>
      <c r="G81" s="24">
        <v>4</v>
      </c>
      <c r="H81" s="19">
        <f t="shared" si="7"/>
        <v>1</v>
      </c>
      <c r="I81" s="19" t="s">
        <v>9</v>
      </c>
      <c r="J81" s="24">
        <v>0</v>
      </c>
      <c r="K81" s="24"/>
      <c r="L81" s="24"/>
    </row>
    <row r="82" spans="1:12" x14ac:dyDescent="0.25">
      <c r="A82" s="18">
        <f>A81</f>
        <v>98</v>
      </c>
      <c r="B82" s="18" t="str">
        <f t="shared" si="6"/>
        <v>0x62</v>
      </c>
      <c r="C82" s="19" t="s">
        <v>866</v>
      </c>
      <c r="D82" s="19" t="s">
        <v>872</v>
      </c>
      <c r="E82" s="21" t="s">
        <v>868</v>
      </c>
      <c r="F82" s="24">
        <v>2</v>
      </c>
      <c r="G82" s="24">
        <v>2</v>
      </c>
      <c r="H82" s="19">
        <f t="shared" si="7"/>
        <v>1</v>
      </c>
      <c r="I82" s="19" t="s">
        <v>10</v>
      </c>
      <c r="J82" s="24">
        <v>0</v>
      </c>
      <c r="K82" s="24"/>
      <c r="L82" s="24"/>
    </row>
    <row r="83" spans="1:12" x14ac:dyDescent="0.25">
      <c r="A83" s="18">
        <f>A82</f>
        <v>98</v>
      </c>
      <c r="B83" s="18" t="str">
        <f t="shared" si="6"/>
        <v>0x62</v>
      </c>
      <c r="C83" s="19" t="s">
        <v>866</v>
      </c>
      <c r="D83" s="24" t="s">
        <v>873</v>
      </c>
      <c r="E83" s="21" t="s">
        <v>870</v>
      </c>
      <c r="F83" s="24">
        <v>1</v>
      </c>
      <c r="G83" s="24">
        <v>1</v>
      </c>
      <c r="H83" s="19">
        <f t="shared" si="7"/>
        <v>1</v>
      </c>
      <c r="I83" s="19" t="s">
        <v>10</v>
      </c>
      <c r="J83" s="24">
        <v>0</v>
      </c>
      <c r="K83" s="24"/>
      <c r="L83" s="24"/>
    </row>
    <row r="84" spans="1:12" x14ac:dyDescent="0.25">
      <c r="A84" s="18">
        <f>A83</f>
        <v>98</v>
      </c>
      <c r="B84" s="18" t="str">
        <f t="shared" si="6"/>
        <v>0x62</v>
      </c>
      <c r="C84" s="19" t="s">
        <v>866</v>
      </c>
      <c r="D84" s="24" t="s">
        <v>874</v>
      </c>
      <c r="E84" s="21" t="s">
        <v>870</v>
      </c>
      <c r="F84" s="24">
        <v>0</v>
      </c>
      <c r="G84" s="24">
        <v>0</v>
      </c>
      <c r="H84" s="19">
        <f t="shared" si="7"/>
        <v>1</v>
      </c>
      <c r="I84" s="19" t="s">
        <v>10</v>
      </c>
      <c r="J84" s="24">
        <v>0</v>
      </c>
      <c r="K84" s="24"/>
      <c r="L84" s="24"/>
    </row>
    <row r="85" spans="1:12" x14ac:dyDescent="0.25">
      <c r="A85" s="14">
        <f>A84+1</f>
        <v>99</v>
      </c>
      <c r="B85" s="14" t="str">
        <f t="shared" si="6"/>
        <v>0x63</v>
      </c>
      <c r="C85" s="15" t="s">
        <v>875</v>
      </c>
      <c r="D85" s="16" t="s">
        <v>876</v>
      </c>
      <c r="E85" s="17"/>
      <c r="F85" s="16">
        <v>5</v>
      </c>
      <c r="G85" s="16">
        <v>5</v>
      </c>
      <c r="H85" s="15">
        <f t="shared" si="7"/>
        <v>1</v>
      </c>
      <c r="I85" s="15" t="s">
        <v>9</v>
      </c>
      <c r="J85" s="16">
        <v>0</v>
      </c>
      <c r="K85" s="16"/>
      <c r="L85" s="16"/>
    </row>
    <row r="86" spans="1:12" x14ac:dyDescent="0.25">
      <c r="A86" s="14">
        <f>A85</f>
        <v>99</v>
      </c>
      <c r="B86" s="14" t="str">
        <f t="shared" si="6"/>
        <v>0x63</v>
      </c>
      <c r="C86" s="15" t="s">
        <v>875</v>
      </c>
      <c r="D86" s="15" t="s">
        <v>877</v>
      </c>
      <c r="E86" s="17" t="s">
        <v>1758</v>
      </c>
      <c r="F86" s="16">
        <v>4</v>
      </c>
      <c r="G86" s="16">
        <v>4</v>
      </c>
      <c r="H86" s="15">
        <f t="shared" si="7"/>
        <v>1</v>
      </c>
      <c r="I86" s="15" t="s">
        <v>9</v>
      </c>
      <c r="J86" s="16">
        <v>0</v>
      </c>
      <c r="K86" s="16"/>
      <c r="L86" s="16"/>
    </row>
    <row r="87" spans="1:12" x14ac:dyDescent="0.25">
      <c r="A87" s="14">
        <f>A86</f>
        <v>99</v>
      </c>
      <c r="B87" s="14" t="str">
        <f t="shared" si="6"/>
        <v>0x63</v>
      </c>
      <c r="C87" s="15" t="s">
        <v>875</v>
      </c>
      <c r="D87" s="16" t="s">
        <v>878</v>
      </c>
      <c r="E87" s="17"/>
      <c r="F87" s="16">
        <v>1</v>
      </c>
      <c r="G87" s="16">
        <v>1</v>
      </c>
      <c r="H87" s="15">
        <f t="shared" si="7"/>
        <v>1</v>
      </c>
      <c r="I87" s="15" t="s">
        <v>10</v>
      </c>
      <c r="J87" s="16">
        <v>0</v>
      </c>
      <c r="K87" s="16"/>
      <c r="L87" s="16"/>
    </row>
    <row r="88" spans="1:12" x14ac:dyDescent="0.25">
      <c r="A88" s="14">
        <f>A87</f>
        <v>99</v>
      </c>
      <c r="B88" s="14" t="str">
        <f t="shared" si="6"/>
        <v>0x63</v>
      </c>
      <c r="C88" s="15" t="s">
        <v>875</v>
      </c>
      <c r="D88" s="15" t="s">
        <v>879</v>
      </c>
      <c r="E88" s="17" t="s">
        <v>1759</v>
      </c>
      <c r="F88" s="16">
        <v>0</v>
      </c>
      <c r="G88" s="16">
        <v>0</v>
      </c>
      <c r="H88" s="15">
        <f t="shared" si="7"/>
        <v>1</v>
      </c>
      <c r="I88" s="15" t="s">
        <v>10</v>
      </c>
      <c r="J88" s="16">
        <v>0</v>
      </c>
      <c r="K88" s="16"/>
      <c r="L88" s="16"/>
    </row>
    <row r="89" spans="1:12" x14ac:dyDescent="0.25">
      <c r="A89" s="18">
        <f>A88+1</f>
        <v>100</v>
      </c>
      <c r="B89" s="18" t="str">
        <f t="shared" si="6"/>
        <v>0x64</v>
      </c>
      <c r="C89" s="19" t="s">
        <v>880</v>
      </c>
      <c r="D89" s="24" t="s">
        <v>881</v>
      </c>
      <c r="E89" s="21"/>
      <c r="F89" s="24">
        <v>15</v>
      </c>
      <c r="G89" s="24">
        <v>15</v>
      </c>
      <c r="H89" s="19">
        <f t="shared" si="7"/>
        <v>1</v>
      </c>
      <c r="I89" s="19" t="s">
        <v>9</v>
      </c>
      <c r="J89" s="24">
        <v>0</v>
      </c>
      <c r="K89" s="24"/>
      <c r="L89" s="24"/>
    </row>
    <row r="90" spans="1:12" x14ac:dyDescent="0.25">
      <c r="A90" s="18">
        <f t="shared" ref="A90:A104" si="9">A89</f>
        <v>100</v>
      </c>
      <c r="B90" s="18" t="str">
        <f t="shared" si="6"/>
        <v>0x64</v>
      </c>
      <c r="C90" s="19" t="s">
        <v>880</v>
      </c>
      <c r="D90" s="24" t="s">
        <v>882</v>
      </c>
      <c r="E90" s="21"/>
      <c r="F90" s="24">
        <v>14</v>
      </c>
      <c r="G90" s="24">
        <v>14</v>
      </c>
      <c r="H90" s="19">
        <f t="shared" si="7"/>
        <v>1</v>
      </c>
      <c r="I90" s="19" t="s">
        <v>9</v>
      </c>
      <c r="J90" s="24">
        <v>0</v>
      </c>
      <c r="K90" s="24"/>
      <c r="L90" s="24"/>
    </row>
    <row r="91" spans="1:12" x14ac:dyDescent="0.25">
      <c r="A91" s="18">
        <f t="shared" si="9"/>
        <v>100</v>
      </c>
      <c r="B91" s="18" t="str">
        <f t="shared" si="6"/>
        <v>0x64</v>
      </c>
      <c r="C91" s="19" t="s">
        <v>880</v>
      </c>
      <c r="D91" s="24" t="s">
        <v>883</v>
      </c>
      <c r="E91" s="21"/>
      <c r="F91" s="24">
        <v>13</v>
      </c>
      <c r="G91" s="24">
        <v>13</v>
      </c>
      <c r="H91" s="19">
        <f t="shared" si="7"/>
        <v>1</v>
      </c>
      <c r="I91" s="19" t="s">
        <v>9</v>
      </c>
      <c r="J91" s="24">
        <v>0</v>
      </c>
      <c r="K91" s="24"/>
      <c r="L91" s="24"/>
    </row>
    <row r="92" spans="1:12" x14ac:dyDescent="0.25">
      <c r="A92" s="18">
        <f t="shared" si="9"/>
        <v>100</v>
      </c>
      <c r="B92" s="18" t="str">
        <f t="shared" si="6"/>
        <v>0x64</v>
      </c>
      <c r="C92" s="19" t="s">
        <v>880</v>
      </c>
      <c r="D92" s="24" t="s">
        <v>884</v>
      </c>
      <c r="E92" s="21"/>
      <c r="F92" s="24">
        <v>12</v>
      </c>
      <c r="G92" s="24">
        <v>12</v>
      </c>
      <c r="H92" s="19">
        <f t="shared" si="7"/>
        <v>1</v>
      </c>
      <c r="I92" s="19" t="s">
        <v>9</v>
      </c>
      <c r="J92" s="24">
        <v>0</v>
      </c>
      <c r="K92" s="24"/>
      <c r="L92" s="24"/>
    </row>
    <row r="93" spans="1:12" x14ac:dyDescent="0.25">
      <c r="A93" s="18">
        <f t="shared" si="9"/>
        <v>100</v>
      </c>
      <c r="B93" s="18" t="str">
        <f t="shared" si="6"/>
        <v>0x64</v>
      </c>
      <c r="C93" s="19" t="s">
        <v>880</v>
      </c>
      <c r="D93" s="24" t="s">
        <v>885</v>
      </c>
      <c r="E93" s="21"/>
      <c r="F93" s="24">
        <v>11</v>
      </c>
      <c r="G93" s="24">
        <v>11</v>
      </c>
      <c r="H93" s="19">
        <f t="shared" si="7"/>
        <v>1</v>
      </c>
      <c r="I93" s="19" t="s">
        <v>9</v>
      </c>
      <c r="J93" s="24">
        <v>0</v>
      </c>
      <c r="K93" s="24"/>
      <c r="L93" s="24"/>
    </row>
    <row r="94" spans="1:12" x14ac:dyDescent="0.25">
      <c r="A94" s="18">
        <f t="shared" si="9"/>
        <v>100</v>
      </c>
      <c r="B94" s="18" t="str">
        <f t="shared" si="6"/>
        <v>0x64</v>
      </c>
      <c r="C94" s="19" t="s">
        <v>880</v>
      </c>
      <c r="D94" s="24" t="s">
        <v>886</v>
      </c>
      <c r="E94" s="21"/>
      <c r="F94" s="24">
        <v>10</v>
      </c>
      <c r="G94" s="24">
        <v>10</v>
      </c>
      <c r="H94" s="19">
        <f t="shared" si="7"/>
        <v>1</v>
      </c>
      <c r="I94" s="19" t="s">
        <v>9</v>
      </c>
      <c r="J94" s="24">
        <v>0</v>
      </c>
      <c r="K94" s="24"/>
      <c r="L94" s="24"/>
    </row>
    <row r="95" spans="1:12" x14ac:dyDescent="0.25">
      <c r="A95" s="18">
        <f t="shared" si="9"/>
        <v>100</v>
      </c>
      <c r="B95" s="18" t="str">
        <f t="shared" si="6"/>
        <v>0x64</v>
      </c>
      <c r="C95" s="19" t="s">
        <v>880</v>
      </c>
      <c r="D95" s="24" t="s">
        <v>887</v>
      </c>
      <c r="E95" s="21"/>
      <c r="F95" s="24">
        <v>9</v>
      </c>
      <c r="G95" s="24">
        <v>9</v>
      </c>
      <c r="H95" s="19">
        <f t="shared" si="7"/>
        <v>1</v>
      </c>
      <c r="I95" s="19" t="s">
        <v>9</v>
      </c>
      <c r="J95" s="24">
        <v>0</v>
      </c>
      <c r="K95" s="24"/>
      <c r="L95" s="24"/>
    </row>
    <row r="96" spans="1:12" x14ac:dyDescent="0.25">
      <c r="A96" s="18">
        <f t="shared" si="9"/>
        <v>100</v>
      </c>
      <c r="B96" s="18" t="str">
        <f t="shared" si="6"/>
        <v>0x64</v>
      </c>
      <c r="C96" s="19" t="s">
        <v>880</v>
      </c>
      <c r="D96" s="24" t="s">
        <v>888</v>
      </c>
      <c r="E96" s="21"/>
      <c r="F96" s="24">
        <v>8</v>
      </c>
      <c r="G96" s="24">
        <v>8</v>
      </c>
      <c r="H96" s="19">
        <f t="shared" si="7"/>
        <v>1</v>
      </c>
      <c r="I96" s="19" t="s">
        <v>9</v>
      </c>
      <c r="J96" s="24">
        <v>0</v>
      </c>
      <c r="K96" s="24"/>
      <c r="L96" s="24"/>
    </row>
    <row r="97" spans="1:12" x14ac:dyDescent="0.25">
      <c r="A97" s="18">
        <f t="shared" si="9"/>
        <v>100</v>
      </c>
      <c r="B97" s="18" t="str">
        <f t="shared" si="6"/>
        <v>0x64</v>
      </c>
      <c r="C97" s="19" t="s">
        <v>880</v>
      </c>
      <c r="D97" s="24" t="s">
        <v>889</v>
      </c>
      <c r="E97" s="21"/>
      <c r="F97" s="24">
        <v>7</v>
      </c>
      <c r="G97" s="24">
        <v>7</v>
      </c>
      <c r="H97" s="19">
        <f t="shared" si="7"/>
        <v>1</v>
      </c>
      <c r="I97" s="19" t="s">
        <v>9</v>
      </c>
      <c r="J97" s="24">
        <v>0</v>
      </c>
      <c r="K97" s="24"/>
      <c r="L97" s="24"/>
    </row>
    <row r="98" spans="1:12" x14ac:dyDescent="0.25">
      <c r="A98" s="18">
        <f t="shared" si="9"/>
        <v>100</v>
      </c>
      <c r="B98" s="18" t="str">
        <f t="shared" si="6"/>
        <v>0x64</v>
      </c>
      <c r="C98" s="19" t="s">
        <v>880</v>
      </c>
      <c r="D98" s="24" t="s">
        <v>890</v>
      </c>
      <c r="E98" s="21"/>
      <c r="F98" s="24">
        <v>6</v>
      </c>
      <c r="G98" s="24">
        <v>6</v>
      </c>
      <c r="H98" s="19">
        <f t="shared" si="7"/>
        <v>1</v>
      </c>
      <c r="I98" s="19" t="s">
        <v>9</v>
      </c>
      <c r="J98" s="24">
        <v>0</v>
      </c>
      <c r="K98" s="24"/>
      <c r="L98" s="24"/>
    </row>
    <row r="99" spans="1:12" x14ac:dyDescent="0.25">
      <c r="A99" s="18">
        <f t="shared" si="9"/>
        <v>100</v>
      </c>
      <c r="B99" s="18" t="str">
        <f t="shared" si="6"/>
        <v>0x64</v>
      </c>
      <c r="C99" s="19" t="s">
        <v>880</v>
      </c>
      <c r="D99" s="24" t="s">
        <v>891</v>
      </c>
      <c r="E99" s="21"/>
      <c r="F99" s="24">
        <v>5</v>
      </c>
      <c r="G99" s="24">
        <v>5</v>
      </c>
      <c r="H99" s="19">
        <f t="shared" si="7"/>
        <v>1</v>
      </c>
      <c r="I99" s="19" t="s">
        <v>9</v>
      </c>
      <c r="J99" s="24">
        <v>0</v>
      </c>
      <c r="K99" s="24"/>
      <c r="L99" s="24"/>
    </row>
    <row r="100" spans="1:12" x14ac:dyDescent="0.25">
      <c r="A100" s="18">
        <f t="shared" si="9"/>
        <v>100</v>
      </c>
      <c r="B100" s="18" t="str">
        <f t="shared" si="6"/>
        <v>0x64</v>
      </c>
      <c r="C100" s="19" t="s">
        <v>880</v>
      </c>
      <c r="D100" s="24" t="s">
        <v>892</v>
      </c>
      <c r="E100" s="21"/>
      <c r="F100" s="24">
        <v>4</v>
      </c>
      <c r="G100" s="24">
        <v>4</v>
      </c>
      <c r="H100" s="19">
        <f t="shared" si="7"/>
        <v>1</v>
      </c>
      <c r="I100" s="19" t="s">
        <v>9</v>
      </c>
      <c r="J100" s="24">
        <v>0</v>
      </c>
      <c r="K100" s="24"/>
      <c r="L100" s="24"/>
    </row>
    <row r="101" spans="1:12" x14ac:dyDescent="0.25">
      <c r="A101" s="18">
        <f t="shared" si="9"/>
        <v>100</v>
      </c>
      <c r="B101" s="18" t="str">
        <f t="shared" si="6"/>
        <v>0x64</v>
      </c>
      <c r="C101" s="19" t="s">
        <v>880</v>
      </c>
      <c r="D101" s="24" t="s">
        <v>893</v>
      </c>
      <c r="E101" s="21"/>
      <c r="F101" s="24">
        <v>3</v>
      </c>
      <c r="G101" s="24">
        <v>3</v>
      </c>
      <c r="H101" s="19">
        <f t="shared" si="7"/>
        <v>1</v>
      </c>
      <c r="I101" s="19" t="s">
        <v>9</v>
      </c>
      <c r="J101" s="24">
        <v>0</v>
      </c>
      <c r="K101" s="24"/>
      <c r="L101" s="24"/>
    </row>
    <row r="102" spans="1:12" x14ac:dyDescent="0.25">
      <c r="A102" s="18">
        <f t="shared" si="9"/>
        <v>100</v>
      </c>
      <c r="B102" s="18" t="str">
        <f t="shared" si="6"/>
        <v>0x64</v>
      </c>
      <c r="C102" s="19" t="s">
        <v>880</v>
      </c>
      <c r="D102" s="24" t="s">
        <v>894</v>
      </c>
      <c r="E102" s="21"/>
      <c r="F102" s="24">
        <v>2</v>
      </c>
      <c r="G102" s="24">
        <v>2</v>
      </c>
      <c r="H102" s="19">
        <f t="shared" si="7"/>
        <v>1</v>
      </c>
      <c r="I102" s="19" t="s">
        <v>9</v>
      </c>
      <c r="J102" s="24">
        <v>0</v>
      </c>
      <c r="K102" s="24"/>
      <c r="L102" s="24"/>
    </row>
    <row r="103" spans="1:12" x14ac:dyDescent="0.25">
      <c r="A103" s="18">
        <f t="shared" si="9"/>
        <v>100</v>
      </c>
      <c r="B103" s="18" t="str">
        <f t="shared" si="6"/>
        <v>0x64</v>
      </c>
      <c r="C103" s="19" t="s">
        <v>880</v>
      </c>
      <c r="D103" s="24" t="s">
        <v>895</v>
      </c>
      <c r="E103" s="21"/>
      <c r="F103" s="24">
        <v>1</v>
      </c>
      <c r="G103" s="24">
        <v>1</v>
      </c>
      <c r="H103" s="19">
        <f t="shared" si="7"/>
        <v>1</v>
      </c>
      <c r="I103" s="19" t="s">
        <v>9</v>
      </c>
      <c r="J103" s="24">
        <v>0</v>
      </c>
      <c r="K103" s="24"/>
      <c r="L103" s="24"/>
    </row>
    <row r="104" spans="1:12" x14ac:dyDescent="0.25">
      <c r="A104" s="18">
        <f t="shared" si="9"/>
        <v>100</v>
      </c>
      <c r="B104" s="18" t="str">
        <f t="shared" si="6"/>
        <v>0x64</v>
      </c>
      <c r="C104" s="19" t="s">
        <v>880</v>
      </c>
      <c r="D104" s="24" t="s">
        <v>896</v>
      </c>
      <c r="E104" s="21"/>
      <c r="F104" s="24">
        <v>0</v>
      </c>
      <c r="G104" s="24">
        <v>0</v>
      </c>
      <c r="H104" s="19">
        <f t="shared" si="7"/>
        <v>1</v>
      </c>
      <c r="I104" s="19" t="s">
        <v>9</v>
      </c>
      <c r="J104" s="24">
        <v>0</v>
      </c>
      <c r="K104" s="24"/>
      <c r="L104" s="24"/>
    </row>
    <row r="105" spans="1:12" x14ac:dyDescent="0.25">
      <c r="A105" s="14">
        <f>A104+2</f>
        <v>102</v>
      </c>
      <c r="B105" s="14" t="str">
        <f t="shared" si="6"/>
        <v>0x66</v>
      </c>
      <c r="C105" s="15" t="s">
        <v>897</v>
      </c>
      <c r="D105" s="16" t="s">
        <v>898</v>
      </c>
      <c r="E105" s="17"/>
      <c r="F105" s="16">
        <v>15</v>
      </c>
      <c r="G105" s="16">
        <v>15</v>
      </c>
      <c r="H105" s="15">
        <f t="shared" si="7"/>
        <v>1</v>
      </c>
      <c r="I105" s="15" t="s">
        <v>10</v>
      </c>
      <c r="J105" s="16">
        <v>0</v>
      </c>
      <c r="K105" s="16"/>
      <c r="L105" s="16"/>
    </row>
    <row r="106" spans="1:12" x14ac:dyDescent="0.25">
      <c r="A106" s="14">
        <f t="shared" ref="A106:A120" si="10">A105</f>
        <v>102</v>
      </c>
      <c r="B106" s="14" t="str">
        <f t="shared" si="6"/>
        <v>0x66</v>
      </c>
      <c r="C106" s="15" t="s">
        <v>897</v>
      </c>
      <c r="D106" s="16" t="s">
        <v>899</v>
      </c>
      <c r="E106" s="17"/>
      <c r="F106" s="16">
        <v>14</v>
      </c>
      <c r="G106" s="16">
        <v>14</v>
      </c>
      <c r="H106" s="15">
        <f t="shared" si="7"/>
        <v>1</v>
      </c>
      <c r="I106" s="15" t="s">
        <v>10</v>
      </c>
      <c r="J106" s="16">
        <v>0</v>
      </c>
      <c r="K106" s="16"/>
      <c r="L106" s="16"/>
    </row>
    <row r="107" spans="1:12" x14ac:dyDescent="0.25">
      <c r="A107" s="14">
        <f t="shared" si="10"/>
        <v>102</v>
      </c>
      <c r="B107" s="14" t="str">
        <f t="shared" si="6"/>
        <v>0x66</v>
      </c>
      <c r="C107" s="15" t="s">
        <v>897</v>
      </c>
      <c r="D107" s="16" t="s">
        <v>900</v>
      </c>
      <c r="E107" s="17"/>
      <c r="F107" s="16">
        <v>13</v>
      </c>
      <c r="G107" s="16">
        <v>13</v>
      </c>
      <c r="H107" s="15">
        <f t="shared" si="7"/>
        <v>1</v>
      </c>
      <c r="I107" s="15" t="s">
        <v>10</v>
      </c>
      <c r="J107" s="16">
        <v>0</v>
      </c>
      <c r="K107" s="16"/>
      <c r="L107" s="16"/>
    </row>
    <row r="108" spans="1:12" x14ac:dyDescent="0.25">
      <c r="A108" s="14">
        <f t="shared" si="10"/>
        <v>102</v>
      </c>
      <c r="B108" s="14" t="str">
        <f t="shared" si="6"/>
        <v>0x66</v>
      </c>
      <c r="C108" s="15" t="s">
        <v>897</v>
      </c>
      <c r="D108" s="16" t="s">
        <v>901</v>
      </c>
      <c r="E108" s="17"/>
      <c r="F108" s="16">
        <v>12</v>
      </c>
      <c r="G108" s="16">
        <v>12</v>
      </c>
      <c r="H108" s="15">
        <f t="shared" si="7"/>
        <v>1</v>
      </c>
      <c r="I108" s="15" t="s">
        <v>10</v>
      </c>
      <c r="J108" s="16">
        <v>0</v>
      </c>
      <c r="K108" s="16"/>
      <c r="L108" s="16"/>
    </row>
    <row r="109" spans="1:12" x14ac:dyDescent="0.25">
      <c r="A109" s="14">
        <f t="shared" si="10"/>
        <v>102</v>
      </c>
      <c r="B109" s="14" t="str">
        <f t="shared" si="6"/>
        <v>0x66</v>
      </c>
      <c r="C109" s="15" t="s">
        <v>897</v>
      </c>
      <c r="D109" s="16" t="s">
        <v>902</v>
      </c>
      <c r="E109" s="17"/>
      <c r="F109" s="16">
        <v>11</v>
      </c>
      <c r="G109" s="16">
        <v>11</v>
      </c>
      <c r="H109" s="15">
        <f t="shared" si="7"/>
        <v>1</v>
      </c>
      <c r="I109" s="15" t="s">
        <v>10</v>
      </c>
      <c r="J109" s="16">
        <v>0</v>
      </c>
      <c r="K109" s="16"/>
      <c r="L109" s="16"/>
    </row>
    <row r="110" spans="1:12" x14ac:dyDescent="0.25">
      <c r="A110" s="14">
        <f t="shared" si="10"/>
        <v>102</v>
      </c>
      <c r="B110" s="14" t="str">
        <f t="shared" si="6"/>
        <v>0x66</v>
      </c>
      <c r="C110" s="15" t="s">
        <v>897</v>
      </c>
      <c r="D110" s="16" t="s">
        <v>903</v>
      </c>
      <c r="E110" s="17"/>
      <c r="F110" s="16">
        <v>10</v>
      </c>
      <c r="G110" s="16">
        <v>10</v>
      </c>
      <c r="H110" s="15">
        <f t="shared" si="7"/>
        <v>1</v>
      </c>
      <c r="I110" s="15" t="s">
        <v>10</v>
      </c>
      <c r="J110" s="16">
        <v>0</v>
      </c>
      <c r="K110" s="16"/>
      <c r="L110" s="16"/>
    </row>
    <row r="111" spans="1:12" x14ac:dyDescent="0.25">
      <c r="A111" s="14">
        <f t="shared" si="10"/>
        <v>102</v>
      </c>
      <c r="B111" s="14" t="str">
        <f t="shared" si="6"/>
        <v>0x66</v>
      </c>
      <c r="C111" s="15" t="s">
        <v>897</v>
      </c>
      <c r="D111" s="16" t="s">
        <v>904</v>
      </c>
      <c r="E111" s="17"/>
      <c r="F111" s="16">
        <v>9</v>
      </c>
      <c r="G111" s="16">
        <v>9</v>
      </c>
      <c r="H111" s="15">
        <f t="shared" si="7"/>
        <v>1</v>
      </c>
      <c r="I111" s="15" t="s">
        <v>10</v>
      </c>
      <c r="J111" s="16">
        <v>0</v>
      </c>
      <c r="K111" s="16"/>
      <c r="L111" s="16"/>
    </row>
    <row r="112" spans="1:12" x14ac:dyDescent="0.25">
      <c r="A112" s="14">
        <f t="shared" si="10"/>
        <v>102</v>
      </c>
      <c r="B112" s="14" t="str">
        <f t="shared" si="6"/>
        <v>0x66</v>
      </c>
      <c r="C112" s="15" t="s">
        <v>897</v>
      </c>
      <c r="D112" s="16" t="s">
        <v>905</v>
      </c>
      <c r="E112" s="17"/>
      <c r="F112" s="16">
        <v>8</v>
      </c>
      <c r="G112" s="16">
        <v>8</v>
      </c>
      <c r="H112" s="15">
        <f t="shared" si="7"/>
        <v>1</v>
      </c>
      <c r="I112" s="15" t="s">
        <v>10</v>
      </c>
      <c r="J112" s="16">
        <v>0</v>
      </c>
      <c r="K112" s="16"/>
      <c r="L112" s="16"/>
    </row>
    <row r="113" spans="1:12" x14ac:dyDescent="0.25">
      <c r="A113" s="14">
        <f t="shared" si="10"/>
        <v>102</v>
      </c>
      <c r="B113" s="14" t="str">
        <f t="shared" si="6"/>
        <v>0x66</v>
      </c>
      <c r="C113" s="15" t="s">
        <v>897</v>
      </c>
      <c r="D113" s="16" t="s">
        <v>906</v>
      </c>
      <c r="E113" s="17"/>
      <c r="F113" s="16">
        <v>7</v>
      </c>
      <c r="G113" s="16">
        <v>7</v>
      </c>
      <c r="H113" s="15">
        <f t="shared" si="7"/>
        <v>1</v>
      </c>
      <c r="I113" s="15" t="s">
        <v>10</v>
      </c>
      <c r="J113" s="16">
        <v>0</v>
      </c>
      <c r="K113" s="16"/>
      <c r="L113" s="16"/>
    </row>
    <row r="114" spans="1:12" x14ac:dyDescent="0.25">
      <c r="A114" s="14">
        <f t="shared" si="10"/>
        <v>102</v>
      </c>
      <c r="B114" s="14" t="str">
        <f t="shared" si="6"/>
        <v>0x66</v>
      </c>
      <c r="C114" s="15" t="s">
        <v>897</v>
      </c>
      <c r="D114" s="16" t="s">
        <v>907</v>
      </c>
      <c r="E114" s="17"/>
      <c r="F114" s="16">
        <v>6</v>
      </c>
      <c r="G114" s="16">
        <v>6</v>
      </c>
      <c r="H114" s="15">
        <f t="shared" si="7"/>
        <v>1</v>
      </c>
      <c r="I114" s="15" t="s">
        <v>10</v>
      </c>
      <c r="J114" s="16">
        <v>0</v>
      </c>
      <c r="K114" s="16"/>
      <c r="L114" s="16"/>
    </row>
    <row r="115" spans="1:12" x14ac:dyDescent="0.25">
      <c r="A115" s="14">
        <f t="shared" si="10"/>
        <v>102</v>
      </c>
      <c r="B115" s="14" t="str">
        <f t="shared" si="6"/>
        <v>0x66</v>
      </c>
      <c r="C115" s="15" t="s">
        <v>897</v>
      </c>
      <c r="D115" s="16" t="s">
        <v>908</v>
      </c>
      <c r="E115" s="17"/>
      <c r="F115" s="16">
        <v>5</v>
      </c>
      <c r="G115" s="16">
        <v>5</v>
      </c>
      <c r="H115" s="15">
        <f t="shared" si="7"/>
        <v>1</v>
      </c>
      <c r="I115" s="15" t="s">
        <v>10</v>
      </c>
      <c r="J115" s="16">
        <v>0</v>
      </c>
      <c r="K115" s="16"/>
      <c r="L115" s="16"/>
    </row>
    <row r="116" spans="1:12" x14ac:dyDescent="0.25">
      <c r="A116" s="14">
        <f t="shared" si="10"/>
        <v>102</v>
      </c>
      <c r="B116" s="14" t="str">
        <f t="shared" si="6"/>
        <v>0x66</v>
      </c>
      <c r="C116" s="15" t="s">
        <v>897</v>
      </c>
      <c r="D116" s="16" t="s">
        <v>909</v>
      </c>
      <c r="E116" s="17"/>
      <c r="F116" s="16">
        <v>4</v>
      </c>
      <c r="G116" s="16">
        <v>4</v>
      </c>
      <c r="H116" s="15">
        <f t="shared" si="7"/>
        <v>1</v>
      </c>
      <c r="I116" s="15" t="s">
        <v>10</v>
      </c>
      <c r="J116" s="16">
        <v>0</v>
      </c>
      <c r="K116" s="16"/>
      <c r="L116" s="16"/>
    </row>
    <row r="117" spans="1:12" x14ac:dyDescent="0.25">
      <c r="A117" s="14">
        <f t="shared" si="10"/>
        <v>102</v>
      </c>
      <c r="B117" s="14" t="str">
        <f t="shared" si="6"/>
        <v>0x66</v>
      </c>
      <c r="C117" s="15" t="s">
        <v>897</v>
      </c>
      <c r="D117" s="16" t="s">
        <v>910</v>
      </c>
      <c r="E117" s="17"/>
      <c r="F117" s="16">
        <v>3</v>
      </c>
      <c r="G117" s="16">
        <v>3</v>
      </c>
      <c r="H117" s="15">
        <f t="shared" si="7"/>
        <v>1</v>
      </c>
      <c r="I117" s="15" t="s">
        <v>10</v>
      </c>
      <c r="J117" s="16">
        <v>0</v>
      </c>
      <c r="K117" s="16"/>
      <c r="L117" s="16"/>
    </row>
    <row r="118" spans="1:12" x14ac:dyDescent="0.25">
      <c r="A118" s="14">
        <f t="shared" si="10"/>
        <v>102</v>
      </c>
      <c r="B118" s="14" t="str">
        <f t="shared" si="6"/>
        <v>0x66</v>
      </c>
      <c r="C118" s="15" t="s">
        <v>897</v>
      </c>
      <c r="D118" s="16" t="s">
        <v>911</v>
      </c>
      <c r="E118" s="17"/>
      <c r="F118" s="16">
        <v>2</v>
      </c>
      <c r="G118" s="16">
        <v>2</v>
      </c>
      <c r="H118" s="15">
        <f t="shared" si="7"/>
        <v>1</v>
      </c>
      <c r="I118" s="15" t="s">
        <v>10</v>
      </c>
      <c r="J118" s="16">
        <v>0</v>
      </c>
      <c r="K118" s="16"/>
      <c r="L118" s="16"/>
    </row>
    <row r="119" spans="1:12" x14ac:dyDescent="0.25">
      <c r="A119" s="14">
        <f t="shared" si="10"/>
        <v>102</v>
      </c>
      <c r="B119" s="14" t="str">
        <f t="shared" si="6"/>
        <v>0x66</v>
      </c>
      <c r="C119" s="15" t="s">
        <v>897</v>
      </c>
      <c r="D119" s="16" t="s">
        <v>912</v>
      </c>
      <c r="E119" s="17"/>
      <c r="F119" s="16">
        <v>1</v>
      </c>
      <c r="G119" s="16">
        <v>1</v>
      </c>
      <c r="H119" s="15">
        <f t="shared" si="7"/>
        <v>1</v>
      </c>
      <c r="I119" s="15" t="s">
        <v>10</v>
      </c>
      <c r="J119" s="16">
        <v>0</v>
      </c>
      <c r="K119" s="16"/>
      <c r="L119" s="16"/>
    </row>
    <row r="120" spans="1:12" x14ac:dyDescent="0.25">
      <c r="A120" s="14">
        <f t="shared" si="10"/>
        <v>102</v>
      </c>
      <c r="B120" s="14" t="str">
        <f t="shared" si="6"/>
        <v>0x66</v>
      </c>
      <c r="C120" s="15" t="s">
        <v>897</v>
      </c>
      <c r="D120" s="16" t="s">
        <v>913</v>
      </c>
      <c r="E120" s="17"/>
      <c r="F120" s="16">
        <v>0</v>
      </c>
      <c r="G120" s="16">
        <v>0</v>
      </c>
      <c r="H120" s="15">
        <f t="shared" si="7"/>
        <v>1</v>
      </c>
      <c r="I120" s="15" t="s">
        <v>10</v>
      </c>
      <c r="J120" s="16">
        <v>0</v>
      </c>
      <c r="K120" s="16"/>
      <c r="L120" s="16"/>
    </row>
    <row r="121" spans="1:12" x14ac:dyDescent="0.25">
      <c r="A121" s="18">
        <f>A120+2</f>
        <v>104</v>
      </c>
      <c r="B121" s="18" t="str">
        <f t="shared" si="6"/>
        <v>0x68</v>
      </c>
      <c r="C121" s="19" t="s">
        <v>914</v>
      </c>
      <c r="D121" s="24" t="s">
        <v>802</v>
      </c>
      <c r="E121" s="21" t="s">
        <v>803</v>
      </c>
      <c r="F121" s="24">
        <v>6</v>
      </c>
      <c r="G121" s="24">
        <v>6</v>
      </c>
      <c r="H121" s="19">
        <f t="shared" si="7"/>
        <v>1</v>
      </c>
      <c r="I121" s="19" t="s">
        <v>11</v>
      </c>
      <c r="J121" s="24">
        <v>0</v>
      </c>
      <c r="K121" s="24"/>
      <c r="L121" s="24"/>
    </row>
    <row r="122" spans="1:12" x14ac:dyDescent="0.25">
      <c r="A122" s="18">
        <f>A121</f>
        <v>104</v>
      </c>
      <c r="B122" s="18" t="str">
        <f t="shared" si="6"/>
        <v>0x68</v>
      </c>
      <c r="C122" s="19" t="s">
        <v>914</v>
      </c>
      <c r="D122" s="24" t="s">
        <v>804</v>
      </c>
      <c r="E122" s="21" t="s">
        <v>805</v>
      </c>
      <c r="F122" s="24">
        <v>5</v>
      </c>
      <c r="G122" s="24">
        <v>5</v>
      </c>
      <c r="H122" s="19">
        <f t="shared" si="7"/>
        <v>1</v>
      </c>
      <c r="I122" s="19" t="s">
        <v>11</v>
      </c>
      <c r="J122" s="24">
        <v>0</v>
      </c>
      <c r="K122" s="24"/>
      <c r="L122" s="24"/>
    </row>
    <row r="123" spans="1:12" x14ac:dyDescent="0.25">
      <c r="A123" s="18">
        <f>A122</f>
        <v>104</v>
      </c>
      <c r="B123" s="18" t="str">
        <f t="shared" si="6"/>
        <v>0x68</v>
      </c>
      <c r="C123" s="19" t="s">
        <v>914</v>
      </c>
      <c r="D123" s="24" t="s">
        <v>806</v>
      </c>
      <c r="E123" s="21" t="s">
        <v>805</v>
      </c>
      <c r="F123" s="24">
        <v>4</v>
      </c>
      <c r="G123" s="24">
        <v>4</v>
      </c>
      <c r="H123" s="19">
        <f t="shared" si="7"/>
        <v>1</v>
      </c>
      <c r="I123" s="19" t="s">
        <v>11</v>
      </c>
      <c r="J123" s="24">
        <v>0</v>
      </c>
      <c r="K123" s="24"/>
      <c r="L123" s="24"/>
    </row>
    <row r="124" spans="1:12" x14ac:dyDescent="0.25">
      <c r="A124" s="18">
        <f>A123</f>
        <v>104</v>
      </c>
      <c r="B124" s="18" t="str">
        <f t="shared" si="6"/>
        <v>0x68</v>
      </c>
      <c r="C124" s="19" t="s">
        <v>914</v>
      </c>
      <c r="D124" s="24" t="s">
        <v>807</v>
      </c>
      <c r="E124" s="21" t="s">
        <v>803</v>
      </c>
      <c r="F124" s="19">
        <v>2</v>
      </c>
      <c r="G124" s="19">
        <v>2</v>
      </c>
      <c r="H124" s="19">
        <f t="shared" si="7"/>
        <v>1</v>
      </c>
      <c r="I124" s="19" t="s">
        <v>12</v>
      </c>
      <c r="J124" s="24">
        <v>0</v>
      </c>
      <c r="K124" s="24"/>
      <c r="L124" s="24"/>
    </row>
    <row r="125" spans="1:12" x14ac:dyDescent="0.25">
      <c r="A125" s="18">
        <f>A124</f>
        <v>104</v>
      </c>
      <c r="B125" s="18" t="str">
        <f t="shared" ref="B125:B188" si="11">_xlfn.CONCAT("0x",DEC2HEX(A125,2))</f>
        <v>0x68</v>
      </c>
      <c r="C125" s="19" t="s">
        <v>914</v>
      </c>
      <c r="D125" s="24" t="s">
        <v>808</v>
      </c>
      <c r="E125" s="21" t="s">
        <v>805</v>
      </c>
      <c r="F125" s="24">
        <v>1</v>
      </c>
      <c r="G125" s="24">
        <v>1</v>
      </c>
      <c r="H125" s="19">
        <f t="shared" ref="H125:H188" si="12">IF(G125="","",F125-G125+1)</f>
        <v>1</v>
      </c>
      <c r="I125" s="19" t="s">
        <v>12</v>
      </c>
      <c r="J125" s="24">
        <v>0</v>
      </c>
      <c r="K125" s="24"/>
      <c r="L125" s="24"/>
    </row>
    <row r="126" spans="1:12" x14ac:dyDescent="0.25">
      <c r="A126" s="18">
        <f>A125</f>
        <v>104</v>
      </c>
      <c r="B126" s="18" t="str">
        <f t="shared" si="11"/>
        <v>0x68</v>
      </c>
      <c r="C126" s="19" t="s">
        <v>914</v>
      </c>
      <c r="D126" s="24" t="s">
        <v>809</v>
      </c>
      <c r="E126" s="21" t="s">
        <v>805</v>
      </c>
      <c r="F126" s="24">
        <v>0</v>
      </c>
      <c r="G126" s="24">
        <v>0</v>
      </c>
      <c r="H126" s="19">
        <f t="shared" si="12"/>
        <v>1</v>
      </c>
      <c r="I126" s="19" t="s">
        <v>12</v>
      </c>
      <c r="J126" s="24">
        <v>0</v>
      </c>
      <c r="K126" s="24"/>
      <c r="L126" s="24"/>
    </row>
    <row r="127" spans="1:12" x14ac:dyDescent="0.25">
      <c r="A127" s="14">
        <f>A126+1</f>
        <v>105</v>
      </c>
      <c r="B127" s="14" t="str">
        <f t="shared" si="11"/>
        <v>0x69</v>
      </c>
      <c r="C127" s="15" t="s">
        <v>915</v>
      </c>
      <c r="D127" s="15" t="s">
        <v>811</v>
      </c>
      <c r="E127" s="17"/>
      <c r="F127" s="16">
        <v>9</v>
      </c>
      <c r="G127" s="16">
        <v>9</v>
      </c>
      <c r="H127" s="15">
        <f t="shared" si="12"/>
        <v>1</v>
      </c>
      <c r="I127" s="15" t="s">
        <v>11</v>
      </c>
      <c r="J127" s="16">
        <v>0</v>
      </c>
      <c r="K127" s="16"/>
      <c r="L127" s="16"/>
    </row>
    <row r="128" spans="1:12" x14ac:dyDescent="0.25">
      <c r="A128" s="14">
        <f t="shared" ref="A128:A136" si="13">A127</f>
        <v>105</v>
      </c>
      <c r="B128" s="14" t="str">
        <f t="shared" si="11"/>
        <v>0x69</v>
      </c>
      <c r="C128" s="15" t="s">
        <v>915</v>
      </c>
      <c r="D128" s="15" t="s">
        <v>812</v>
      </c>
      <c r="E128" s="17"/>
      <c r="F128" s="16">
        <v>8</v>
      </c>
      <c r="G128" s="16">
        <v>8</v>
      </c>
      <c r="H128" s="15">
        <f t="shared" si="12"/>
        <v>1</v>
      </c>
      <c r="I128" s="15" t="s">
        <v>11</v>
      </c>
      <c r="J128" s="16">
        <v>0</v>
      </c>
      <c r="K128" s="16"/>
      <c r="L128" s="16"/>
    </row>
    <row r="129" spans="1:12" x14ac:dyDescent="0.25">
      <c r="A129" s="16">
        <f t="shared" si="13"/>
        <v>105</v>
      </c>
      <c r="B129" s="14" t="str">
        <f t="shared" si="11"/>
        <v>0x69</v>
      </c>
      <c r="C129" s="15" t="s">
        <v>915</v>
      </c>
      <c r="D129" s="16" t="s">
        <v>813</v>
      </c>
      <c r="E129" s="16"/>
      <c r="F129" s="16">
        <v>7</v>
      </c>
      <c r="G129" s="16">
        <v>7</v>
      </c>
      <c r="H129" s="15">
        <f t="shared" si="12"/>
        <v>1</v>
      </c>
      <c r="I129" s="15" t="s">
        <v>11</v>
      </c>
      <c r="J129" s="16">
        <v>0</v>
      </c>
      <c r="K129" s="16"/>
      <c r="L129" s="16"/>
    </row>
    <row r="130" spans="1:12" x14ac:dyDescent="0.25">
      <c r="A130" s="16">
        <f t="shared" si="13"/>
        <v>105</v>
      </c>
      <c r="B130" s="14" t="str">
        <f t="shared" si="11"/>
        <v>0x69</v>
      </c>
      <c r="C130" s="15" t="s">
        <v>915</v>
      </c>
      <c r="D130" s="16" t="s">
        <v>814</v>
      </c>
      <c r="E130" s="16"/>
      <c r="F130" s="16">
        <v>6</v>
      </c>
      <c r="G130" s="16">
        <v>6</v>
      </c>
      <c r="H130" s="15">
        <f t="shared" si="12"/>
        <v>1</v>
      </c>
      <c r="I130" s="15" t="s">
        <v>11</v>
      </c>
      <c r="J130" s="16">
        <v>0</v>
      </c>
      <c r="K130" s="16"/>
      <c r="L130" s="16"/>
    </row>
    <row r="131" spans="1:12" x14ac:dyDescent="0.25">
      <c r="A131" s="16">
        <f t="shared" si="13"/>
        <v>105</v>
      </c>
      <c r="B131" s="14" t="str">
        <f t="shared" si="11"/>
        <v>0x69</v>
      </c>
      <c r="C131" s="15" t="s">
        <v>915</v>
      </c>
      <c r="D131" s="16" t="s">
        <v>815</v>
      </c>
      <c r="E131" s="16"/>
      <c r="F131" s="16">
        <v>5</v>
      </c>
      <c r="G131" s="16">
        <v>5</v>
      </c>
      <c r="H131" s="15">
        <f t="shared" si="12"/>
        <v>1</v>
      </c>
      <c r="I131" s="15" t="s">
        <v>11</v>
      </c>
      <c r="J131" s="16">
        <v>0</v>
      </c>
      <c r="K131" s="16"/>
      <c r="L131" s="16"/>
    </row>
    <row r="132" spans="1:12" x14ac:dyDescent="0.25">
      <c r="A132" s="16">
        <f t="shared" si="13"/>
        <v>105</v>
      </c>
      <c r="B132" s="14" t="str">
        <f t="shared" si="11"/>
        <v>0x69</v>
      </c>
      <c r="C132" s="15" t="s">
        <v>915</v>
      </c>
      <c r="D132" s="16" t="s">
        <v>816</v>
      </c>
      <c r="E132" s="16"/>
      <c r="F132" s="16">
        <v>4</v>
      </c>
      <c r="G132" s="16">
        <v>4</v>
      </c>
      <c r="H132" s="15">
        <f t="shared" si="12"/>
        <v>1</v>
      </c>
      <c r="I132" s="15" t="s">
        <v>11</v>
      </c>
      <c r="J132" s="16">
        <v>0</v>
      </c>
      <c r="K132" s="16"/>
      <c r="L132" s="16"/>
    </row>
    <row r="133" spans="1:12" x14ac:dyDescent="0.25">
      <c r="A133" s="16">
        <f t="shared" si="13"/>
        <v>105</v>
      </c>
      <c r="B133" s="14" t="str">
        <f t="shared" si="11"/>
        <v>0x69</v>
      </c>
      <c r="C133" s="15" t="s">
        <v>915</v>
      </c>
      <c r="D133" s="16" t="s">
        <v>817</v>
      </c>
      <c r="E133" s="16"/>
      <c r="F133" s="16">
        <v>3</v>
      </c>
      <c r="G133" s="16">
        <v>3</v>
      </c>
      <c r="H133" s="15">
        <f t="shared" si="12"/>
        <v>1</v>
      </c>
      <c r="I133" s="15" t="s">
        <v>11</v>
      </c>
      <c r="J133" s="16">
        <v>0</v>
      </c>
      <c r="K133" s="16"/>
      <c r="L133" s="16"/>
    </row>
    <row r="134" spans="1:12" x14ac:dyDescent="0.25">
      <c r="A134" s="16">
        <f t="shared" si="13"/>
        <v>105</v>
      </c>
      <c r="B134" s="14" t="str">
        <f t="shared" si="11"/>
        <v>0x69</v>
      </c>
      <c r="C134" s="15" t="s">
        <v>915</v>
      </c>
      <c r="D134" s="16" t="s">
        <v>818</v>
      </c>
      <c r="E134" s="16"/>
      <c r="F134" s="16">
        <v>2</v>
      </c>
      <c r="G134" s="16">
        <v>2</v>
      </c>
      <c r="H134" s="15">
        <f t="shared" si="12"/>
        <v>1</v>
      </c>
      <c r="I134" s="15" t="s">
        <v>11</v>
      </c>
      <c r="J134" s="16">
        <v>0</v>
      </c>
      <c r="K134" s="16"/>
      <c r="L134" s="16"/>
    </row>
    <row r="135" spans="1:12" x14ac:dyDescent="0.25">
      <c r="A135" s="16">
        <f t="shared" si="13"/>
        <v>105</v>
      </c>
      <c r="B135" s="14" t="str">
        <f t="shared" si="11"/>
        <v>0x69</v>
      </c>
      <c r="C135" s="15" t="s">
        <v>915</v>
      </c>
      <c r="D135" s="16" t="s">
        <v>819</v>
      </c>
      <c r="E135" s="16"/>
      <c r="F135" s="16">
        <v>1</v>
      </c>
      <c r="G135" s="16">
        <v>1</v>
      </c>
      <c r="H135" s="15">
        <f t="shared" si="12"/>
        <v>1</v>
      </c>
      <c r="I135" s="15" t="s">
        <v>11</v>
      </c>
      <c r="J135" s="16">
        <v>0</v>
      </c>
      <c r="K135" s="16"/>
      <c r="L135" s="16"/>
    </row>
    <row r="136" spans="1:12" x14ac:dyDescent="0.25">
      <c r="A136" s="16">
        <f t="shared" si="13"/>
        <v>105</v>
      </c>
      <c r="B136" s="14" t="str">
        <f t="shared" si="11"/>
        <v>0x69</v>
      </c>
      <c r="C136" s="15" t="s">
        <v>915</v>
      </c>
      <c r="D136" s="16" t="s">
        <v>820</v>
      </c>
      <c r="E136" s="16"/>
      <c r="F136" s="16">
        <v>0</v>
      </c>
      <c r="G136" s="16">
        <v>0</v>
      </c>
      <c r="H136" s="15">
        <f t="shared" si="12"/>
        <v>1</v>
      </c>
      <c r="I136" s="15" t="s">
        <v>11</v>
      </c>
      <c r="J136" s="16">
        <v>0</v>
      </c>
      <c r="K136" s="16"/>
      <c r="L136" s="16"/>
    </row>
    <row r="137" spans="1:12" x14ac:dyDescent="0.25">
      <c r="A137" s="18">
        <f>A136+2</f>
        <v>107</v>
      </c>
      <c r="B137" s="18" t="str">
        <f t="shared" si="11"/>
        <v>0x6B</v>
      </c>
      <c r="C137" s="19" t="s">
        <v>916</v>
      </c>
      <c r="D137" s="19" t="s">
        <v>822</v>
      </c>
      <c r="E137" s="21"/>
      <c r="F137" s="24">
        <v>9</v>
      </c>
      <c r="G137" s="24">
        <v>9</v>
      </c>
      <c r="H137" s="19">
        <f t="shared" si="12"/>
        <v>1</v>
      </c>
      <c r="I137" s="19" t="s">
        <v>12</v>
      </c>
      <c r="J137" s="24">
        <v>0</v>
      </c>
      <c r="K137" s="24"/>
      <c r="L137" s="24"/>
    </row>
    <row r="138" spans="1:12" x14ac:dyDescent="0.25">
      <c r="A138" s="18">
        <f t="shared" ref="A138:A146" si="14">A137</f>
        <v>107</v>
      </c>
      <c r="B138" s="18" t="str">
        <f t="shared" si="11"/>
        <v>0x6B</v>
      </c>
      <c r="C138" s="19" t="s">
        <v>916</v>
      </c>
      <c r="D138" s="19" t="s">
        <v>823</v>
      </c>
      <c r="E138" s="21"/>
      <c r="F138" s="24">
        <v>8</v>
      </c>
      <c r="G138" s="24">
        <v>8</v>
      </c>
      <c r="H138" s="19">
        <f t="shared" si="12"/>
        <v>1</v>
      </c>
      <c r="I138" s="19" t="s">
        <v>12</v>
      </c>
      <c r="J138" s="24">
        <v>0</v>
      </c>
      <c r="K138" s="24"/>
      <c r="L138" s="24"/>
    </row>
    <row r="139" spans="1:12" x14ac:dyDescent="0.25">
      <c r="A139" s="24">
        <f t="shared" si="14"/>
        <v>107</v>
      </c>
      <c r="B139" s="18" t="str">
        <f t="shared" si="11"/>
        <v>0x6B</v>
      </c>
      <c r="C139" s="19" t="s">
        <v>916</v>
      </c>
      <c r="D139" s="24" t="s">
        <v>824</v>
      </c>
      <c r="E139" s="24"/>
      <c r="F139" s="24">
        <v>7</v>
      </c>
      <c r="G139" s="24">
        <v>7</v>
      </c>
      <c r="H139" s="19">
        <f t="shared" si="12"/>
        <v>1</v>
      </c>
      <c r="I139" s="19" t="s">
        <v>12</v>
      </c>
      <c r="J139" s="24">
        <v>0</v>
      </c>
      <c r="K139" s="24"/>
      <c r="L139" s="24"/>
    </row>
    <row r="140" spans="1:12" x14ac:dyDescent="0.25">
      <c r="A140" s="24">
        <f t="shared" si="14"/>
        <v>107</v>
      </c>
      <c r="B140" s="18" t="str">
        <f t="shared" si="11"/>
        <v>0x6B</v>
      </c>
      <c r="C140" s="19" t="s">
        <v>916</v>
      </c>
      <c r="D140" s="24" t="s">
        <v>825</v>
      </c>
      <c r="E140" s="24"/>
      <c r="F140" s="24">
        <v>6</v>
      </c>
      <c r="G140" s="24">
        <v>6</v>
      </c>
      <c r="H140" s="19">
        <f t="shared" si="12"/>
        <v>1</v>
      </c>
      <c r="I140" s="19" t="s">
        <v>12</v>
      </c>
      <c r="J140" s="24">
        <v>0</v>
      </c>
      <c r="K140" s="24"/>
      <c r="L140" s="24"/>
    </row>
    <row r="141" spans="1:12" x14ac:dyDescent="0.25">
      <c r="A141" s="24">
        <f t="shared" si="14"/>
        <v>107</v>
      </c>
      <c r="B141" s="18" t="str">
        <f t="shared" si="11"/>
        <v>0x6B</v>
      </c>
      <c r="C141" s="19" t="s">
        <v>916</v>
      </c>
      <c r="D141" s="24" t="s">
        <v>826</v>
      </c>
      <c r="E141" s="24"/>
      <c r="F141" s="24">
        <v>5</v>
      </c>
      <c r="G141" s="24">
        <v>5</v>
      </c>
      <c r="H141" s="19">
        <f t="shared" si="12"/>
        <v>1</v>
      </c>
      <c r="I141" s="19" t="s">
        <v>12</v>
      </c>
      <c r="J141" s="24">
        <v>0</v>
      </c>
      <c r="K141" s="24"/>
      <c r="L141" s="24"/>
    </row>
    <row r="142" spans="1:12" x14ac:dyDescent="0.25">
      <c r="A142" s="24">
        <f t="shared" si="14"/>
        <v>107</v>
      </c>
      <c r="B142" s="18" t="str">
        <f t="shared" si="11"/>
        <v>0x6B</v>
      </c>
      <c r="C142" s="19" t="s">
        <v>916</v>
      </c>
      <c r="D142" s="24" t="s">
        <v>827</v>
      </c>
      <c r="E142" s="24"/>
      <c r="F142" s="24">
        <v>4</v>
      </c>
      <c r="G142" s="24">
        <v>4</v>
      </c>
      <c r="H142" s="19">
        <f t="shared" si="12"/>
        <v>1</v>
      </c>
      <c r="I142" s="19" t="s">
        <v>12</v>
      </c>
      <c r="J142" s="24">
        <v>0</v>
      </c>
      <c r="K142" s="24"/>
      <c r="L142" s="24"/>
    </row>
    <row r="143" spans="1:12" x14ac:dyDescent="0.25">
      <c r="A143" s="24">
        <f t="shared" si="14"/>
        <v>107</v>
      </c>
      <c r="B143" s="18" t="str">
        <f t="shared" si="11"/>
        <v>0x6B</v>
      </c>
      <c r="C143" s="19" t="s">
        <v>916</v>
      </c>
      <c r="D143" s="24" t="s">
        <v>828</v>
      </c>
      <c r="E143" s="24"/>
      <c r="F143" s="24">
        <v>3</v>
      </c>
      <c r="G143" s="24">
        <v>3</v>
      </c>
      <c r="H143" s="19">
        <f t="shared" si="12"/>
        <v>1</v>
      </c>
      <c r="I143" s="19" t="s">
        <v>12</v>
      </c>
      <c r="J143" s="24">
        <v>0</v>
      </c>
      <c r="K143" s="24"/>
      <c r="L143" s="24"/>
    </row>
    <row r="144" spans="1:12" x14ac:dyDescent="0.25">
      <c r="A144" s="24">
        <f t="shared" si="14"/>
        <v>107</v>
      </c>
      <c r="B144" s="18" t="str">
        <f t="shared" si="11"/>
        <v>0x6B</v>
      </c>
      <c r="C144" s="19" t="s">
        <v>916</v>
      </c>
      <c r="D144" s="24" t="s">
        <v>829</v>
      </c>
      <c r="E144" s="24"/>
      <c r="F144" s="24">
        <v>2</v>
      </c>
      <c r="G144" s="24">
        <v>2</v>
      </c>
      <c r="H144" s="19">
        <f t="shared" si="12"/>
        <v>1</v>
      </c>
      <c r="I144" s="19" t="s">
        <v>12</v>
      </c>
      <c r="J144" s="24">
        <v>0</v>
      </c>
      <c r="K144" s="24"/>
      <c r="L144" s="24"/>
    </row>
    <row r="145" spans="1:12" x14ac:dyDescent="0.25">
      <c r="A145" s="24">
        <f t="shared" si="14"/>
        <v>107</v>
      </c>
      <c r="B145" s="18" t="str">
        <f t="shared" si="11"/>
        <v>0x6B</v>
      </c>
      <c r="C145" s="19" t="s">
        <v>916</v>
      </c>
      <c r="D145" s="24" t="s">
        <v>830</v>
      </c>
      <c r="E145" s="24"/>
      <c r="F145" s="24">
        <v>1</v>
      </c>
      <c r="G145" s="24">
        <v>1</v>
      </c>
      <c r="H145" s="19">
        <f t="shared" si="12"/>
        <v>1</v>
      </c>
      <c r="I145" s="19" t="s">
        <v>12</v>
      </c>
      <c r="J145" s="24">
        <v>0</v>
      </c>
      <c r="K145" s="24"/>
      <c r="L145" s="24"/>
    </row>
    <row r="146" spans="1:12" x14ac:dyDescent="0.25">
      <c r="A146" s="24">
        <f t="shared" si="14"/>
        <v>107</v>
      </c>
      <c r="B146" s="18" t="str">
        <f t="shared" si="11"/>
        <v>0x6B</v>
      </c>
      <c r="C146" s="19" t="s">
        <v>916</v>
      </c>
      <c r="D146" s="24" t="s">
        <v>831</v>
      </c>
      <c r="E146" s="24"/>
      <c r="F146" s="24">
        <v>0</v>
      </c>
      <c r="G146" s="24">
        <v>0</v>
      </c>
      <c r="H146" s="19">
        <f t="shared" si="12"/>
        <v>1</v>
      </c>
      <c r="I146" s="19" t="s">
        <v>12</v>
      </c>
      <c r="J146" s="24">
        <v>0</v>
      </c>
      <c r="K146" s="24"/>
      <c r="L146" s="24"/>
    </row>
    <row r="147" spans="1:12" x14ac:dyDescent="0.25">
      <c r="A147" s="14">
        <f>A146+2</f>
        <v>109</v>
      </c>
      <c r="B147" s="14" t="str">
        <f t="shared" si="11"/>
        <v>0x6D</v>
      </c>
      <c r="C147" s="15" t="s">
        <v>917</v>
      </c>
      <c r="D147" s="16" t="s">
        <v>833</v>
      </c>
      <c r="E147" s="17"/>
      <c r="F147" s="16">
        <v>15</v>
      </c>
      <c r="G147" s="16">
        <v>15</v>
      </c>
      <c r="H147" s="15">
        <f t="shared" si="12"/>
        <v>1</v>
      </c>
      <c r="I147" s="15" t="s">
        <v>11</v>
      </c>
      <c r="J147" s="16">
        <v>0</v>
      </c>
      <c r="K147" s="16"/>
      <c r="L147" s="16"/>
    </row>
    <row r="148" spans="1:12" x14ac:dyDescent="0.25">
      <c r="A148" s="14">
        <f t="shared" ref="A148:A162" si="15">A147</f>
        <v>109</v>
      </c>
      <c r="B148" s="14" t="str">
        <f t="shared" si="11"/>
        <v>0x6D</v>
      </c>
      <c r="C148" s="15" t="s">
        <v>917</v>
      </c>
      <c r="D148" s="16" t="s">
        <v>834</v>
      </c>
      <c r="E148" s="17"/>
      <c r="F148" s="16">
        <v>14</v>
      </c>
      <c r="G148" s="16">
        <v>14</v>
      </c>
      <c r="H148" s="15">
        <f t="shared" si="12"/>
        <v>1</v>
      </c>
      <c r="I148" s="15" t="s">
        <v>11</v>
      </c>
      <c r="J148" s="16">
        <v>0</v>
      </c>
      <c r="K148" s="16"/>
      <c r="L148" s="16"/>
    </row>
    <row r="149" spans="1:12" x14ac:dyDescent="0.25">
      <c r="A149" s="14">
        <f t="shared" si="15"/>
        <v>109</v>
      </c>
      <c r="B149" s="14" t="str">
        <f t="shared" si="11"/>
        <v>0x6D</v>
      </c>
      <c r="C149" s="15" t="s">
        <v>917</v>
      </c>
      <c r="D149" s="16" t="s">
        <v>835</v>
      </c>
      <c r="E149" s="17"/>
      <c r="F149" s="16">
        <v>13</v>
      </c>
      <c r="G149" s="16">
        <v>13</v>
      </c>
      <c r="H149" s="15">
        <f t="shared" si="12"/>
        <v>1</v>
      </c>
      <c r="I149" s="15" t="s">
        <v>11</v>
      </c>
      <c r="J149" s="16">
        <v>0</v>
      </c>
      <c r="K149" s="16"/>
      <c r="L149" s="16"/>
    </row>
    <row r="150" spans="1:12" x14ac:dyDescent="0.25">
      <c r="A150" s="14">
        <f t="shared" si="15"/>
        <v>109</v>
      </c>
      <c r="B150" s="14" t="str">
        <f t="shared" si="11"/>
        <v>0x6D</v>
      </c>
      <c r="C150" s="15" t="s">
        <v>917</v>
      </c>
      <c r="D150" s="16" t="s">
        <v>836</v>
      </c>
      <c r="E150" s="17"/>
      <c r="F150" s="16">
        <v>12</v>
      </c>
      <c r="G150" s="16">
        <v>12</v>
      </c>
      <c r="H150" s="15">
        <f t="shared" si="12"/>
        <v>1</v>
      </c>
      <c r="I150" s="15" t="s">
        <v>11</v>
      </c>
      <c r="J150" s="16">
        <v>0</v>
      </c>
      <c r="K150" s="16"/>
      <c r="L150" s="16"/>
    </row>
    <row r="151" spans="1:12" x14ac:dyDescent="0.25">
      <c r="A151" s="14">
        <f t="shared" si="15"/>
        <v>109</v>
      </c>
      <c r="B151" s="14" t="str">
        <f t="shared" si="11"/>
        <v>0x6D</v>
      </c>
      <c r="C151" s="15" t="s">
        <v>917</v>
      </c>
      <c r="D151" s="16" t="s">
        <v>837</v>
      </c>
      <c r="E151" s="17"/>
      <c r="F151" s="16">
        <v>11</v>
      </c>
      <c r="G151" s="16">
        <v>11</v>
      </c>
      <c r="H151" s="15">
        <f t="shared" si="12"/>
        <v>1</v>
      </c>
      <c r="I151" s="15" t="s">
        <v>11</v>
      </c>
      <c r="J151" s="16">
        <v>0</v>
      </c>
      <c r="K151" s="16"/>
      <c r="L151" s="16"/>
    </row>
    <row r="152" spans="1:12" x14ac:dyDescent="0.25">
      <c r="A152" s="14">
        <f t="shared" si="15"/>
        <v>109</v>
      </c>
      <c r="B152" s="14" t="str">
        <f t="shared" si="11"/>
        <v>0x6D</v>
      </c>
      <c r="C152" s="15" t="s">
        <v>917</v>
      </c>
      <c r="D152" s="16" t="s">
        <v>838</v>
      </c>
      <c r="E152" s="17"/>
      <c r="F152" s="16">
        <v>10</v>
      </c>
      <c r="G152" s="16">
        <v>10</v>
      </c>
      <c r="H152" s="15">
        <f t="shared" si="12"/>
        <v>1</v>
      </c>
      <c r="I152" s="15" t="s">
        <v>11</v>
      </c>
      <c r="J152" s="16">
        <v>0</v>
      </c>
      <c r="K152" s="16"/>
      <c r="L152" s="16"/>
    </row>
    <row r="153" spans="1:12" x14ac:dyDescent="0.25">
      <c r="A153" s="14">
        <f t="shared" si="15"/>
        <v>109</v>
      </c>
      <c r="B153" s="14" t="str">
        <f t="shared" si="11"/>
        <v>0x6D</v>
      </c>
      <c r="C153" s="15" t="s">
        <v>917</v>
      </c>
      <c r="D153" s="16" t="s">
        <v>839</v>
      </c>
      <c r="E153" s="17"/>
      <c r="F153" s="16">
        <v>9</v>
      </c>
      <c r="G153" s="16">
        <v>9</v>
      </c>
      <c r="H153" s="15">
        <f t="shared" si="12"/>
        <v>1</v>
      </c>
      <c r="I153" s="15" t="s">
        <v>11</v>
      </c>
      <c r="J153" s="16">
        <v>0</v>
      </c>
      <c r="K153" s="16"/>
      <c r="L153" s="16"/>
    </row>
    <row r="154" spans="1:12" x14ac:dyDescent="0.25">
      <c r="A154" s="14">
        <f t="shared" si="15"/>
        <v>109</v>
      </c>
      <c r="B154" s="14" t="str">
        <f t="shared" si="11"/>
        <v>0x6D</v>
      </c>
      <c r="C154" s="15" t="s">
        <v>917</v>
      </c>
      <c r="D154" s="16" t="s">
        <v>840</v>
      </c>
      <c r="E154" s="17"/>
      <c r="F154" s="16">
        <v>8</v>
      </c>
      <c r="G154" s="16">
        <v>8</v>
      </c>
      <c r="H154" s="15">
        <f t="shared" si="12"/>
        <v>1</v>
      </c>
      <c r="I154" s="15" t="s">
        <v>11</v>
      </c>
      <c r="J154" s="16">
        <v>0</v>
      </c>
      <c r="K154" s="16"/>
      <c r="L154" s="16"/>
    </row>
    <row r="155" spans="1:12" x14ac:dyDescent="0.25">
      <c r="A155" s="14">
        <f t="shared" si="15"/>
        <v>109</v>
      </c>
      <c r="B155" s="14" t="str">
        <f t="shared" si="11"/>
        <v>0x6D</v>
      </c>
      <c r="C155" s="15" t="s">
        <v>917</v>
      </c>
      <c r="D155" s="16" t="s">
        <v>841</v>
      </c>
      <c r="E155" s="17"/>
      <c r="F155" s="16">
        <v>7</v>
      </c>
      <c r="G155" s="16">
        <v>7</v>
      </c>
      <c r="H155" s="15">
        <f t="shared" si="12"/>
        <v>1</v>
      </c>
      <c r="I155" s="15" t="s">
        <v>11</v>
      </c>
      <c r="J155" s="16">
        <v>0</v>
      </c>
      <c r="K155" s="16"/>
      <c r="L155" s="16"/>
    </row>
    <row r="156" spans="1:12" x14ac:dyDescent="0.25">
      <c r="A156" s="14">
        <f t="shared" si="15"/>
        <v>109</v>
      </c>
      <c r="B156" s="14" t="str">
        <f t="shared" si="11"/>
        <v>0x6D</v>
      </c>
      <c r="C156" s="15" t="s">
        <v>917</v>
      </c>
      <c r="D156" s="16" t="s">
        <v>842</v>
      </c>
      <c r="E156" s="17"/>
      <c r="F156" s="16">
        <v>6</v>
      </c>
      <c r="G156" s="16">
        <v>6</v>
      </c>
      <c r="H156" s="15">
        <f t="shared" si="12"/>
        <v>1</v>
      </c>
      <c r="I156" s="15" t="s">
        <v>11</v>
      </c>
      <c r="J156" s="16">
        <v>0</v>
      </c>
      <c r="K156" s="16"/>
      <c r="L156" s="16"/>
    </row>
    <row r="157" spans="1:12" x14ac:dyDescent="0.25">
      <c r="A157" s="14">
        <f t="shared" si="15"/>
        <v>109</v>
      </c>
      <c r="B157" s="14" t="str">
        <f t="shared" si="11"/>
        <v>0x6D</v>
      </c>
      <c r="C157" s="15" t="s">
        <v>917</v>
      </c>
      <c r="D157" s="16" t="s">
        <v>843</v>
      </c>
      <c r="E157" s="17"/>
      <c r="F157" s="16">
        <v>5</v>
      </c>
      <c r="G157" s="16">
        <v>5</v>
      </c>
      <c r="H157" s="15">
        <f t="shared" si="12"/>
        <v>1</v>
      </c>
      <c r="I157" s="15" t="s">
        <v>11</v>
      </c>
      <c r="J157" s="16">
        <v>0</v>
      </c>
      <c r="K157" s="16"/>
      <c r="L157" s="16"/>
    </row>
    <row r="158" spans="1:12" x14ac:dyDescent="0.25">
      <c r="A158" s="14">
        <f t="shared" si="15"/>
        <v>109</v>
      </c>
      <c r="B158" s="14" t="str">
        <f t="shared" si="11"/>
        <v>0x6D</v>
      </c>
      <c r="C158" s="15" t="s">
        <v>917</v>
      </c>
      <c r="D158" s="16" t="s">
        <v>844</v>
      </c>
      <c r="E158" s="17"/>
      <c r="F158" s="16">
        <v>4</v>
      </c>
      <c r="G158" s="16">
        <v>4</v>
      </c>
      <c r="H158" s="15">
        <f t="shared" si="12"/>
        <v>1</v>
      </c>
      <c r="I158" s="15" t="s">
        <v>11</v>
      </c>
      <c r="J158" s="16">
        <v>0</v>
      </c>
      <c r="K158" s="16"/>
      <c r="L158" s="16"/>
    </row>
    <row r="159" spans="1:12" x14ac:dyDescent="0.25">
      <c r="A159" s="14">
        <f t="shared" si="15"/>
        <v>109</v>
      </c>
      <c r="B159" s="14" t="str">
        <f t="shared" si="11"/>
        <v>0x6D</v>
      </c>
      <c r="C159" s="15" t="s">
        <v>917</v>
      </c>
      <c r="D159" s="16" t="s">
        <v>845</v>
      </c>
      <c r="E159" s="17"/>
      <c r="F159" s="16">
        <v>3</v>
      </c>
      <c r="G159" s="16">
        <v>3</v>
      </c>
      <c r="H159" s="15">
        <f t="shared" si="12"/>
        <v>1</v>
      </c>
      <c r="I159" s="15" t="s">
        <v>11</v>
      </c>
      <c r="J159" s="16">
        <v>0</v>
      </c>
      <c r="K159" s="16"/>
      <c r="L159" s="16"/>
    </row>
    <row r="160" spans="1:12" x14ac:dyDescent="0.25">
      <c r="A160" s="14">
        <f t="shared" si="15"/>
        <v>109</v>
      </c>
      <c r="B160" s="14" t="str">
        <f t="shared" si="11"/>
        <v>0x6D</v>
      </c>
      <c r="C160" s="15" t="s">
        <v>917</v>
      </c>
      <c r="D160" s="16" t="s">
        <v>846</v>
      </c>
      <c r="E160" s="17"/>
      <c r="F160" s="16">
        <v>2</v>
      </c>
      <c r="G160" s="16">
        <v>2</v>
      </c>
      <c r="H160" s="15">
        <f t="shared" si="12"/>
        <v>1</v>
      </c>
      <c r="I160" s="15" t="s">
        <v>11</v>
      </c>
      <c r="J160" s="16">
        <v>0</v>
      </c>
      <c r="K160" s="16"/>
      <c r="L160" s="16"/>
    </row>
    <row r="161" spans="1:12" x14ac:dyDescent="0.25">
      <c r="A161" s="14">
        <f t="shared" si="15"/>
        <v>109</v>
      </c>
      <c r="B161" s="14" t="str">
        <f t="shared" si="11"/>
        <v>0x6D</v>
      </c>
      <c r="C161" s="15" t="s">
        <v>917</v>
      </c>
      <c r="D161" s="16" t="s">
        <v>847</v>
      </c>
      <c r="E161" s="17"/>
      <c r="F161" s="16">
        <v>1</v>
      </c>
      <c r="G161" s="16">
        <v>1</v>
      </c>
      <c r="H161" s="15">
        <f t="shared" si="12"/>
        <v>1</v>
      </c>
      <c r="I161" s="15" t="s">
        <v>11</v>
      </c>
      <c r="J161" s="16">
        <v>0</v>
      </c>
      <c r="K161" s="16"/>
      <c r="L161" s="16"/>
    </row>
    <row r="162" spans="1:12" x14ac:dyDescent="0.25">
      <c r="A162" s="14">
        <f t="shared" si="15"/>
        <v>109</v>
      </c>
      <c r="B162" s="14" t="str">
        <f t="shared" si="11"/>
        <v>0x6D</v>
      </c>
      <c r="C162" s="15" t="s">
        <v>917</v>
      </c>
      <c r="D162" s="16" t="s">
        <v>848</v>
      </c>
      <c r="E162" s="17"/>
      <c r="F162" s="16">
        <v>0</v>
      </c>
      <c r="G162" s="16">
        <v>0</v>
      </c>
      <c r="H162" s="15">
        <f t="shared" si="12"/>
        <v>1</v>
      </c>
      <c r="I162" s="15" t="s">
        <v>11</v>
      </c>
      <c r="J162" s="16">
        <v>0</v>
      </c>
      <c r="K162" s="16"/>
      <c r="L162" s="16"/>
    </row>
    <row r="163" spans="1:12" x14ac:dyDescent="0.25">
      <c r="A163" s="18">
        <f>A162+2</f>
        <v>111</v>
      </c>
      <c r="B163" s="18" t="str">
        <f t="shared" si="11"/>
        <v>0x6F</v>
      </c>
      <c r="C163" s="19" t="s">
        <v>918</v>
      </c>
      <c r="D163" s="24" t="s">
        <v>850</v>
      </c>
      <c r="E163" s="21"/>
      <c r="F163" s="24">
        <v>15</v>
      </c>
      <c r="G163" s="24">
        <v>15</v>
      </c>
      <c r="H163" s="19">
        <f t="shared" si="12"/>
        <v>1</v>
      </c>
      <c r="I163" s="19" t="s">
        <v>12</v>
      </c>
      <c r="J163" s="24">
        <v>0</v>
      </c>
      <c r="K163" s="24"/>
      <c r="L163" s="24"/>
    </row>
    <row r="164" spans="1:12" x14ac:dyDescent="0.25">
      <c r="A164" s="18">
        <f t="shared" ref="A164:A178" si="16">A163</f>
        <v>111</v>
      </c>
      <c r="B164" s="18" t="str">
        <f t="shared" si="11"/>
        <v>0x6F</v>
      </c>
      <c r="C164" s="19" t="s">
        <v>918</v>
      </c>
      <c r="D164" s="24" t="s">
        <v>851</v>
      </c>
      <c r="E164" s="21"/>
      <c r="F164" s="24">
        <v>14</v>
      </c>
      <c r="G164" s="24">
        <v>14</v>
      </c>
      <c r="H164" s="19">
        <f t="shared" si="12"/>
        <v>1</v>
      </c>
      <c r="I164" s="19" t="s">
        <v>12</v>
      </c>
      <c r="J164" s="24">
        <v>0</v>
      </c>
      <c r="K164" s="24"/>
      <c r="L164" s="24"/>
    </row>
    <row r="165" spans="1:12" x14ac:dyDescent="0.25">
      <c r="A165" s="18">
        <f t="shared" si="16"/>
        <v>111</v>
      </c>
      <c r="B165" s="18" t="str">
        <f t="shared" si="11"/>
        <v>0x6F</v>
      </c>
      <c r="C165" s="19" t="s">
        <v>918</v>
      </c>
      <c r="D165" s="24" t="s">
        <v>852</v>
      </c>
      <c r="E165" s="21"/>
      <c r="F165" s="24">
        <v>13</v>
      </c>
      <c r="G165" s="24">
        <v>13</v>
      </c>
      <c r="H165" s="19">
        <f t="shared" si="12"/>
        <v>1</v>
      </c>
      <c r="I165" s="19" t="s">
        <v>12</v>
      </c>
      <c r="J165" s="24">
        <v>0</v>
      </c>
      <c r="K165" s="24"/>
      <c r="L165" s="24"/>
    </row>
    <row r="166" spans="1:12" x14ac:dyDescent="0.25">
      <c r="A166" s="18">
        <f t="shared" si="16"/>
        <v>111</v>
      </c>
      <c r="B166" s="18" t="str">
        <f t="shared" si="11"/>
        <v>0x6F</v>
      </c>
      <c r="C166" s="19" t="s">
        <v>918</v>
      </c>
      <c r="D166" s="24" t="s">
        <v>853</v>
      </c>
      <c r="E166" s="21"/>
      <c r="F166" s="24">
        <v>12</v>
      </c>
      <c r="G166" s="24">
        <v>12</v>
      </c>
      <c r="H166" s="19">
        <f t="shared" si="12"/>
        <v>1</v>
      </c>
      <c r="I166" s="19" t="s">
        <v>12</v>
      </c>
      <c r="J166" s="24">
        <v>0</v>
      </c>
      <c r="K166" s="24"/>
      <c r="L166" s="24"/>
    </row>
    <row r="167" spans="1:12" x14ac:dyDescent="0.25">
      <c r="A167" s="18">
        <f t="shared" si="16"/>
        <v>111</v>
      </c>
      <c r="B167" s="18" t="str">
        <f t="shared" si="11"/>
        <v>0x6F</v>
      </c>
      <c r="C167" s="19" t="s">
        <v>918</v>
      </c>
      <c r="D167" s="24" t="s">
        <v>854</v>
      </c>
      <c r="E167" s="21"/>
      <c r="F167" s="24">
        <v>11</v>
      </c>
      <c r="G167" s="24">
        <v>11</v>
      </c>
      <c r="H167" s="19">
        <f t="shared" si="12"/>
        <v>1</v>
      </c>
      <c r="I167" s="19" t="s">
        <v>12</v>
      </c>
      <c r="J167" s="24">
        <v>0</v>
      </c>
      <c r="K167" s="24"/>
      <c r="L167" s="24"/>
    </row>
    <row r="168" spans="1:12" x14ac:dyDescent="0.25">
      <c r="A168" s="18">
        <f t="shared" si="16"/>
        <v>111</v>
      </c>
      <c r="B168" s="18" t="str">
        <f t="shared" si="11"/>
        <v>0x6F</v>
      </c>
      <c r="C168" s="19" t="s">
        <v>918</v>
      </c>
      <c r="D168" s="24" t="s">
        <v>855</v>
      </c>
      <c r="E168" s="21"/>
      <c r="F168" s="24">
        <v>10</v>
      </c>
      <c r="G168" s="24">
        <v>10</v>
      </c>
      <c r="H168" s="19">
        <f t="shared" si="12"/>
        <v>1</v>
      </c>
      <c r="I168" s="19" t="s">
        <v>12</v>
      </c>
      <c r="J168" s="24">
        <v>0</v>
      </c>
      <c r="K168" s="24"/>
      <c r="L168" s="24"/>
    </row>
    <row r="169" spans="1:12" x14ac:dyDescent="0.25">
      <c r="A169" s="18">
        <f t="shared" si="16"/>
        <v>111</v>
      </c>
      <c r="B169" s="18" t="str">
        <f t="shared" si="11"/>
        <v>0x6F</v>
      </c>
      <c r="C169" s="19" t="s">
        <v>918</v>
      </c>
      <c r="D169" s="24" t="s">
        <v>856</v>
      </c>
      <c r="E169" s="21"/>
      <c r="F169" s="24">
        <v>9</v>
      </c>
      <c r="G169" s="24">
        <v>9</v>
      </c>
      <c r="H169" s="19">
        <f t="shared" si="12"/>
        <v>1</v>
      </c>
      <c r="I169" s="19" t="s">
        <v>12</v>
      </c>
      <c r="J169" s="24">
        <v>0</v>
      </c>
      <c r="K169" s="24"/>
      <c r="L169" s="24"/>
    </row>
    <row r="170" spans="1:12" x14ac:dyDescent="0.25">
      <c r="A170" s="18">
        <f t="shared" si="16"/>
        <v>111</v>
      </c>
      <c r="B170" s="18" t="str">
        <f t="shared" si="11"/>
        <v>0x6F</v>
      </c>
      <c r="C170" s="19" t="s">
        <v>918</v>
      </c>
      <c r="D170" s="24" t="s">
        <v>857</v>
      </c>
      <c r="E170" s="21"/>
      <c r="F170" s="24">
        <v>8</v>
      </c>
      <c r="G170" s="24">
        <v>8</v>
      </c>
      <c r="H170" s="19">
        <f t="shared" si="12"/>
        <v>1</v>
      </c>
      <c r="I170" s="19" t="s">
        <v>12</v>
      </c>
      <c r="J170" s="24">
        <v>0</v>
      </c>
      <c r="K170" s="24"/>
      <c r="L170" s="24"/>
    </row>
    <row r="171" spans="1:12" x14ac:dyDescent="0.25">
      <c r="A171" s="18">
        <f t="shared" si="16"/>
        <v>111</v>
      </c>
      <c r="B171" s="18" t="str">
        <f t="shared" si="11"/>
        <v>0x6F</v>
      </c>
      <c r="C171" s="19" t="s">
        <v>918</v>
      </c>
      <c r="D171" s="24" t="s">
        <v>858</v>
      </c>
      <c r="E171" s="21"/>
      <c r="F171" s="24">
        <v>7</v>
      </c>
      <c r="G171" s="24">
        <v>7</v>
      </c>
      <c r="H171" s="19">
        <f t="shared" si="12"/>
        <v>1</v>
      </c>
      <c r="I171" s="19" t="s">
        <v>12</v>
      </c>
      <c r="J171" s="24">
        <v>0</v>
      </c>
      <c r="K171" s="24"/>
      <c r="L171" s="24"/>
    </row>
    <row r="172" spans="1:12" x14ac:dyDescent="0.25">
      <c r="A172" s="18">
        <f t="shared" si="16"/>
        <v>111</v>
      </c>
      <c r="B172" s="18" t="str">
        <f t="shared" si="11"/>
        <v>0x6F</v>
      </c>
      <c r="C172" s="19" t="s">
        <v>918</v>
      </c>
      <c r="D172" s="24" t="s">
        <v>859</v>
      </c>
      <c r="E172" s="21"/>
      <c r="F172" s="24">
        <v>6</v>
      </c>
      <c r="G172" s="24">
        <v>6</v>
      </c>
      <c r="H172" s="19">
        <f t="shared" si="12"/>
        <v>1</v>
      </c>
      <c r="I172" s="19" t="s">
        <v>12</v>
      </c>
      <c r="J172" s="24">
        <v>0</v>
      </c>
      <c r="K172" s="24"/>
      <c r="L172" s="24"/>
    </row>
    <row r="173" spans="1:12" x14ac:dyDescent="0.25">
      <c r="A173" s="18">
        <f t="shared" si="16"/>
        <v>111</v>
      </c>
      <c r="B173" s="18" t="str">
        <f t="shared" si="11"/>
        <v>0x6F</v>
      </c>
      <c r="C173" s="19" t="s">
        <v>918</v>
      </c>
      <c r="D173" s="24" t="s">
        <v>860</v>
      </c>
      <c r="E173" s="21"/>
      <c r="F173" s="24">
        <v>5</v>
      </c>
      <c r="G173" s="24">
        <v>5</v>
      </c>
      <c r="H173" s="19">
        <f t="shared" si="12"/>
        <v>1</v>
      </c>
      <c r="I173" s="19" t="s">
        <v>12</v>
      </c>
      <c r="J173" s="24">
        <v>0</v>
      </c>
      <c r="K173" s="24"/>
      <c r="L173" s="24"/>
    </row>
    <row r="174" spans="1:12" x14ac:dyDescent="0.25">
      <c r="A174" s="18">
        <f t="shared" si="16"/>
        <v>111</v>
      </c>
      <c r="B174" s="18" t="str">
        <f t="shared" si="11"/>
        <v>0x6F</v>
      </c>
      <c r="C174" s="19" t="s">
        <v>918</v>
      </c>
      <c r="D174" s="24" t="s">
        <v>861</v>
      </c>
      <c r="E174" s="21"/>
      <c r="F174" s="24">
        <v>4</v>
      </c>
      <c r="G174" s="24">
        <v>4</v>
      </c>
      <c r="H174" s="19">
        <f t="shared" si="12"/>
        <v>1</v>
      </c>
      <c r="I174" s="19" t="s">
        <v>12</v>
      </c>
      <c r="J174" s="24">
        <v>0</v>
      </c>
      <c r="K174" s="24"/>
      <c r="L174" s="24"/>
    </row>
    <row r="175" spans="1:12" x14ac:dyDescent="0.25">
      <c r="A175" s="18">
        <f t="shared" si="16"/>
        <v>111</v>
      </c>
      <c r="B175" s="18" t="str">
        <f t="shared" si="11"/>
        <v>0x6F</v>
      </c>
      <c r="C175" s="19" t="s">
        <v>918</v>
      </c>
      <c r="D175" s="24" t="s">
        <v>862</v>
      </c>
      <c r="E175" s="21"/>
      <c r="F175" s="24">
        <v>3</v>
      </c>
      <c r="G175" s="24">
        <v>3</v>
      </c>
      <c r="H175" s="19">
        <f t="shared" si="12"/>
        <v>1</v>
      </c>
      <c r="I175" s="19" t="s">
        <v>12</v>
      </c>
      <c r="J175" s="24">
        <v>0</v>
      </c>
      <c r="K175" s="24"/>
      <c r="L175" s="24"/>
    </row>
    <row r="176" spans="1:12" x14ac:dyDescent="0.25">
      <c r="A176" s="18">
        <f t="shared" si="16"/>
        <v>111</v>
      </c>
      <c r="B176" s="18" t="str">
        <f t="shared" si="11"/>
        <v>0x6F</v>
      </c>
      <c r="C176" s="19" t="s">
        <v>918</v>
      </c>
      <c r="D176" s="24" t="s">
        <v>863</v>
      </c>
      <c r="E176" s="21"/>
      <c r="F176" s="24">
        <v>2</v>
      </c>
      <c r="G176" s="24">
        <v>2</v>
      </c>
      <c r="H176" s="19">
        <f t="shared" si="12"/>
        <v>1</v>
      </c>
      <c r="I176" s="19" t="s">
        <v>12</v>
      </c>
      <c r="J176" s="24">
        <v>0</v>
      </c>
      <c r="K176" s="24"/>
      <c r="L176" s="24"/>
    </row>
    <row r="177" spans="1:12" x14ac:dyDescent="0.25">
      <c r="A177" s="18">
        <f t="shared" si="16"/>
        <v>111</v>
      </c>
      <c r="B177" s="18" t="str">
        <f t="shared" si="11"/>
        <v>0x6F</v>
      </c>
      <c r="C177" s="19" t="s">
        <v>918</v>
      </c>
      <c r="D177" s="24" t="s">
        <v>864</v>
      </c>
      <c r="E177" s="21"/>
      <c r="F177" s="24">
        <v>1</v>
      </c>
      <c r="G177" s="24">
        <v>1</v>
      </c>
      <c r="H177" s="19">
        <f t="shared" si="12"/>
        <v>1</v>
      </c>
      <c r="I177" s="19" t="s">
        <v>12</v>
      </c>
      <c r="J177" s="24">
        <v>0</v>
      </c>
      <c r="K177" s="24"/>
      <c r="L177" s="24"/>
    </row>
    <row r="178" spans="1:12" x14ac:dyDescent="0.25">
      <c r="A178" s="18">
        <f t="shared" si="16"/>
        <v>111</v>
      </c>
      <c r="B178" s="18" t="str">
        <f t="shared" si="11"/>
        <v>0x6F</v>
      </c>
      <c r="C178" s="19" t="s">
        <v>918</v>
      </c>
      <c r="D178" s="24" t="s">
        <v>865</v>
      </c>
      <c r="E178" s="21"/>
      <c r="F178" s="24">
        <v>0</v>
      </c>
      <c r="G178" s="24">
        <v>0</v>
      </c>
      <c r="H178" s="19">
        <f t="shared" si="12"/>
        <v>1</v>
      </c>
      <c r="I178" s="19" t="s">
        <v>12</v>
      </c>
      <c r="J178" s="24">
        <v>0</v>
      </c>
      <c r="K178" s="24"/>
      <c r="L178" s="24"/>
    </row>
    <row r="179" spans="1:12" x14ac:dyDescent="0.25">
      <c r="A179" s="14">
        <f>A178+2</f>
        <v>113</v>
      </c>
      <c r="B179" s="14" t="str">
        <f t="shared" si="11"/>
        <v>0x71</v>
      </c>
      <c r="C179" s="15" t="s">
        <v>919</v>
      </c>
      <c r="D179" s="15" t="s">
        <v>867</v>
      </c>
      <c r="E179" s="17" t="s">
        <v>868</v>
      </c>
      <c r="F179" s="16">
        <v>6</v>
      </c>
      <c r="G179" s="16">
        <v>6</v>
      </c>
      <c r="H179" s="15">
        <f t="shared" si="12"/>
        <v>1</v>
      </c>
      <c r="I179" s="15" t="s">
        <v>9</v>
      </c>
      <c r="J179" s="16">
        <v>0</v>
      </c>
      <c r="K179" s="16"/>
      <c r="L179" s="16"/>
    </row>
    <row r="180" spans="1:12" x14ac:dyDescent="0.25">
      <c r="A180" s="14">
        <f>A179</f>
        <v>113</v>
      </c>
      <c r="B180" s="14" t="str">
        <f t="shared" si="11"/>
        <v>0x71</v>
      </c>
      <c r="C180" s="15" t="s">
        <v>919</v>
      </c>
      <c r="D180" s="16" t="s">
        <v>869</v>
      </c>
      <c r="E180" s="17" t="s">
        <v>870</v>
      </c>
      <c r="F180" s="16">
        <v>5</v>
      </c>
      <c r="G180" s="16">
        <v>5</v>
      </c>
      <c r="H180" s="15">
        <f t="shared" si="12"/>
        <v>1</v>
      </c>
      <c r="I180" s="15" t="s">
        <v>9</v>
      </c>
      <c r="J180" s="16">
        <v>0</v>
      </c>
      <c r="K180" s="16"/>
      <c r="L180" s="16"/>
    </row>
    <row r="181" spans="1:12" x14ac:dyDescent="0.25">
      <c r="A181" s="14">
        <f>A180</f>
        <v>113</v>
      </c>
      <c r="B181" s="14" t="str">
        <f t="shared" si="11"/>
        <v>0x71</v>
      </c>
      <c r="C181" s="15" t="s">
        <v>919</v>
      </c>
      <c r="D181" s="16" t="s">
        <v>871</v>
      </c>
      <c r="E181" s="17" t="s">
        <v>870</v>
      </c>
      <c r="F181" s="16">
        <v>4</v>
      </c>
      <c r="G181" s="16">
        <v>4</v>
      </c>
      <c r="H181" s="15">
        <f t="shared" si="12"/>
        <v>1</v>
      </c>
      <c r="I181" s="15" t="s">
        <v>9</v>
      </c>
      <c r="J181" s="16">
        <v>0</v>
      </c>
      <c r="K181" s="16"/>
      <c r="L181" s="16"/>
    </row>
    <row r="182" spans="1:12" x14ac:dyDescent="0.25">
      <c r="A182" s="14">
        <f>A181</f>
        <v>113</v>
      </c>
      <c r="B182" s="14" t="str">
        <f t="shared" si="11"/>
        <v>0x71</v>
      </c>
      <c r="C182" s="15" t="s">
        <v>919</v>
      </c>
      <c r="D182" s="15" t="s">
        <v>872</v>
      </c>
      <c r="E182" s="17" t="s">
        <v>868</v>
      </c>
      <c r="F182" s="16">
        <v>2</v>
      </c>
      <c r="G182" s="16">
        <v>2</v>
      </c>
      <c r="H182" s="15">
        <f t="shared" si="12"/>
        <v>1</v>
      </c>
      <c r="I182" s="15" t="s">
        <v>10</v>
      </c>
      <c r="J182" s="16">
        <v>0</v>
      </c>
      <c r="K182" s="16"/>
      <c r="L182" s="16"/>
    </row>
    <row r="183" spans="1:12" x14ac:dyDescent="0.25">
      <c r="A183" s="14">
        <f>A182</f>
        <v>113</v>
      </c>
      <c r="B183" s="14" t="str">
        <f t="shared" si="11"/>
        <v>0x71</v>
      </c>
      <c r="C183" s="15" t="s">
        <v>919</v>
      </c>
      <c r="D183" s="16" t="s">
        <v>873</v>
      </c>
      <c r="E183" s="17" t="s">
        <v>870</v>
      </c>
      <c r="F183" s="16">
        <v>1</v>
      </c>
      <c r="G183" s="16">
        <v>1</v>
      </c>
      <c r="H183" s="15">
        <f t="shared" si="12"/>
        <v>1</v>
      </c>
      <c r="I183" s="15" t="s">
        <v>10</v>
      </c>
      <c r="J183" s="16">
        <v>0</v>
      </c>
      <c r="K183" s="16"/>
      <c r="L183" s="16"/>
    </row>
    <row r="184" spans="1:12" x14ac:dyDescent="0.25">
      <c r="A184" s="14">
        <f>A183</f>
        <v>113</v>
      </c>
      <c r="B184" s="14" t="str">
        <f t="shared" si="11"/>
        <v>0x71</v>
      </c>
      <c r="C184" s="15" t="s">
        <v>919</v>
      </c>
      <c r="D184" s="16" t="s">
        <v>874</v>
      </c>
      <c r="E184" s="17" t="s">
        <v>870</v>
      </c>
      <c r="F184" s="16">
        <v>0</v>
      </c>
      <c r="G184" s="16">
        <v>0</v>
      </c>
      <c r="H184" s="15">
        <f t="shared" si="12"/>
        <v>1</v>
      </c>
      <c r="I184" s="15" t="s">
        <v>10</v>
      </c>
      <c r="J184" s="16">
        <v>0</v>
      </c>
      <c r="K184" s="16"/>
      <c r="L184" s="16"/>
    </row>
    <row r="185" spans="1:12" x14ac:dyDescent="0.25">
      <c r="A185" s="18">
        <f>A184+1</f>
        <v>114</v>
      </c>
      <c r="B185" s="18" t="str">
        <f t="shared" si="11"/>
        <v>0x72</v>
      </c>
      <c r="C185" s="19" t="s">
        <v>920</v>
      </c>
      <c r="D185" s="24" t="s">
        <v>876</v>
      </c>
      <c r="E185" s="21"/>
      <c r="F185" s="24">
        <v>5</v>
      </c>
      <c r="G185" s="24">
        <v>5</v>
      </c>
      <c r="H185" s="19">
        <f t="shared" si="12"/>
        <v>1</v>
      </c>
      <c r="I185" s="19" t="s">
        <v>9</v>
      </c>
      <c r="J185" s="24">
        <v>0</v>
      </c>
      <c r="K185" s="24"/>
      <c r="L185" s="24"/>
    </row>
    <row r="186" spans="1:12" x14ac:dyDescent="0.25">
      <c r="A186" s="18">
        <f>A185</f>
        <v>114</v>
      </c>
      <c r="B186" s="18" t="str">
        <f t="shared" si="11"/>
        <v>0x72</v>
      </c>
      <c r="C186" s="19" t="s">
        <v>920</v>
      </c>
      <c r="D186" s="19" t="s">
        <v>877</v>
      </c>
      <c r="E186" s="21" t="s">
        <v>1760</v>
      </c>
      <c r="F186" s="24">
        <v>4</v>
      </c>
      <c r="G186" s="24">
        <v>4</v>
      </c>
      <c r="H186" s="19">
        <f t="shared" si="12"/>
        <v>1</v>
      </c>
      <c r="I186" s="19" t="s">
        <v>9</v>
      </c>
      <c r="J186" s="24">
        <v>0</v>
      </c>
      <c r="K186" s="24"/>
      <c r="L186" s="24"/>
    </row>
    <row r="187" spans="1:12" x14ac:dyDescent="0.25">
      <c r="A187" s="18">
        <f>A186</f>
        <v>114</v>
      </c>
      <c r="B187" s="18" t="str">
        <f t="shared" si="11"/>
        <v>0x72</v>
      </c>
      <c r="C187" s="19" t="s">
        <v>920</v>
      </c>
      <c r="D187" s="24" t="s">
        <v>878</v>
      </c>
      <c r="E187" s="21"/>
      <c r="F187" s="24">
        <v>1</v>
      </c>
      <c r="G187" s="24">
        <v>1</v>
      </c>
      <c r="H187" s="19">
        <f t="shared" si="12"/>
        <v>1</v>
      </c>
      <c r="I187" s="19" t="s">
        <v>10</v>
      </c>
      <c r="J187" s="24">
        <v>0</v>
      </c>
      <c r="K187" s="24"/>
      <c r="L187" s="24"/>
    </row>
    <row r="188" spans="1:12" x14ac:dyDescent="0.25">
      <c r="A188" s="18">
        <f>A187</f>
        <v>114</v>
      </c>
      <c r="B188" s="18" t="str">
        <f t="shared" si="11"/>
        <v>0x72</v>
      </c>
      <c r="C188" s="19" t="s">
        <v>920</v>
      </c>
      <c r="D188" s="19" t="s">
        <v>879</v>
      </c>
      <c r="E188" s="21" t="s">
        <v>1761</v>
      </c>
      <c r="F188" s="24">
        <v>0</v>
      </c>
      <c r="G188" s="24">
        <v>0</v>
      </c>
      <c r="H188" s="19">
        <f t="shared" si="12"/>
        <v>1</v>
      </c>
      <c r="I188" s="19" t="s">
        <v>10</v>
      </c>
      <c r="J188" s="24">
        <v>0</v>
      </c>
      <c r="K188" s="24"/>
      <c r="L188" s="24"/>
    </row>
    <row r="189" spans="1:12" x14ac:dyDescent="0.25">
      <c r="A189" s="14">
        <f>A188+1</f>
        <v>115</v>
      </c>
      <c r="B189" s="14" t="str">
        <f t="shared" ref="B189:B252" si="17">_xlfn.CONCAT("0x",DEC2HEX(A189,2))</f>
        <v>0x73</v>
      </c>
      <c r="C189" s="15" t="s">
        <v>921</v>
      </c>
      <c r="D189" s="16" t="s">
        <v>881</v>
      </c>
      <c r="E189" s="17"/>
      <c r="F189" s="16">
        <v>15</v>
      </c>
      <c r="G189" s="16">
        <v>15</v>
      </c>
      <c r="H189" s="15">
        <f t="shared" ref="H189:H252" si="18">IF(G189="","",F189-G189+1)</f>
        <v>1</v>
      </c>
      <c r="I189" s="15" t="s">
        <v>9</v>
      </c>
      <c r="J189" s="16">
        <v>0</v>
      </c>
      <c r="K189" s="16"/>
      <c r="L189" s="16"/>
    </row>
    <row r="190" spans="1:12" x14ac:dyDescent="0.25">
      <c r="A190" s="14">
        <f t="shared" ref="A190:A204" si="19">A189</f>
        <v>115</v>
      </c>
      <c r="B190" s="14" t="str">
        <f t="shared" si="17"/>
        <v>0x73</v>
      </c>
      <c r="C190" s="15" t="s">
        <v>921</v>
      </c>
      <c r="D190" s="16" t="s">
        <v>882</v>
      </c>
      <c r="E190" s="17"/>
      <c r="F190" s="16">
        <v>14</v>
      </c>
      <c r="G190" s="16">
        <v>14</v>
      </c>
      <c r="H190" s="15">
        <f t="shared" si="18"/>
        <v>1</v>
      </c>
      <c r="I190" s="15" t="s">
        <v>9</v>
      </c>
      <c r="J190" s="16">
        <v>0</v>
      </c>
      <c r="K190" s="16"/>
      <c r="L190" s="16"/>
    </row>
    <row r="191" spans="1:12" x14ac:dyDescent="0.25">
      <c r="A191" s="14">
        <f t="shared" si="19"/>
        <v>115</v>
      </c>
      <c r="B191" s="14" t="str">
        <f t="shared" si="17"/>
        <v>0x73</v>
      </c>
      <c r="C191" s="15" t="s">
        <v>921</v>
      </c>
      <c r="D191" s="16" t="s">
        <v>883</v>
      </c>
      <c r="E191" s="17"/>
      <c r="F191" s="16">
        <v>13</v>
      </c>
      <c r="G191" s="16">
        <v>13</v>
      </c>
      <c r="H191" s="15">
        <f t="shared" si="18"/>
        <v>1</v>
      </c>
      <c r="I191" s="15" t="s">
        <v>9</v>
      </c>
      <c r="J191" s="16">
        <v>0</v>
      </c>
      <c r="K191" s="16"/>
      <c r="L191" s="16"/>
    </row>
    <row r="192" spans="1:12" x14ac:dyDescent="0.25">
      <c r="A192" s="14">
        <f t="shared" si="19"/>
        <v>115</v>
      </c>
      <c r="B192" s="14" t="str">
        <f t="shared" si="17"/>
        <v>0x73</v>
      </c>
      <c r="C192" s="15" t="s">
        <v>921</v>
      </c>
      <c r="D192" s="16" t="s">
        <v>884</v>
      </c>
      <c r="E192" s="17"/>
      <c r="F192" s="16">
        <v>12</v>
      </c>
      <c r="G192" s="16">
        <v>12</v>
      </c>
      <c r="H192" s="15">
        <f t="shared" si="18"/>
        <v>1</v>
      </c>
      <c r="I192" s="15" t="s">
        <v>9</v>
      </c>
      <c r="J192" s="16">
        <v>0</v>
      </c>
      <c r="K192" s="16"/>
      <c r="L192" s="16"/>
    </row>
    <row r="193" spans="1:12" x14ac:dyDescent="0.25">
      <c r="A193" s="14">
        <f t="shared" si="19"/>
        <v>115</v>
      </c>
      <c r="B193" s="14" t="str">
        <f t="shared" si="17"/>
        <v>0x73</v>
      </c>
      <c r="C193" s="15" t="s">
        <v>921</v>
      </c>
      <c r="D193" s="16" t="s">
        <v>885</v>
      </c>
      <c r="E193" s="17"/>
      <c r="F193" s="16">
        <v>11</v>
      </c>
      <c r="G193" s="16">
        <v>11</v>
      </c>
      <c r="H193" s="15">
        <f t="shared" si="18"/>
        <v>1</v>
      </c>
      <c r="I193" s="15" t="s">
        <v>9</v>
      </c>
      <c r="J193" s="16">
        <v>0</v>
      </c>
      <c r="K193" s="16"/>
      <c r="L193" s="16"/>
    </row>
    <row r="194" spans="1:12" x14ac:dyDescent="0.25">
      <c r="A194" s="14">
        <f t="shared" si="19"/>
        <v>115</v>
      </c>
      <c r="B194" s="14" t="str">
        <f t="shared" si="17"/>
        <v>0x73</v>
      </c>
      <c r="C194" s="15" t="s">
        <v>921</v>
      </c>
      <c r="D194" s="16" t="s">
        <v>886</v>
      </c>
      <c r="E194" s="17"/>
      <c r="F194" s="16">
        <v>10</v>
      </c>
      <c r="G194" s="16">
        <v>10</v>
      </c>
      <c r="H194" s="15">
        <f t="shared" si="18"/>
        <v>1</v>
      </c>
      <c r="I194" s="15" t="s">
        <v>9</v>
      </c>
      <c r="J194" s="16">
        <v>0</v>
      </c>
      <c r="K194" s="16"/>
      <c r="L194" s="16"/>
    </row>
    <row r="195" spans="1:12" x14ac:dyDescent="0.25">
      <c r="A195" s="14">
        <f t="shared" si="19"/>
        <v>115</v>
      </c>
      <c r="B195" s="14" t="str">
        <f t="shared" si="17"/>
        <v>0x73</v>
      </c>
      <c r="C195" s="15" t="s">
        <v>921</v>
      </c>
      <c r="D195" s="16" t="s">
        <v>887</v>
      </c>
      <c r="E195" s="17"/>
      <c r="F195" s="16">
        <v>9</v>
      </c>
      <c r="G195" s="16">
        <v>9</v>
      </c>
      <c r="H195" s="15">
        <f t="shared" si="18"/>
        <v>1</v>
      </c>
      <c r="I195" s="15" t="s">
        <v>9</v>
      </c>
      <c r="J195" s="16">
        <v>0</v>
      </c>
      <c r="K195" s="16"/>
      <c r="L195" s="16"/>
    </row>
    <row r="196" spans="1:12" x14ac:dyDescent="0.25">
      <c r="A196" s="14">
        <f t="shared" si="19"/>
        <v>115</v>
      </c>
      <c r="B196" s="14" t="str">
        <f t="shared" si="17"/>
        <v>0x73</v>
      </c>
      <c r="C196" s="15" t="s">
        <v>921</v>
      </c>
      <c r="D196" s="16" t="s">
        <v>888</v>
      </c>
      <c r="E196" s="17"/>
      <c r="F196" s="16">
        <v>8</v>
      </c>
      <c r="G196" s="16">
        <v>8</v>
      </c>
      <c r="H196" s="15">
        <f t="shared" si="18"/>
        <v>1</v>
      </c>
      <c r="I196" s="15" t="s">
        <v>9</v>
      </c>
      <c r="J196" s="16">
        <v>0</v>
      </c>
      <c r="K196" s="16"/>
      <c r="L196" s="16"/>
    </row>
    <row r="197" spans="1:12" x14ac:dyDescent="0.25">
      <c r="A197" s="14">
        <f t="shared" si="19"/>
        <v>115</v>
      </c>
      <c r="B197" s="14" t="str">
        <f t="shared" si="17"/>
        <v>0x73</v>
      </c>
      <c r="C197" s="15" t="s">
        <v>921</v>
      </c>
      <c r="D197" s="16" t="s">
        <v>889</v>
      </c>
      <c r="E197" s="17"/>
      <c r="F197" s="16">
        <v>7</v>
      </c>
      <c r="G197" s="16">
        <v>7</v>
      </c>
      <c r="H197" s="15">
        <f t="shared" si="18"/>
        <v>1</v>
      </c>
      <c r="I197" s="15" t="s">
        <v>9</v>
      </c>
      <c r="J197" s="16">
        <v>0</v>
      </c>
      <c r="K197" s="16"/>
      <c r="L197" s="16"/>
    </row>
    <row r="198" spans="1:12" x14ac:dyDescent="0.25">
      <c r="A198" s="14">
        <f t="shared" si="19"/>
        <v>115</v>
      </c>
      <c r="B198" s="14" t="str">
        <f t="shared" si="17"/>
        <v>0x73</v>
      </c>
      <c r="C198" s="15" t="s">
        <v>921</v>
      </c>
      <c r="D198" s="16" t="s">
        <v>890</v>
      </c>
      <c r="E198" s="17"/>
      <c r="F198" s="16">
        <v>6</v>
      </c>
      <c r="G198" s="16">
        <v>6</v>
      </c>
      <c r="H198" s="15">
        <f t="shared" si="18"/>
        <v>1</v>
      </c>
      <c r="I198" s="15" t="s">
        <v>9</v>
      </c>
      <c r="J198" s="16">
        <v>0</v>
      </c>
      <c r="K198" s="16"/>
      <c r="L198" s="16"/>
    </row>
    <row r="199" spans="1:12" x14ac:dyDescent="0.25">
      <c r="A199" s="14">
        <f t="shared" si="19"/>
        <v>115</v>
      </c>
      <c r="B199" s="14" t="str">
        <f t="shared" si="17"/>
        <v>0x73</v>
      </c>
      <c r="C199" s="15" t="s">
        <v>921</v>
      </c>
      <c r="D199" s="16" t="s">
        <v>891</v>
      </c>
      <c r="E199" s="17"/>
      <c r="F199" s="16">
        <v>5</v>
      </c>
      <c r="G199" s="16">
        <v>5</v>
      </c>
      <c r="H199" s="15">
        <f t="shared" si="18"/>
        <v>1</v>
      </c>
      <c r="I199" s="15" t="s">
        <v>9</v>
      </c>
      <c r="J199" s="16">
        <v>0</v>
      </c>
      <c r="K199" s="16"/>
      <c r="L199" s="16"/>
    </row>
    <row r="200" spans="1:12" x14ac:dyDescent="0.25">
      <c r="A200" s="14">
        <f t="shared" si="19"/>
        <v>115</v>
      </c>
      <c r="B200" s="14" t="str">
        <f t="shared" si="17"/>
        <v>0x73</v>
      </c>
      <c r="C200" s="15" t="s">
        <v>921</v>
      </c>
      <c r="D200" s="16" t="s">
        <v>892</v>
      </c>
      <c r="E200" s="17"/>
      <c r="F200" s="16">
        <v>4</v>
      </c>
      <c r="G200" s="16">
        <v>4</v>
      </c>
      <c r="H200" s="15">
        <f t="shared" si="18"/>
        <v>1</v>
      </c>
      <c r="I200" s="15" t="s">
        <v>9</v>
      </c>
      <c r="J200" s="16">
        <v>0</v>
      </c>
      <c r="K200" s="16"/>
      <c r="L200" s="16"/>
    </row>
    <row r="201" spans="1:12" x14ac:dyDescent="0.25">
      <c r="A201" s="14">
        <f t="shared" si="19"/>
        <v>115</v>
      </c>
      <c r="B201" s="14" t="str">
        <f t="shared" si="17"/>
        <v>0x73</v>
      </c>
      <c r="C201" s="15" t="s">
        <v>921</v>
      </c>
      <c r="D201" s="16" t="s">
        <v>893</v>
      </c>
      <c r="E201" s="17"/>
      <c r="F201" s="16">
        <v>3</v>
      </c>
      <c r="G201" s="16">
        <v>3</v>
      </c>
      <c r="H201" s="15">
        <f t="shared" si="18"/>
        <v>1</v>
      </c>
      <c r="I201" s="15" t="s">
        <v>9</v>
      </c>
      <c r="J201" s="16">
        <v>0</v>
      </c>
      <c r="K201" s="16"/>
      <c r="L201" s="16"/>
    </row>
    <row r="202" spans="1:12" x14ac:dyDescent="0.25">
      <c r="A202" s="14">
        <f t="shared" si="19"/>
        <v>115</v>
      </c>
      <c r="B202" s="14" t="str">
        <f t="shared" si="17"/>
        <v>0x73</v>
      </c>
      <c r="C202" s="15" t="s">
        <v>921</v>
      </c>
      <c r="D202" s="16" t="s">
        <v>894</v>
      </c>
      <c r="E202" s="17"/>
      <c r="F202" s="16">
        <v>2</v>
      </c>
      <c r="G202" s="16">
        <v>2</v>
      </c>
      <c r="H202" s="15">
        <f t="shared" si="18"/>
        <v>1</v>
      </c>
      <c r="I202" s="15" t="s">
        <v>9</v>
      </c>
      <c r="J202" s="16">
        <v>0</v>
      </c>
      <c r="K202" s="16"/>
      <c r="L202" s="16"/>
    </row>
    <row r="203" spans="1:12" x14ac:dyDescent="0.25">
      <c r="A203" s="14">
        <f t="shared" si="19"/>
        <v>115</v>
      </c>
      <c r="B203" s="14" t="str">
        <f t="shared" si="17"/>
        <v>0x73</v>
      </c>
      <c r="C203" s="15" t="s">
        <v>921</v>
      </c>
      <c r="D203" s="16" t="s">
        <v>895</v>
      </c>
      <c r="E203" s="17"/>
      <c r="F203" s="16">
        <v>1</v>
      </c>
      <c r="G203" s="16">
        <v>1</v>
      </c>
      <c r="H203" s="15">
        <f t="shared" si="18"/>
        <v>1</v>
      </c>
      <c r="I203" s="15" t="s">
        <v>9</v>
      </c>
      <c r="J203" s="16">
        <v>0</v>
      </c>
      <c r="K203" s="16"/>
      <c r="L203" s="16"/>
    </row>
    <row r="204" spans="1:12" x14ac:dyDescent="0.25">
      <c r="A204" s="14">
        <f t="shared" si="19"/>
        <v>115</v>
      </c>
      <c r="B204" s="14" t="str">
        <f t="shared" si="17"/>
        <v>0x73</v>
      </c>
      <c r="C204" s="15" t="s">
        <v>921</v>
      </c>
      <c r="D204" s="16" t="s">
        <v>896</v>
      </c>
      <c r="E204" s="17"/>
      <c r="F204" s="16">
        <v>0</v>
      </c>
      <c r="G204" s="16">
        <v>0</v>
      </c>
      <c r="H204" s="15">
        <f t="shared" si="18"/>
        <v>1</v>
      </c>
      <c r="I204" s="15" t="s">
        <v>9</v>
      </c>
      <c r="J204" s="16">
        <v>0</v>
      </c>
      <c r="K204" s="16"/>
      <c r="L204" s="16"/>
    </row>
    <row r="205" spans="1:12" x14ac:dyDescent="0.25">
      <c r="A205" s="18">
        <f>A204+2</f>
        <v>117</v>
      </c>
      <c r="B205" s="18" t="str">
        <f t="shared" si="17"/>
        <v>0x75</v>
      </c>
      <c r="C205" s="19" t="s">
        <v>922</v>
      </c>
      <c r="D205" s="24" t="s">
        <v>898</v>
      </c>
      <c r="E205" s="21"/>
      <c r="F205" s="24">
        <v>15</v>
      </c>
      <c r="G205" s="24">
        <v>15</v>
      </c>
      <c r="H205" s="19">
        <f t="shared" si="18"/>
        <v>1</v>
      </c>
      <c r="I205" s="19" t="s">
        <v>10</v>
      </c>
      <c r="J205" s="24">
        <v>0</v>
      </c>
      <c r="K205" s="24"/>
      <c r="L205" s="24"/>
    </row>
    <row r="206" spans="1:12" x14ac:dyDescent="0.25">
      <c r="A206" s="18">
        <f t="shared" ref="A206:A220" si="20">A205</f>
        <v>117</v>
      </c>
      <c r="B206" s="18" t="str">
        <f t="shared" si="17"/>
        <v>0x75</v>
      </c>
      <c r="C206" s="19" t="s">
        <v>922</v>
      </c>
      <c r="D206" s="24" t="s">
        <v>899</v>
      </c>
      <c r="E206" s="21"/>
      <c r="F206" s="24">
        <v>14</v>
      </c>
      <c r="G206" s="24">
        <v>14</v>
      </c>
      <c r="H206" s="19">
        <f t="shared" si="18"/>
        <v>1</v>
      </c>
      <c r="I206" s="19" t="s">
        <v>10</v>
      </c>
      <c r="J206" s="24">
        <v>0</v>
      </c>
      <c r="K206" s="24"/>
      <c r="L206" s="24"/>
    </row>
    <row r="207" spans="1:12" x14ac:dyDescent="0.25">
      <c r="A207" s="18">
        <f t="shared" si="20"/>
        <v>117</v>
      </c>
      <c r="B207" s="18" t="str">
        <f t="shared" si="17"/>
        <v>0x75</v>
      </c>
      <c r="C207" s="19" t="s">
        <v>922</v>
      </c>
      <c r="D207" s="24" t="s">
        <v>900</v>
      </c>
      <c r="E207" s="21"/>
      <c r="F207" s="24">
        <v>13</v>
      </c>
      <c r="G207" s="24">
        <v>13</v>
      </c>
      <c r="H207" s="19">
        <f t="shared" si="18"/>
        <v>1</v>
      </c>
      <c r="I207" s="19" t="s">
        <v>10</v>
      </c>
      <c r="J207" s="24">
        <v>0</v>
      </c>
      <c r="K207" s="24"/>
      <c r="L207" s="24"/>
    </row>
    <row r="208" spans="1:12" x14ac:dyDescent="0.25">
      <c r="A208" s="18">
        <f t="shared" si="20"/>
        <v>117</v>
      </c>
      <c r="B208" s="18" t="str">
        <f t="shared" si="17"/>
        <v>0x75</v>
      </c>
      <c r="C208" s="19" t="s">
        <v>922</v>
      </c>
      <c r="D208" s="24" t="s">
        <v>901</v>
      </c>
      <c r="E208" s="21"/>
      <c r="F208" s="24">
        <v>12</v>
      </c>
      <c r="G208" s="24">
        <v>12</v>
      </c>
      <c r="H208" s="19">
        <f t="shared" si="18"/>
        <v>1</v>
      </c>
      <c r="I208" s="19" t="s">
        <v>10</v>
      </c>
      <c r="J208" s="24">
        <v>0</v>
      </c>
      <c r="K208" s="24"/>
      <c r="L208" s="24"/>
    </row>
    <row r="209" spans="1:12" x14ac:dyDescent="0.25">
      <c r="A209" s="18">
        <f t="shared" si="20"/>
        <v>117</v>
      </c>
      <c r="B209" s="18" t="str">
        <f t="shared" si="17"/>
        <v>0x75</v>
      </c>
      <c r="C209" s="19" t="s">
        <v>922</v>
      </c>
      <c r="D209" s="24" t="s">
        <v>902</v>
      </c>
      <c r="E209" s="21"/>
      <c r="F209" s="24">
        <v>11</v>
      </c>
      <c r="G209" s="24">
        <v>11</v>
      </c>
      <c r="H209" s="19">
        <f t="shared" si="18"/>
        <v>1</v>
      </c>
      <c r="I209" s="19" t="s">
        <v>10</v>
      </c>
      <c r="J209" s="24">
        <v>0</v>
      </c>
      <c r="K209" s="24"/>
      <c r="L209" s="24"/>
    </row>
    <row r="210" spans="1:12" x14ac:dyDescent="0.25">
      <c r="A210" s="18">
        <f t="shared" si="20"/>
        <v>117</v>
      </c>
      <c r="B210" s="18" t="str">
        <f t="shared" si="17"/>
        <v>0x75</v>
      </c>
      <c r="C210" s="19" t="s">
        <v>922</v>
      </c>
      <c r="D210" s="24" t="s">
        <v>903</v>
      </c>
      <c r="E210" s="21"/>
      <c r="F210" s="24">
        <v>10</v>
      </c>
      <c r="G210" s="24">
        <v>10</v>
      </c>
      <c r="H210" s="19">
        <f t="shared" si="18"/>
        <v>1</v>
      </c>
      <c r="I210" s="19" t="s">
        <v>10</v>
      </c>
      <c r="J210" s="24">
        <v>0</v>
      </c>
      <c r="K210" s="24"/>
      <c r="L210" s="24"/>
    </row>
    <row r="211" spans="1:12" x14ac:dyDescent="0.25">
      <c r="A211" s="18">
        <f t="shared" si="20"/>
        <v>117</v>
      </c>
      <c r="B211" s="18" t="str">
        <f t="shared" si="17"/>
        <v>0x75</v>
      </c>
      <c r="C211" s="19" t="s">
        <v>922</v>
      </c>
      <c r="D211" s="24" t="s">
        <v>904</v>
      </c>
      <c r="E211" s="21"/>
      <c r="F211" s="24">
        <v>9</v>
      </c>
      <c r="G211" s="24">
        <v>9</v>
      </c>
      <c r="H211" s="19">
        <f t="shared" si="18"/>
        <v>1</v>
      </c>
      <c r="I211" s="19" t="s">
        <v>10</v>
      </c>
      <c r="J211" s="24">
        <v>0</v>
      </c>
      <c r="K211" s="24"/>
      <c r="L211" s="24"/>
    </row>
    <row r="212" spans="1:12" x14ac:dyDescent="0.25">
      <c r="A212" s="18">
        <f t="shared" si="20"/>
        <v>117</v>
      </c>
      <c r="B212" s="18" t="str">
        <f t="shared" si="17"/>
        <v>0x75</v>
      </c>
      <c r="C212" s="19" t="s">
        <v>922</v>
      </c>
      <c r="D212" s="24" t="s">
        <v>905</v>
      </c>
      <c r="E212" s="21"/>
      <c r="F212" s="24">
        <v>8</v>
      </c>
      <c r="G212" s="24">
        <v>8</v>
      </c>
      <c r="H212" s="19">
        <f t="shared" si="18"/>
        <v>1</v>
      </c>
      <c r="I212" s="19" t="s">
        <v>10</v>
      </c>
      <c r="J212" s="24">
        <v>0</v>
      </c>
      <c r="K212" s="24"/>
      <c r="L212" s="24"/>
    </row>
    <row r="213" spans="1:12" x14ac:dyDescent="0.25">
      <c r="A213" s="18">
        <f t="shared" si="20"/>
        <v>117</v>
      </c>
      <c r="B213" s="18" t="str">
        <f t="shared" si="17"/>
        <v>0x75</v>
      </c>
      <c r="C213" s="19" t="s">
        <v>922</v>
      </c>
      <c r="D213" s="24" t="s">
        <v>906</v>
      </c>
      <c r="E213" s="21"/>
      <c r="F213" s="24">
        <v>7</v>
      </c>
      <c r="G213" s="24">
        <v>7</v>
      </c>
      <c r="H213" s="19">
        <f t="shared" si="18"/>
        <v>1</v>
      </c>
      <c r="I213" s="19" t="s">
        <v>10</v>
      </c>
      <c r="J213" s="24">
        <v>0</v>
      </c>
      <c r="K213" s="24"/>
      <c r="L213" s="24"/>
    </row>
    <row r="214" spans="1:12" x14ac:dyDescent="0.25">
      <c r="A214" s="18">
        <f t="shared" si="20"/>
        <v>117</v>
      </c>
      <c r="B214" s="18" t="str">
        <f t="shared" si="17"/>
        <v>0x75</v>
      </c>
      <c r="C214" s="19" t="s">
        <v>922</v>
      </c>
      <c r="D214" s="24" t="s">
        <v>907</v>
      </c>
      <c r="E214" s="21"/>
      <c r="F214" s="24">
        <v>6</v>
      </c>
      <c r="G214" s="24">
        <v>6</v>
      </c>
      <c r="H214" s="19">
        <f t="shared" si="18"/>
        <v>1</v>
      </c>
      <c r="I214" s="19" t="s">
        <v>10</v>
      </c>
      <c r="J214" s="24">
        <v>0</v>
      </c>
      <c r="K214" s="24"/>
      <c r="L214" s="24"/>
    </row>
    <row r="215" spans="1:12" x14ac:dyDescent="0.25">
      <c r="A215" s="18">
        <f t="shared" si="20"/>
        <v>117</v>
      </c>
      <c r="B215" s="18" t="str">
        <f t="shared" si="17"/>
        <v>0x75</v>
      </c>
      <c r="C215" s="19" t="s">
        <v>922</v>
      </c>
      <c r="D215" s="24" t="s">
        <v>908</v>
      </c>
      <c r="E215" s="21"/>
      <c r="F215" s="24">
        <v>5</v>
      </c>
      <c r="G215" s="24">
        <v>5</v>
      </c>
      <c r="H215" s="19">
        <f t="shared" si="18"/>
        <v>1</v>
      </c>
      <c r="I215" s="19" t="s">
        <v>10</v>
      </c>
      <c r="J215" s="24">
        <v>0</v>
      </c>
      <c r="K215" s="24"/>
      <c r="L215" s="24"/>
    </row>
    <row r="216" spans="1:12" x14ac:dyDescent="0.25">
      <c r="A216" s="18">
        <f t="shared" si="20"/>
        <v>117</v>
      </c>
      <c r="B216" s="18" t="str">
        <f t="shared" si="17"/>
        <v>0x75</v>
      </c>
      <c r="C216" s="19" t="s">
        <v>922</v>
      </c>
      <c r="D216" s="24" t="s">
        <v>909</v>
      </c>
      <c r="E216" s="21"/>
      <c r="F216" s="24">
        <v>4</v>
      </c>
      <c r="G216" s="24">
        <v>4</v>
      </c>
      <c r="H216" s="19">
        <f t="shared" si="18"/>
        <v>1</v>
      </c>
      <c r="I216" s="19" t="s">
        <v>10</v>
      </c>
      <c r="J216" s="24">
        <v>0</v>
      </c>
      <c r="K216" s="24"/>
      <c r="L216" s="24"/>
    </row>
    <row r="217" spans="1:12" x14ac:dyDescent="0.25">
      <c r="A217" s="18">
        <f t="shared" si="20"/>
        <v>117</v>
      </c>
      <c r="B217" s="18" t="str">
        <f t="shared" si="17"/>
        <v>0x75</v>
      </c>
      <c r="C217" s="19" t="s">
        <v>922</v>
      </c>
      <c r="D217" s="24" t="s">
        <v>910</v>
      </c>
      <c r="E217" s="21"/>
      <c r="F217" s="24">
        <v>3</v>
      </c>
      <c r="G217" s="24">
        <v>3</v>
      </c>
      <c r="H217" s="19">
        <f t="shared" si="18"/>
        <v>1</v>
      </c>
      <c r="I217" s="19" t="s">
        <v>10</v>
      </c>
      <c r="J217" s="24">
        <v>0</v>
      </c>
      <c r="K217" s="24"/>
      <c r="L217" s="24"/>
    </row>
    <row r="218" spans="1:12" x14ac:dyDescent="0.25">
      <c r="A218" s="18">
        <f t="shared" si="20"/>
        <v>117</v>
      </c>
      <c r="B218" s="18" t="str">
        <f t="shared" si="17"/>
        <v>0x75</v>
      </c>
      <c r="C218" s="19" t="s">
        <v>922</v>
      </c>
      <c r="D218" s="24" t="s">
        <v>911</v>
      </c>
      <c r="E218" s="21"/>
      <c r="F218" s="24">
        <v>2</v>
      </c>
      <c r="G218" s="24">
        <v>2</v>
      </c>
      <c r="H218" s="19">
        <f t="shared" si="18"/>
        <v>1</v>
      </c>
      <c r="I218" s="19" t="s">
        <v>10</v>
      </c>
      <c r="J218" s="24">
        <v>0</v>
      </c>
      <c r="K218" s="24"/>
      <c r="L218" s="24"/>
    </row>
    <row r="219" spans="1:12" x14ac:dyDescent="0.25">
      <c r="A219" s="18">
        <f t="shared" si="20"/>
        <v>117</v>
      </c>
      <c r="B219" s="18" t="str">
        <f t="shared" si="17"/>
        <v>0x75</v>
      </c>
      <c r="C219" s="19" t="s">
        <v>922</v>
      </c>
      <c r="D219" s="24" t="s">
        <v>912</v>
      </c>
      <c r="E219" s="21"/>
      <c r="F219" s="24">
        <v>1</v>
      </c>
      <c r="G219" s="24">
        <v>1</v>
      </c>
      <c r="H219" s="19">
        <f t="shared" si="18"/>
        <v>1</v>
      </c>
      <c r="I219" s="19" t="s">
        <v>10</v>
      </c>
      <c r="J219" s="24">
        <v>0</v>
      </c>
      <c r="K219" s="24"/>
      <c r="L219" s="24"/>
    </row>
    <row r="220" spans="1:12" x14ac:dyDescent="0.25">
      <c r="A220" s="18">
        <f t="shared" si="20"/>
        <v>117</v>
      </c>
      <c r="B220" s="18" t="str">
        <f t="shared" si="17"/>
        <v>0x75</v>
      </c>
      <c r="C220" s="19" t="s">
        <v>922</v>
      </c>
      <c r="D220" s="24" t="s">
        <v>913</v>
      </c>
      <c r="E220" s="21"/>
      <c r="F220" s="24">
        <v>0</v>
      </c>
      <c r="G220" s="24">
        <v>0</v>
      </c>
      <c r="H220" s="19">
        <f t="shared" si="18"/>
        <v>1</v>
      </c>
      <c r="I220" s="19" t="s">
        <v>10</v>
      </c>
      <c r="J220" s="24">
        <v>0</v>
      </c>
      <c r="K220" s="24"/>
      <c r="L220" s="24"/>
    </row>
    <row r="221" spans="1:12" x14ac:dyDescent="0.25">
      <c r="A221" s="14">
        <f>A220+2</f>
        <v>119</v>
      </c>
      <c r="B221" s="14" t="str">
        <f t="shared" si="17"/>
        <v>0x77</v>
      </c>
      <c r="C221" s="15" t="s">
        <v>923</v>
      </c>
      <c r="D221" s="16" t="s">
        <v>802</v>
      </c>
      <c r="E221" s="17" t="s">
        <v>803</v>
      </c>
      <c r="F221" s="16">
        <v>6</v>
      </c>
      <c r="G221" s="16">
        <v>6</v>
      </c>
      <c r="H221" s="15">
        <f t="shared" si="18"/>
        <v>1</v>
      </c>
      <c r="I221" s="15" t="s">
        <v>11</v>
      </c>
      <c r="J221" s="16">
        <v>0</v>
      </c>
      <c r="K221" s="16"/>
      <c r="L221" s="16"/>
    </row>
    <row r="222" spans="1:12" x14ac:dyDescent="0.25">
      <c r="A222" s="14">
        <f>A221</f>
        <v>119</v>
      </c>
      <c r="B222" s="14" t="str">
        <f t="shared" si="17"/>
        <v>0x77</v>
      </c>
      <c r="C222" s="15" t="s">
        <v>923</v>
      </c>
      <c r="D222" s="16" t="s">
        <v>804</v>
      </c>
      <c r="E222" s="17" t="s">
        <v>805</v>
      </c>
      <c r="F222" s="16">
        <v>5</v>
      </c>
      <c r="G222" s="16">
        <v>5</v>
      </c>
      <c r="H222" s="15">
        <f t="shared" si="18"/>
        <v>1</v>
      </c>
      <c r="I222" s="15" t="s">
        <v>11</v>
      </c>
      <c r="J222" s="16">
        <v>0</v>
      </c>
      <c r="K222" s="16"/>
      <c r="L222" s="16"/>
    </row>
    <row r="223" spans="1:12" x14ac:dyDescent="0.25">
      <c r="A223" s="14">
        <f>A222</f>
        <v>119</v>
      </c>
      <c r="B223" s="14" t="str">
        <f t="shared" si="17"/>
        <v>0x77</v>
      </c>
      <c r="C223" s="15" t="s">
        <v>923</v>
      </c>
      <c r="D223" s="16" t="s">
        <v>806</v>
      </c>
      <c r="E223" s="17" t="s">
        <v>805</v>
      </c>
      <c r="F223" s="16">
        <v>4</v>
      </c>
      <c r="G223" s="16">
        <v>4</v>
      </c>
      <c r="H223" s="15">
        <f t="shared" si="18"/>
        <v>1</v>
      </c>
      <c r="I223" s="15" t="s">
        <v>11</v>
      </c>
      <c r="J223" s="16">
        <v>0</v>
      </c>
      <c r="K223" s="16"/>
      <c r="L223" s="16"/>
    </row>
    <row r="224" spans="1:12" x14ac:dyDescent="0.25">
      <c r="A224" s="14">
        <f>A223</f>
        <v>119</v>
      </c>
      <c r="B224" s="14" t="str">
        <f t="shared" si="17"/>
        <v>0x77</v>
      </c>
      <c r="C224" s="15" t="s">
        <v>923</v>
      </c>
      <c r="D224" s="16" t="s">
        <v>807</v>
      </c>
      <c r="E224" s="17" t="s">
        <v>803</v>
      </c>
      <c r="F224" s="15">
        <v>2</v>
      </c>
      <c r="G224" s="15">
        <v>2</v>
      </c>
      <c r="H224" s="15">
        <f t="shared" si="18"/>
        <v>1</v>
      </c>
      <c r="I224" s="15" t="s">
        <v>12</v>
      </c>
      <c r="J224" s="16">
        <v>0</v>
      </c>
      <c r="K224" s="16"/>
      <c r="L224" s="16"/>
    </row>
    <row r="225" spans="1:12" x14ac:dyDescent="0.25">
      <c r="A225" s="14">
        <f>A224</f>
        <v>119</v>
      </c>
      <c r="B225" s="14" t="str">
        <f t="shared" si="17"/>
        <v>0x77</v>
      </c>
      <c r="C225" s="15" t="s">
        <v>923</v>
      </c>
      <c r="D225" s="16" t="s">
        <v>808</v>
      </c>
      <c r="E225" s="17" t="s">
        <v>805</v>
      </c>
      <c r="F225" s="16">
        <v>1</v>
      </c>
      <c r="G225" s="16">
        <v>1</v>
      </c>
      <c r="H225" s="15">
        <f t="shared" si="18"/>
        <v>1</v>
      </c>
      <c r="I225" s="15" t="s">
        <v>12</v>
      </c>
      <c r="J225" s="16">
        <v>0</v>
      </c>
      <c r="K225" s="16"/>
      <c r="L225" s="16"/>
    </row>
    <row r="226" spans="1:12" x14ac:dyDescent="0.25">
      <c r="A226" s="14">
        <f>A225</f>
        <v>119</v>
      </c>
      <c r="B226" s="14" t="str">
        <f t="shared" si="17"/>
        <v>0x77</v>
      </c>
      <c r="C226" s="15" t="s">
        <v>923</v>
      </c>
      <c r="D226" s="16" t="s">
        <v>809</v>
      </c>
      <c r="E226" s="17" t="s">
        <v>805</v>
      </c>
      <c r="F226" s="16">
        <v>0</v>
      </c>
      <c r="G226" s="16">
        <v>0</v>
      </c>
      <c r="H226" s="15">
        <f t="shared" si="18"/>
        <v>1</v>
      </c>
      <c r="I226" s="15" t="s">
        <v>12</v>
      </c>
      <c r="J226" s="16">
        <v>0</v>
      </c>
      <c r="K226" s="16"/>
      <c r="L226" s="16"/>
    </row>
    <row r="227" spans="1:12" x14ac:dyDescent="0.25">
      <c r="A227" s="18">
        <f>A226+1</f>
        <v>120</v>
      </c>
      <c r="B227" s="18" t="str">
        <f t="shared" si="17"/>
        <v>0x78</v>
      </c>
      <c r="C227" s="19" t="s">
        <v>924</v>
      </c>
      <c r="D227" s="19" t="s">
        <v>811</v>
      </c>
      <c r="E227" s="21"/>
      <c r="F227" s="24">
        <v>9</v>
      </c>
      <c r="G227" s="24">
        <v>9</v>
      </c>
      <c r="H227" s="19">
        <f t="shared" si="18"/>
        <v>1</v>
      </c>
      <c r="I227" s="19" t="s">
        <v>11</v>
      </c>
      <c r="J227" s="24">
        <v>0</v>
      </c>
      <c r="K227" s="24"/>
      <c r="L227" s="24"/>
    </row>
    <row r="228" spans="1:12" x14ac:dyDescent="0.25">
      <c r="A228" s="18">
        <f t="shared" ref="A228:A236" si="21">A227</f>
        <v>120</v>
      </c>
      <c r="B228" s="18" t="str">
        <f t="shared" si="17"/>
        <v>0x78</v>
      </c>
      <c r="C228" s="19" t="s">
        <v>924</v>
      </c>
      <c r="D228" s="19" t="s">
        <v>812</v>
      </c>
      <c r="E228" s="21"/>
      <c r="F228" s="24">
        <v>8</v>
      </c>
      <c r="G228" s="24">
        <v>8</v>
      </c>
      <c r="H228" s="19">
        <f t="shared" si="18"/>
        <v>1</v>
      </c>
      <c r="I228" s="19" t="s">
        <v>11</v>
      </c>
      <c r="J228" s="24">
        <v>0</v>
      </c>
      <c r="K228" s="24"/>
      <c r="L228" s="24"/>
    </row>
    <row r="229" spans="1:12" x14ac:dyDescent="0.25">
      <c r="A229" s="24">
        <f t="shared" si="21"/>
        <v>120</v>
      </c>
      <c r="B229" s="18" t="str">
        <f t="shared" si="17"/>
        <v>0x78</v>
      </c>
      <c r="C229" s="19" t="s">
        <v>924</v>
      </c>
      <c r="D229" s="24" t="s">
        <v>813</v>
      </c>
      <c r="E229" s="24"/>
      <c r="F229" s="24">
        <v>7</v>
      </c>
      <c r="G229" s="24">
        <v>7</v>
      </c>
      <c r="H229" s="19">
        <f t="shared" si="18"/>
        <v>1</v>
      </c>
      <c r="I229" s="19" t="s">
        <v>11</v>
      </c>
      <c r="J229" s="24">
        <v>0</v>
      </c>
      <c r="K229" s="24"/>
      <c r="L229" s="24"/>
    </row>
    <row r="230" spans="1:12" x14ac:dyDescent="0.25">
      <c r="A230" s="24">
        <f t="shared" si="21"/>
        <v>120</v>
      </c>
      <c r="B230" s="18" t="str">
        <f t="shared" si="17"/>
        <v>0x78</v>
      </c>
      <c r="C230" s="19" t="s">
        <v>924</v>
      </c>
      <c r="D230" s="24" t="s">
        <v>814</v>
      </c>
      <c r="E230" s="24"/>
      <c r="F230" s="24">
        <v>6</v>
      </c>
      <c r="G230" s="24">
        <v>6</v>
      </c>
      <c r="H230" s="19">
        <f t="shared" si="18"/>
        <v>1</v>
      </c>
      <c r="I230" s="19" t="s">
        <v>11</v>
      </c>
      <c r="J230" s="24">
        <v>0</v>
      </c>
      <c r="K230" s="24"/>
      <c r="L230" s="24"/>
    </row>
    <row r="231" spans="1:12" x14ac:dyDescent="0.25">
      <c r="A231" s="24">
        <f t="shared" si="21"/>
        <v>120</v>
      </c>
      <c r="B231" s="18" t="str">
        <f t="shared" si="17"/>
        <v>0x78</v>
      </c>
      <c r="C231" s="19" t="s">
        <v>924</v>
      </c>
      <c r="D231" s="24" t="s">
        <v>815</v>
      </c>
      <c r="E231" s="24"/>
      <c r="F231" s="24">
        <v>5</v>
      </c>
      <c r="G231" s="24">
        <v>5</v>
      </c>
      <c r="H231" s="19">
        <f t="shared" si="18"/>
        <v>1</v>
      </c>
      <c r="I231" s="19" t="s">
        <v>11</v>
      </c>
      <c r="J231" s="24">
        <v>0</v>
      </c>
      <c r="K231" s="24"/>
      <c r="L231" s="24"/>
    </row>
    <row r="232" spans="1:12" x14ac:dyDescent="0.25">
      <c r="A232" s="24">
        <f t="shared" si="21"/>
        <v>120</v>
      </c>
      <c r="B232" s="18" t="str">
        <f t="shared" si="17"/>
        <v>0x78</v>
      </c>
      <c r="C232" s="19" t="s">
        <v>924</v>
      </c>
      <c r="D232" s="24" t="s">
        <v>816</v>
      </c>
      <c r="E232" s="24"/>
      <c r="F232" s="24">
        <v>4</v>
      </c>
      <c r="G232" s="24">
        <v>4</v>
      </c>
      <c r="H232" s="19">
        <f t="shared" si="18"/>
        <v>1</v>
      </c>
      <c r="I232" s="19" t="s">
        <v>11</v>
      </c>
      <c r="J232" s="24">
        <v>0</v>
      </c>
      <c r="K232" s="24"/>
      <c r="L232" s="24"/>
    </row>
    <row r="233" spans="1:12" x14ac:dyDescent="0.25">
      <c r="A233" s="24">
        <f t="shared" si="21"/>
        <v>120</v>
      </c>
      <c r="B233" s="18" t="str">
        <f t="shared" si="17"/>
        <v>0x78</v>
      </c>
      <c r="C233" s="19" t="s">
        <v>924</v>
      </c>
      <c r="D233" s="24" t="s">
        <v>817</v>
      </c>
      <c r="E233" s="24"/>
      <c r="F233" s="24">
        <v>3</v>
      </c>
      <c r="G233" s="24">
        <v>3</v>
      </c>
      <c r="H233" s="19">
        <f t="shared" si="18"/>
        <v>1</v>
      </c>
      <c r="I233" s="19" t="s">
        <v>11</v>
      </c>
      <c r="J233" s="24">
        <v>0</v>
      </c>
      <c r="K233" s="24"/>
      <c r="L233" s="24"/>
    </row>
    <row r="234" spans="1:12" x14ac:dyDescent="0.25">
      <c r="A234" s="24">
        <f t="shared" si="21"/>
        <v>120</v>
      </c>
      <c r="B234" s="18" t="str">
        <f t="shared" si="17"/>
        <v>0x78</v>
      </c>
      <c r="C234" s="19" t="s">
        <v>924</v>
      </c>
      <c r="D234" s="24" t="s">
        <v>818</v>
      </c>
      <c r="E234" s="24"/>
      <c r="F234" s="24">
        <v>2</v>
      </c>
      <c r="G234" s="24">
        <v>2</v>
      </c>
      <c r="H234" s="19">
        <f t="shared" si="18"/>
        <v>1</v>
      </c>
      <c r="I234" s="19" t="s">
        <v>11</v>
      </c>
      <c r="J234" s="24">
        <v>0</v>
      </c>
      <c r="K234" s="24"/>
      <c r="L234" s="24"/>
    </row>
    <row r="235" spans="1:12" x14ac:dyDescent="0.25">
      <c r="A235" s="24">
        <f t="shared" si="21"/>
        <v>120</v>
      </c>
      <c r="B235" s="18" t="str">
        <f t="shared" si="17"/>
        <v>0x78</v>
      </c>
      <c r="C235" s="19" t="s">
        <v>924</v>
      </c>
      <c r="D235" s="24" t="s">
        <v>819</v>
      </c>
      <c r="E235" s="24"/>
      <c r="F235" s="24">
        <v>1</v>
      </c>
      <c r="G235" s="24">
        <v>1</v>
      </c>
      <c r="H235" s="19">
        <f t="shared" si="18"/>
        <v>1</v>
      </c>
      <c r="I235" s="19" t="s">
        <v>11</v>
      </c>
      <c r="J235" s="24">
        <v>0</v>
      </c>
      <c r="K235" s="24"/>
      <c r="L235" s="24"/>
    </row>
    <row r="236" spans="1:12" x14ac:dyDescent="0.25">
      <c r="A236" s="24">
        <f t="shared" si="21"/>
        <v>120</v>
      </c>
      <c r="B236" s="18" t="str">
        <f t="shared" si="17"/>
        <v>0x78</v>
      </c>
      <c r="C236" s="19" t="s">
        <v>924</v>
      </c>
      <c r="D236" s="24" t="s">
        <v>820</v>
      </c>
      <c r="E236" s="24"/>
      <c r="F236" s="24">
        <v>0</v>
      </c>
      <c r="G236" s="24">
        <v>0</v>
      </c>
      <c r="H236" s="19">
        <f t="shared" si="18"/>
        <v>1</v>
      </c>
      <c r="I236" s="19" t="s">
        <v>11</v>
      </c>
      <c r="J236" s="24">
        <v>0</v>
      </c>
      <c r="K236" s="24"/>
      <c r="L236" s="24"/>
    </row>
    <row r="237" spans="1:12" x14ac:dyDescent="0.25">
      <c r="A237" s="14">
        <f>A236+2</f>
        <v>122</v>
      </c>
      <c r="B237" s="14" t="str">
        <f t="shared" si="17"/>
        <v>0x7A</v>
      </c>
      <c r="C237" s="15" t="s">
        <v>925</v>
      </c>
      <c r="D237" s="15" t="s">
        <v>822</v>
      </c>
      <c r="E237" s="17"/>
      <c r="F237" s="16">
        <v>9</v>
      </c>
      <c r="G237" s="16">
        <v>9</v>
      </c>
      <c r="H237" s="15">
        <f t="shared" si="18"/>
        <v>1</v>
      </c>
      <c r="I237" s="15" t="s">
        <v>12</v>
      </c>
      <c r="J237" s="16">
        <v>0</v>
      </c>
      <c r="K237" s="16"/>
      <c r="L237" s="16"/>
    </row>
    <row r="238" spans="1:12" x14ac:dyDescent="0.25">
      <c r="A238" s="14">
        <f t="shared" ref="A238:A246" si="22">A237</f>
        <v>122</v>
      </c>
      <c r="B238" s="14" t="str">
        <f t="shared" si="17"/>
        <v>0x7A</v>
      </c>
      <c r="C238" s="15" t="s">
        <v>925</v>
      </c>
      <c r="D238" s="15" t="s">
        <v>823</v>
      </c>
      <c r="E238" s="17"/>
      <c r="F238" s="16">
        <v>8</v>
      </c>
      <c r="G238" s="16">
        <v>8</v>
      </c>
      <c r="H238" s="15">
        <f t="shared" si="18"/>
        <v>1</v>
      </c>
      <c r="I238" s="15" t="s">
        <v>12</v>
      </c>
      <c r="J238" s="16">
        <v>0</v>
      </c>
      <c r="K238" s="16"/>
      <c r="L238" s="16"/>
    </row>
    <row r="239" spans="1:12" x14ac:dyDescent="0.25">
      <c r="A239" s="16">
        <f t="shared" si="22"/>
        <v>122</v>
      </c>
      <c r="B239" s="14" t="str">
        <f t="shared" si="17"/>
        <v>0x7A</v>
      </c>
      <c r="C239" s="15" t="s">
        <v>925</v>
      </c>
      <c r="D239" s="16" t="s">
        <v>824</v>
      </c>
      <c r="E239" s="16"/>
      <c r="F239" s="16">
        <v>7</v>
      </c>
      <c r="G239" s="16">
        <v>7</v>
      </c>
      <c r="H239" s="15">
        <f t="shared" si="18"/>
        <v>1</v>
      </c>
      <c r="I239" s="15" t="s">
        <v>12</v>
      </c>
      <c r="J239" s="16">
        <v>0</v>
      </c>
      <c r="K239" s="16"/>
      <c r="L239" s="16"/>
    </row>
    <row r="240" spans="1:12" x14ac:dyDescent="0.25">
      <c r="A240" s="16">
        <f t="shared" si="22"/>
        <v>122</v>
      </c>
      <c r="B240" s="14" t="str">
        <f t="shared" si="17"/>
        <v>0x7A</v>
      </c>
      <c r="C240" s="15" t="s">
        <v>925</v>
      </c>
      <c r="D240" s="16" t="s">
        <v>825</v>
      </c>
      <c r="E240" s="16"/>
      <c r="F240" s="16">
        <v>6</v>
      </c>
      <c r="G240" s="16">
        <v>6</v>
      </c>
      <c r="H240" s="15">
        <f t="shared" si="18"/>
        <v>1</v>
      </c>
      <c r="I240" s="15" t="s">
        <v>12</v>
      </c>
      <c r="J240" s="16">
        <v>0</v>
      </c>
      <c r="K240" s="16"/>
      <c r="L240" s="16"/>
    </row>
    <row r="241" spans="1:12" x14ac:dyDescent="0.25">
      <c r="A241" s="16">
        <f t="shared" si="22"/>
        <v>122</v>
      </c>
      <c r="B241" s="14" t="str">
        <f t="shared" si="17"/>
        <v>0x7A</v>
      </c>
      <c r="C241" s="15" t="s">
        <v>925</v>
      </c>
      <c r="D241" s="16" t="s">
        <v>826</v>
      </c>
      <c r="E241" s="16"/>
      <c r="F241" s="16">
        <v>5</v>
      </c>
      <c r="G241" s="16">
        <v>5</v>
      </c>
      <c r="H241" s="15">
        <f t="shared" si="18"/>
        <v>1</v>
      </c>
      <c r="I241" s="15" t="s">
        <v>12</v>
      </c>
      <c r="J241" s="16">
        <v>0</v>
      </c>
      <c r="K241" s="16"/>
      <c r="L241" s="16"/>
    </row>
    <row r="242" spans="1:12" x14ac:dyDescent="0.25">
      <c r="A242" s="16">
        <f t="shared" si="22"/>
        <v>122</v>
      </c>
      <c r="B242" s="14" t="str">
        <f t="shared" si="17"/>
        <v>0x7A</v>
      </c>
      <c r="C242" s="15" t="s">
        <v>925</v>
      </c>
      <c r="D242" s="16" t="s">
        <v>827</v>
      </c>
      <c r="E242" s="16"/>
      <c r="F242" s="16">
        <v>4</v>
      </c>
      <c r="G242" s="16">
        <v>4</v>
      </c>
      <c r="H242" s="15">
        <f t="shared" si="18"/>
        <v>1</v>
      </c>
      <c r="I242" s="15" t="s">
        <v>12</v>
      </c>
      <c r="J242" s="16">
        <v>0</v>
      </c>
      <c r="K242" s="16"/>
      <c r="L242" s="16"/>
    </row>
    <row r="243" spans="1:12" x14ac:dyDescent="0.25">
      <c r="A243" s="16">
        <f t="shared" si="22"/>
        <v>122</v>
      </c>
      <c r="B243" s="14" t="str">
        <f t="shared" si="17"/>
        <v>0x7A</v>
      </c>
      <c r="C243" s="15" t="s">
        <v>925</v>
      </c>
      <c r="D243" s="16" t="s">
        <v>828</v>
      </c>
      <c r="E243" s="16"/>
      <c r="F243" s="16">
        <v>3</v>
      </c>
      <c r="G243" s="16">
        <v>3</v>
      </c>
      <c r="H243" s="15">
        <f t="shared" si="18"/>
        <v>1</v>
      </c>
      <c r="I243" s="15" t="s">
        <v>12</v>
      </c>
      <c r="J243" s="16">
        <v>0</v>
      </c>
      <c r="K243" s="16"/>
      <c r="L243" s="16"/>
    </row>
    <row r="244" spans="1:12" x14ac:dyDescent="0.25">
      <c r="A244" s="16">
        <f t="shared" si="22"/>
        <v>122</v>
      </c>
      <c r="B244" s="14" t="str">
        <f t="shared" si="17"/>
        <v>0x7A</v>
      </c>
      <c r="C244" s="15" t="s">
        <v>925</v>
      </c>
      <c r="D244" s="16" t="s">
        <v>829</v>
      </c>
      <c r="E244" s="16"/>
      <c r="F244" s="16">
        <v>2</v>
      </c>
      <c r="G244" s="16">
        <v>2</v>
      </c>
      <c r="H244" s="15">
        <f t="shared" si="18"/>
        <v>1</v>
      </c>
      <c r="I244" s="15" t="s">
        <v>12</v>
      </c>
      <c r="J244" s="16">
        <v>0</v>
      </c>
      <c r="K244" s="16"/>
      <c r="L244" s="16"/>
    </row>
    <row r="245" spans="1:12" x14ac:dyDescent="0.25">
      <c r="A245" s="16">
        <f t="shared" si="22"/>
        <v>122</v>
      </c>
      <c r="B245" s="14" t="str">
        <f t="shared" si="17"/>
        <v>0x7A</v>
      </c>
      <c r="C245" s="15" t="s">
        <v>925</v>
      </c>
      <c r="D245" s="16" t="s">
        <v>830</v>
      </c>
      <c r="E245" s="16"/>
      <c r="F245" s="16">
        <v>1</v>
      </c>
      <c r="G245" s="16">
        <v>1</v>
      </c>
      <c r="H245" s="15">
        <f t="shared" si="18"/>
        <v>1</v>
      </c>
      <c r="I245" s="15" t="s">
        <v>12</v>
      </c>
      <c r="J245" s="16">
        <v>0</v>
      </c>
      <c r="K245" s="16"/>
      <c r="L245" s="16"/>
    </row>
    <row r="246" spans="1:12" x14ac:dyDescent="0.25">
      <c r="A246" s="16">
        <f t="shared" si="22"/>
        <v>122</v>
      </c>
      <c r="B246" s="14" t="str">
        <f t="shared" si="17"/>
        <v>0x7A</v>
      </c>
      <c r="C246" s="15" t="s">
        <v>925</v>
      </c>
      <c r="D246" s="16" t="s">
        <v>831</v>
      </c>
      <c r="E246" s="16"/>
      <c r="F246" s="16">
        <v>0</v>
      </c>
      <c r="G246" s="16">
        <v>0</v>
      </c>
      <c r="H246" s="15">
        <f t="shared" si="18"/>
        <v>1</v>
      </c>
      <c r="I246" s="15" t="s">
        <v>12</v>
      </c>
      <c r="J246" s="16">
        <v>0</v>
      </c>
      <c r="K246" s="16"/>
      <c r="L246" s="16"/>
    </row>
    <row r="247" spans="1:12" x14ac:dyDescent="0.25">
      <c r="A247" s="18">
        <f>A246+2</f>
        <v>124</v>
      </c>
      <c r="B247" s="18" t="str">
        <f t="shared" si="17"/>
        <v>0x7C</v>
      </c>
      <c r="C247" s="19" t="s">
        <v>926</v>
      </c>
      <c r="D247" s="24" t="s">
        <v>833</v>
      </c>
      <c r="E247" s="21"/>
      <c r="F247" s="24">
        <v>15</v>
      </c>
      <c r="G247" s="24">
        <v>15</v>
      </c>
      <c r="H247" s="19">
        <f t="shared" si="18"/>
        <v>1</v>
      </c>
      <c r="I247" s="19" t="s">
        <v>11</v>
      </c>
      <c r="J247" s="24">
        <v>0</v>
      </c>
      <c r="K247" s="24"/>
      <c r="L247" s="24"/>
    </row>
    <row r="248" spans="1:12" x14ac:dyDescent="0.25">
      <c r="A248" s="18">
        <f t="shared" ref="A248:A262" si="23">A247</f>
        <v>124</v>
      </c>
      <c r="B248" s="18" t="str">
        <f t="shared" si="17"/>
        <v>0x7C</v>
      </c>
      <c r="C248" s="19" t="s">
        <v>926</v>
      </c>
      <c r="D248" s="24" t="s">
        <v>834</v>
      </c>
      <c r="E248" s="21"/>
      <c r="F248" s="24">
        <v>14</v>
      </c>
      <c r="G248" s="24">
        <v>14</v>
      </c>
      <c r="H248" s="19">
        <f t="shared" si="18"/>
        <v>1</v>
      </c>
      <c r="I248" s="19" t="s">
        <v>11</v>
      </c>
      <c r="J248" s="24">
        <v>0</v>
      </c>
      <c r="K248" s="24"/>
      <c r="L248" s="24"/>
    </row>
    <row r="249" spans="1:12" x14ac:dyDescent="0.25">
      <c r="A249" s="18">
        <f t="shared" si="23"/>
        <v>124</v>
      </c>
      <c r="B249" s="18" t="str">
        <f t="shared" si="17"/>
        <v>0x7C</v>
      </c>
      <c r="C249" s="19" t="s">
        <v>926</v>
      </c>
      <c r="D249" s="24" t="s">
        <v>835</v>
      </c>
      <c r="E249" s="21"/>
      <c r="F249" s="24">
        <v>13</v>
      </c>
      <c r="G249" s="24">
        <v>13</v>
      </c>
      <c r="H249" s="19">
        <f t="shared" si="18"/>
        <v>1</v>
      </c>
      <c r="I249" s="19" t="s">
        <v>11</v>
      </c>
      <c r="J249" s="24">
        <v>0</v>
      </c>
      <c r="K249" s="24"/>
      <c r="L249" s="24"/>
    </row>
    <row r="250" spans="1:12" x14ac:dyDescent="0.25">
      <c r="A250" s="18">
        <f t="shared" si="23"/>
        <v>124</v>
      </c>
      <c r="B250" s="18" t="str">
        <f t="shared" si="17"/>
        <v>0x7C</v>
      </c>
      <c r="C250" s="19" t="s">
        <v>926</v>
      </c>
      <c r="D250" s="24" t="s">
        <v>836</v>
      </c>
      <c r="E250" s="21"/>
      <c r="F250" s="24">
        <v>12</v>
      </c>
      <c r="G250" s="24">
        <v>12</v>
      </c>
      <c r="H250" s="19">
        <f t="shared" si="18"/>
        <v>1</v>
      </c>
      <c r="I250" s="19" t="s">
        <v>11</v>
      </c>
      <c r="J250" s="24">
        <v>0</v>
      </c>
      <c r="K250" s="24"/>
      <c r="L250" s="24"/>
    </row>
    <row r="251" spans="1:12" x14ac:dyDescent="0.25">
      <c r="A251" s="18">
        <f t="shared" si="23"/>
        <v>124</v>
      </c>
      <c r="B251" s="18" t="str">
        <f t="shared" si="17"/>
        <v>0x7C</v>
      </c>
      <c r="C251" s="19" t="s">
        <v>926</v>
      </c>
      <c r="D251" s="24" t="s">
        <v>837</v>
      </c>
      <c r="E251" s="21"/>
      <c r="F251" s="24">
        <v>11</v>
      </c>
      <c r="G251" s="24">
        <v>11</v>
      </c>
      <c r="H251" s="19">
        <f t="shared" si="18"/>
        <v>1</v>
      </c>
      <c r="I251" s="19" t="s">
        <v>11</v>
      </c>
      <c r="J251" s="24">
        <v>0</v>
      </c>
      <c r="K251" s="24"/>
      <c r="L251" s="24"/>
    </row>
    <row r="252" spans="1:12" x14ac:dyDescent="0.25">
      <c r="A252" s="18">
        <f t="shared" si="23"/>
        <v>124</v>
      </c>
      <c r="B252" s="18" t="str">
        <f t="shared" si="17"/>
        <v>0x7C</v>
      </c>
      <c r="C252" s="19" t="s">
        <v>926</v>
      </c>
      <c r="D252" s="24" t="s">
        <v>838</v>
      </c>
      <c r="E252" s="21"/>
      <c r="F252" s="24">
        <v>10</v>
      </c>
      <c r="G252" s="24">
        <v>10</v>
      </c>
      <c r="H252" s="19">
        <f t="shared" si="18"/>
        <v>1</v>
      </c>
      <c r="I252" s="19" t="s">
        <v>11</v>
      </c>
      <c r="J252" s="24">
        <v>0</v>
      </c>
      <c r="K252" s="24"/>
      <c r="L252" s="24"/>
    </row>
    <row r="253" spans="1:12" x14ac:dyDescent="0.25">
      <c r="A253" s="18">
        <f t="shared" si="23"/>
        <v>124</v>
      </c>
      <c r="B253" s="18" t="str">
        <f t="shared" ref="B253:B316" si="24">_xlfn.CONCAT("0x",DEC2HEX(A253,2))</f>
        <v>0x7C</v>
      </c>
      <c r="C253" s="19" t="s">
        <v>926</v>
      </c>
      <c r="D253" s="24" t="s">
        <v>839</v>
      </c>
      <c r="E253" s="21"/>
      <c r="F253" s="24">
        <v>9</v>
      </c>
      <c r="G253" s="24">
        <v>9</v>
      </c>
      <c r="H253" s="19">
        <f t="shared" ref="H253:H316" si="25">IF(G253="","",F253-G253+1)</f>
        <v>1</v>
      </c>
      <c r="I253" s="19" t="s">
        <v>11</v>
      </c>
      <c r="J253" s="24">
        <v>0</v>
      </c>
      <c r="K253" s="24"/>
      <c r="L253" s="24"/>
    </row>
    <row r="254" spans="1:12" x14ac:dyDescent="0.25">
      <c r="A254" s="18">
        <f t="shared" si="23"/>
        <v>124</v>
      </c>
      <c r="B254" s="18" t="str">
        <f t="shared" si="24"/>
        <v>0x7C</v>
      </c>
      <c r="C254" s="19" t="s">
        <v>926</v>
      </c>
      <c r="D254" s="24" t="s">
        <v>840</v>
      </c>
      <c r="E254" s="21"/>
      <c r="F254" s="24">
        <v>8</v>
      </c>
      <c r="G254" s="24">
        <v>8</v>
      </c>
      <c r="H254" s="19">
        <f t="shared" si="25"/>
        <v>1</v>
      </c>
      <c r="I254" s="19" t="s">
        <v>11</v>
      </c>
      <c r="J254" s="24">
        <v>0</v>
      </c>
      <c r="K254" s="24"/>
      <c r="L254" s="24"/>
    </row>
    <row r="255" spans="1:12" x14ac:dyDescent="0.25">
      <c r="A255" s="18">
        <f t="shared" si="23"/>
        <v>124</v>
      </c>
      <c r="B255" s="18" t="str">
        <f t="shared" si="24"/>
        <v>0x7C</v>
      </c>
      <c r="C255" s="19" t="s">
        <v>926</v>
      </c>
      <c r="D255" s="24" t="s">
        <v>841</v>
      </c>
      <c r="E255" s="21"/>
      <c r="F255" s="24">
        <v>7</v>
      </c>
      <c r="G255" s="24">
        <v>7</v>
      </c>
      <c r="H255" s="19">
        <f t="shared" si="25"/>
        <v>1</v>
      </c>
      <c r="I255" s="19" t="s">
        <v>11</v>
      </c>
      <c r="J255" s="24">
        <v>0</v>
      </c>
      <c r="K255" s="24"/>
      <c r="L255" s="24"/>
    </row>
    <row r="256" spans="1:12" x14ac:dyDescent="0.25">
      <c r="A256" s="18">
        <f t="shared" si="23"/>
        <v>124</v>
      </c>
      <c r="B256" s="18" t="str">
        <f t="shared" si="24"/>
        <v>0x7C</v>
      </c>
      <c r="C256" s="19" t="s">
        <v>926</v>
      </c>
      <c r="D256" s="24" t="s">
        <v>842</v>
      </c>
      <c r="E256" s="21"/>
      <c r="F256" s="24">
        <v>6</v>
      </c>
      <c r="G256" s="24">
        <v>6</v>
      </c>
      <c r="H256" s="19">
        <f t="shared" si="25"/>
        <v>1</v>
      </c>
      <c r="I256" s="19" t="s">
        <v>11</v>
      </c>
      <c r="J256" s="24">
        <v>0</v>
      </c>
      <c r="K256" s="24"/>
      <c r="L256" s="24"/>
    </row>
    <row r="257" spans="1:12" x14ac:dyDescent="0.25">
      <c r="A257" s="18">
        <f t="shared" si="23"/>
        <v>124</v>
      </c>
      <c r="B257" s="18" t="str">
        <f t="shared" si="24"/>
        <v>0x7C</v>
      </c>
      <c r="C257" s="19" t="s">
        <v>926</v>
      </c>
      <c r="D257" s="24" t="s">
        <v>843</v>
      </c>
      <c r="E257" s="21"/>
      <c r="F257" s="24">
        <v>5</v>
      </c>
      <c r="G257" s="24">
        <v>5</v>
      </c>
      <c r="H257" s="19">
        <f t="shared" si="25"/>
        <v>1</v>
      </c>
      <c r="I257" s="19" t="s">
        <v>11</v>
      </c>
      <c r="J257" s="24">
        <v>0</v>
      </c>
      <c r="K257" s="24"/>
      <c r="L257" s="24"/>
    </row>
    <row r="258" spans="1:12" x14ac:dyDescent="0.25">
      <c r="A258" s="18">
        <f t="shared" si="23"/>
        <v>124</v>
      </c>
      <c r="B258" s="18" t="str">
        <f t="shared" si="24"/>
        <v>0x7C</v>
      </c>
      <c r="C258" s="19" t="s">
        <v>926</v>
      </c>
      <c r="D258" s="24" t="s">
        <v>844</v>
      </c>
      <c r="E258" s="21"/>
      <c r="F258" s="24">
        <v>4</v>
      </c>
      <c r="G258" s="24">
        <v>4</v>
      </c>
      <c r="H258" s="19">
        <f t="shared" si="25"/>
        <v>1</v>
      </c>
      <c r="I258" s="19" t="s">
        <v>11</v>
      </c>
      <c r="J258" s="24">
        <v>0</v>
      </c>
      <c r="K258" s="24"/>
      <c r="L258" s="24"/>
    </row>
    <row r="259" spans="1:12" x14ac:dyDescent="0.25">
      <c r="A259" s="18">
        <f t="shared" si="23"/>
        <v>124</v>
      </c>
      <c r="B259" s="18" t="str">
        <f t="shared" si="24"/>
        <v>0x7C</v>
      </c>
      <c r="C259" s="19" t="s">
        <v>926</v>
      </c>
      <c r="D259" s="24" t="s">
        <v>845</v>
      </c>
      <c r="E259" s="21"/>
      <c r="F259" s="24">
        <v>3</v>
      </c>
      <c r="G259" s="24">
        <v>3</v>
      </c>
      <c r="H259" s="19">
        <f t="shared" si="25"/>
        <v>1</v>
      </c>
      <c r="I259" s="19" t="s">
        <v>11</v>
      </c>
      <c r="J259" s="24">
        <v>0</v>
      </c>
      <c r="K259" s="24"/>
      <c r="L259" s="24"/>
    </row>
    <row r="260" spans="1:12" x14ac:dyDescent="0.25">
      <c r="A260" s="18">
        <f t="shared" si="23"/>
        <v>124</v>
      </c>
      <c r="B260" s="18" t="str">
        <f t="shared" si="24"/>
        <v>0x7C</v>
      </c>
      <c r="C260" s="19" t="s">
        <v>926</v>
      </c>
      <c r="D260" s="24" t="s">
        <v>846</v>
      </c>
      <c r="E260" s="21"/>
      <c r="F260" s="24">
        <v>2</v>
      </c>
      <c r="G260" s="24">
        <v>2</v>
      </c>
      <c r="H260" s="19">
        <f t="shared" si="25"/>
        <v>1</v>
      </c>
      <c r="I260" s="19" t="s">
        <v>11</v>
      </c>
      <c r="J260" s="24">
        <v>0</v>
      </c>
      <c r="K260" s="24"/>
      <c r="L260" s="24"/>
    </row>
    <row r="261" spans="1:12" x14ac:dyDescent="0.25">
      <c r="A261" s="18">
        <f t="shared" si="23"/>
        <v>124</v>
      </c>
      <c r="B261" s="18" t="str">
        <f t="shared" si="24"/>
        <v>0x7C</v>
      </c>
      <c r="C261" s="19" t="s">
        <v>926</v>
      </c>
      <c r="D261" s="24" t="s">
        <v>847</v>
      </c>
      <c r="E261" s="21"/>
      <c r="F261" s="24">
        <v>1</v>
      </c>
      <c r="G261" s="24">
        <v>1</v>
      </c>
      <c r="H261" s="19">
        <f t="shared" si="25"/>
        <v>1</v>
      </c>
      <c r="I261" s="19" t="s">
        <v>11</v>
      </c>
      <c r="J261" s="24">
        <v>0</v>
      </c>
      <c r="K261" s="24"/>
      <c r="L261" s="24"/>
    </row>
    <row r="262" spans="1:12" x14ac:dyDescent="0.25">
      <c r="A262" s="18">
        <f t="shared" si="23"/>
        <v>124</v>
      </c>
      <c r="B262" s="18" t="str">
        <f t="shared" si="24"/>
        <v>0x7C</v>
      </c>
      <c r="C262" s="19" t="s">
        <v>926</v>
      </c>
      <c r="D262" s="24" t="s">
        <v>848</v>
      </c>
      <c r="E262" s="21"/>
      <c r="F262" s="24">
        <v>0</v>
      </c>
      <c r="G262" s="24">
        <v>0</v>
      </c>
      <c r="H262" s="19">
        <f t="shared" si="25"/>
        <v>1</v>
      </c>
      <c r="I262" s="19" t="s">
        <v>11</v>
      </c>
      <c r="J262" s="24">
        <v>0</v>
      </c>
      <c r="K262" s="24"/>
      <c r="L262" s="24"/>
    </row>
    <row r="263" spans="1:12" x14ac:dyDescent="0.25">
      <c r="A263" s="14">
        <f>A262+2</f>
        <v>126</v>
      </c>
      <c r="B263" s="14" t="str">
        <f t="shared" si="24"/>
        <v>0x7E</v>
      </c>
      <c r="C263" s="15" t="s">
        <v>927</v>
      </c>
      <c r="D263" s="16" t="s">
        <v>850</v>
      </c>
      <c r="E263" s="17"/>
      <c r="F263" s="16">
        <v>15</v>
      </c>
      <c r="G263" s="16">
        <v>15</v>
      </c>
      <c r="H263" s="15">
        <f t="shared" si="25"/>
        <v>1</v>
      </c>
      <c r="I263" s="15" t="s">
        <v>12</v>
      </c>
      <c r="J263" s="16">
        <v>0</v>
      </c>
      <c r="K263" s="16"/>
      <c r="L263" s="16"/>
    </row>
    <row r="264" spans="1:12" x14ac:dyDescent="0.25">
      <c r="A264" s="14">
        <f t="shared" ref="A264:A278" si="26">A263</f>
        <v>126</v>
      </c>
      <c r="B264" s="14" t="str">
        <f t="shared" si="24"/>
        <v>0x7E</v>
      </c>
      <c r="C264" s="15" t="s">
        <v>927</v>
      </c>
      <c r="D264" s="16" t="s">
        <v>851</v>
      </c>
      <c r="E264" s="17"/>
      <c r="F264" s="16">
        <v>14</v>
      </c>
      <c r="G264" s="16">
        <v>14</v>
      </c>
      <c r="H264" s="15">
        <f t="shared" si="25"/>
        <v>1</v>
      </c>
      <c r="I264" s="15" t="s">
        <v>12</v>
      </c>
      <c r="J264" s="16">
        <v>0</v>
      </c>
      <c r="K264" s="16"/>
      <c r="L264" s="16"/>
    </row>
    <row r="265" spans="1:12" x14ac:dyDescent="0.25">
      <c r="A265" s="14">
        <f t="shared" si="26"/>
        <v>126</v>
      </c>
      <c r="B265" s="14" t="str">
        <f t="shared" si="24"/>
        <v>0x7E</v>
      </c>
      <c r="C265" s="15" t="s">
        <v>927</v>
      </c>
      <c r="D265" s="16" t="s">
        <v>852</v>
      </c>
      <c r="E265" s="17"/>
      <c r="F265" s="16">
        <v>13</v>
      </c>
      <c r="G265" s="16">
        <v>13</v>
      </c>
      <c r="H265" s="15">
        <f t="shared" si="25"/>
        <v>1</v>
      </c>
      <c r="I265" s="15" t="s">
        <v>12</v>
      </c>
      <c r="J265" s="16">
        <v>0</v>
      </c>
      <c r="K265" s="16"/>
      <c r="L265" s="16"/>
    </row>
    <row r="266" spans="1:12" x14ac:dyDescent="0.25">
      <c r="A266" s="14">
        <f t="shared" si="26"/>
        <v>126</v>
      </c>
      <c r="B266" s="14" t="str">
        <f t="shared" si="24"/>
        <v>0x7E</v>
      </c>
      <c r="C266" s="15" t="s">
        <v>927</v>
      </c>
      <c r="D266" s="16" t="s">
        <v>853</v>
      </c>
      <c r="E266" s="17"/>
      <c r="F266" s="16">
        <v>12</v>
      </c>
      <c r="G266" s="16">
        <v>12</v>
      </c>
      <c r="H266" s="15">
        <f t="shared" si="25"/>
        <v>1</v>
      </c>
      <c r="I266" s="15" t="s">
        <v>12</v>
      </c>
      <c r="J266" s="16">
        <v>0</v>
      </c>
      <c r="K266" s="16"/>
      <c r="L266" s="16"/>
    </row>
    <row r="267" spans="1:12" x14ac:dyDescent="0.25">
      <c r="A267" s="14">
        <f t="shared" si="26"/>
        <v>126</v>
      </c>
      <c r="B267" s="14" t="str">
        <f t="shared" si="24"/>
        <v>0x7E</v>
      </c>
      <c r="C267" s="15" t="s">
        <v>927</v>
      </c>
      <c r="D267" s="16" t="s">
        <v>854</v>
      </c>
      <c r="E267" s="17"/>
      <c r="F267" s="16">
        <v>11</v>
      </c>
      <c r="G267" s="16">
        <v>11</v>
      </c>
      <c r="H267" s="15">
        <f t="shared" si="25"/>
        <v>1</v>
      </c>
      <c r="I267" s="15" t="s">
        <v>12</v>
      </c>
      <c r="J267" s="16">
        <v>0</v>
      </c>
      <c r="K267" s="16"/>
      <c r="L267" s="16"/>
    </row>
    <row r="268" spans="1:12" x14ac:dyDescent="0.25">
      <c r="A268" s="14">
        <f t="shared" si="26"/>
        <v>126</v>
      </c>
      <c r="B268" s="14" t="str">
        <f t="shared" si="24"/>
        <v>0x7E</v>
      </c>
      <c r="C268" s="15" t="s">
        <v>927</v>
      </c>
      <c r="D268" s="16" t="s">
        <v>855</v>
      </c>
      <c r="E268" s="17"/>
      <c r="F268" s="16">
        <v>10</v>
      </c>
      <c r="G268" s="16">
        <v>10</v>
      </c>
      <c r="H268" s="15">
        <f t="shared" si="25"/>
        <v>1</v>
      </c>
      <c r="I268" s="15" t="s">
        <v>12</v>
      </c>
      <c r="J268" s="16">
        <v>0</v>
      </c>
      <c r="K268" s="16"/>
      <c r="L268" s="16"/>
    </row>
    <row r="269" spans="1:12" x14ac:dyDescent="0.25">
      <c r="A269" s="14">
        <f t="shared" si="26"/>
        <v>126</v>
      </c>
      <c r="B269" s="14" t="str">
        <f t="shared" si="24"/>
        <v>0x7E</v>
      </c>
      <c r="C269" s="15" t="s">
        <v>927</v>
      </c>
      <c r="D269" s="16" t="s">
        <v>856</v>
      </c>
      <c r="E269" s="17"/>
      <c r="F269" s="16">
        <v>9</v>
      </c>
      <c r="G269" s="16">
        <v>9</v>
      </c>
      <c r="H269" s="15">
        <f t="shared" si="25"/>
        <v>1</v>
      </c>
      <c r="I269" s="15" t="s">
        <v>12</v>
      </c>
      <c r="J269" s="16">
        <v>0</v>
      </c>
      <c r="K269" s="16"/>
      <c r="L269" s="16"/>
    </row>
    <row r="270" spans="1:12" x14ac:dyDescent="0.25">
      <c r="A270" s="14">
        <f t="shared" si="26"/>
        <v>126</v>
      </c>
      <c r="B270" s="14" t="str">
        <f t="shared" si="24"/>
        <v>0x7E</v>
      </c>
      <c r="C270" s="15" t="s">
        <v>927</v>
      </c>
      <c r="D270" s="16" t="s">
        <v>857</v>
      </c>
      <c r="E270" s="17"/>
      <c r="F270" s="16">
        <v>8</v>
      </c>
      <c r="G270" s="16">
        <v>8</v>
      </c>
      <c r="H270" s="15">
        <f t="shared" si="25"/>
        <v>1</v>
      </c>
      <c r="I270" s="15" t="s">
        <v>12</v>
      </c>
      <c r="J270" s="16">
        <v>0</v>
      </c>
      <c r="K270" s="16"/>
      <c r="L270" s="16"/>
    </row>
    <row r="271" spans="1:12" x14ac:dyDescent="0.25">
      <c r="A271" s="14">
        <f t="shared" si="26"/>
        <v>126</v>
      </c>
      <c r="B271" s="14" t="str">
        <f t="shared" si="24"/>
        <v>0x7E</v>
      </c>
      <c r="C271" s="15" t="s">
        <v>927</v>
      </c>
      <c r="D271" s="16" t="s">
        <v>858</v>
      </c>
      <c r="E271" s="17"/>
      <c r="F271" s="16">
        <v>7</v>
      </c>
      <c r="G271" s="16">
        <v>7</v>
      </c>
      <c r="H271" s="15">
        <f t="shared" si="25"/>
        <v>1</v>
      </c>
      <c r="I271" s="15" t="s">
        <v>12</v>
      </c>
      <c r="J271" s="16">
        <v>0</v>
      </c>
      <c r="K271" s="16"/>
      <c r="L271" s="16"/>
    </row>
    <row r="272" spans="1:12" x14ac:dyDescent="0.25">
      <c r="A272" s="14">
        <f t="shared" si="26"/>
        <v>126</v>
      </c>
      <c r="B272" s="14" t="str">
        <f t="shared" si="24"/>
        <v>0x7E</v>
      </c>
      <c r="C272" s="15" t="s">
        <v>927</v>
      </c>
      <c r="D272" s="16" t="s">
        <v>859</v>
      </c>
      <c r="E272" s="17"/>
      <c r="F272" s="16">
        <v>6</v>
      </c>
      <c r="G272" s="16">
        <v>6</v>
      </c>
      <c r="H272" s="15">
        <f t="shared" si="25"/>
        <v>1</v>
      </c>
      <c r="I272" s="15" t="s">
        <v>12</v>
      </c>
      <c r="J272" s="16">
        <v>0</v>
      </c>
      <c r="K272" s="16"/>
      <c r="L272" s="16"/>
    </row>
    <row r="273" spans="1:12" x14ac:dyDescent="0.25">
      <c r="A273" s="14">
        <f t="shared" si="26"/>
        <v>126</v>
      </c>
      <c r="B273" s="14" t="str">
        <f t="shared" si="24"/>
        <v>0x7E</v>
      </c>
      <c r="C273" s="15" t="s">
        <v>927</v>
      </c>
      <c r="D273" s="16" t="s">
        <v>860</v>
      </c>
      <c r="E273" s="17"/>
      <c r="F273" s="16">
        <v>5</v>
      </c>
      <c r="G273" s="16">
        <v>5</v>
      </c>
      <c r="H273" s="15">
        <f t="shared" si="25"/>
        <v>1</v>
      </c>
      <c r="I273" s="15" t="s">
        <v>12</v>
      </c>
      <c r="J273" s="16">
        <v>0</v>
      </c>
      <c r="K273" s="16"/>
      <c r="L273" s="16"/>
    </row>
    <row r="274" spans="1:12" x14ac:dyDescent="0.25">
      <c r="A274" s="14">
        <f t="shared" si="26"/>
        <v>126</v>
      </c>
      <c r="B274" s="14" t="str">
        <f t="shared" si="24"/>
        <v>0x7E</v>
      </c>
      <c r="C274" s="15" t="s">
        <v>927</v>
      </c>
      <c r="D274" s="16" t="s">
        <v>861</v>
      </c>
      <c r="E274" s="17"/>
      <c r="F274" s="16">
        <v>4</v>
      </c>
      <c r="G274" s="16">
        <v>4</v>
      </c>
      <c r="H274" s="15">
        <f t="shared" si="25"/>
        <v>1</v>
      </c>
      <c r="I274" s="15" t="s">
        <v>12</v>
      </c>
      <c r="J274" s="16">
        <v>0</v>
      </c>
      <c r="K274" s="16"/>
      <c r="L274" s="16"/>
    </row>
    <row r="275" spans="1:12" x14ac:dyDescent="0.25">
      <c r="A275" s="14">
        <f t="shared" si="26"/>
        <v>126</v>
      </c>
      <c r="B275" s="14" t="str">
        <f t="shared" si="24"/>
        <v>0x7E</v>
      </c>
      <c r="C275" s="15" t="s">
        <v>927</v>
      </c>
      <c r="D275" s="16" t="s">
        <v>862</v>
      </c>
      <c r="E275" s="17"/>
      <c r="F275" s="16">
        <v>3</v>
      </c>
      <c r="G275" s="16">
        <v>3</v>
      </c>
      <c r="H275" s="15">
        <f t="shared" si="25"/>
        <v>1</v>
      </c>
      <c r="I275" s="15" t="s">
        <v>12</v>
      </c>
      <c r="J275" s="16">
        <v>0</v>
      </c>
      <c r="K275" s="16"/>
      <c r="L275" s="16"/>
    </row>
    <row r="276" spans="1:12" x14ac:dyDescent="0.25">
      <c r="A276" s="14">
        <f t="shared" si="26"/>
        <v>126</v>
      </c>
      <c r="B276" s="14" t="str">
        <f t="shared" si="24"/>
        <v>0x7E</v>
      </c>
      <c r="C276" s="15" t="s">
        <v>927</v>
      </c>
      <c r="D276" s="16" t="s">
        <v>863</v>
      </c>
      <c r="E276" s="17"/>
      <c r="F276" s="16">
        <v>2</v>
      </c>
      <c r="G276" s="16">
        <v>2</v>
      </c>
      <c r="H276" s="15">
        <f t="shared" si="25"/>
        <v>1</v>
      </c>
      <c r="I276" s="15" t="s">
        <v>12</v>
      </c>
      <c r="J276" s="16">
        <v>0</v>
      </c>
      <c r="K276" s="16"/>
      <c r="L276" s="16"/>
    </row>
    <row r="277" spans="1:12" x14ac:dyDescent="0.25">
      <c r="A277" s="14">
        <f t="shared" si="26"/>
        <v>126</v>
      </c>
      <c r="B277" s="14" t="str">
        <f t="shared" si="24"/>
        <v>0x7E</v>
      </c>
      <c r="C277" s="15" t="s">
        <v>927</v>
      </c>
      <c r="D277" s="16" t="s">
        <v>864</v>
      </c>
      <c r="E277" s="17"/>
      <c r="F277" s="16">
        <v>1</v>
      </c>
      <c r="G277" s="16">
        <v>1</v>
      </c>
      <c r="H277" s="15">
        <f t="shared" si="25"/>
        <v>1</v>
      </c>
      <c r="I277" s="15" t="s">
        <v>12</v>
      </c>
      <c r="J277" s="16">
        <v>0</v>
      </c>
      <c r="K277" s="16"/>
      <c r="L277" s="16"/>
    </row>
    <row r="278" spans="1:12" x14ac:dyDescent="0.25">
      <c r="A278" s="14">
        <f t="shared" si="26"/>
        <v>126</v>
      </c>
      <c r="B278" s="14" t="str">
        <f t="shared" si="24"/>
        <v>0x7E</v>
      </c>
      <c r="C278" s="15" t="s">
        <v>927</v>
      </c>
      <c r="D278" s="16" t="s">
        <v>865</v>
      </c>
      <c r="E278" s="17"/>
      <c r="F278" s="16">
        <v>0</v>
      </c>
      <c r="G278" s="16">
        <v>0</v>
      </c>
      <c r="H278" s="15">
        <f t="shared" si="25"/>
        <v>1</v>
      </c>
      <c r="I278" s="15" t="s">
        <v>12</v>
      </c>
      <c r="J278" s="16">
        <v>0</v>
      </c>
      <c r="K278" s="16"/>
      <c r="L278" s="16"/>
    </row>
    <row r="279" spans="1:12" x14ac:dyDescent="0.25">
      <c r="A279" s="18">
        <f>A278+2</f>
        <v>128</v>
      </c>
      <c r="B279" s="18" t="str">
        <f t="shared" si="24"/>
        <v>0x80</v>
      </c>
      <c r="C279" s="19" t="s">
        <v>928</v>
      </c>
      <c r="D279" s="19" t="s">
        <v>867</v>
      </c>
      <c r="E279" s="21" t="s">
        <v>868</v>
      </c>
      <c r="F279" s="24">
        <v>6</v>
      </c>
      <c r="G279" s="24">
        <v>6</v>
      </c>
      <c r="H279" s="19">
        <f t="shared" si="25"/>
        <v>1</v>
      </c>
      <c r="I279" s="19" t="s">
        <v>9</v>
      </c>
      <c r="J279" s="24">
        <v>0</v>
      </c>
      <c r="K279" s="24"/>
      <c r="L279" s="24"/>
    </row>
    <row r="280" spans="1:12" x14ac:dyDescent="0.25">
      <c r="A280" s="18">
        <f>A279</f>
        <v>128</v>
      </c>
      <c r="B280" s="18" t="str">
        <f t="shared" si="24"/>
        <v>0x80</v>
      </c>
      <c r="C280" s="19" t="s">
        <v>928</v>
      </c>
      <c r="D280" s="24" t="s">
        <v>869</v>
      </c>
      <c r="E280" s="21" t="s">
        <v>870</v>
      </c>
      <c r="F280" s="24">
        <v>5</v>
      </c>
      <c r="G280" s="24">
        <v>5</v>
      </c>
      <c r="H280" s="19">
        <f t="shared" si="25"/>
        <v>1</v>
      </c>
      <c r="I280" s="19" t="s">
        <v>9</v>
      </c>
      <c r="J280" s="24">
        <v>0</v>
      </c>
      <c r="K280" s="24"/>
      <c r="L280" s="24"/>
    </row>
    <row r="281" spans="1:12" x14ac:dyDescent="0.25">
      <c r="A281" s="18">
        <f>A280</f>
        <v>128</v>
      </c>
      <c r="B281" s="18" t="str">
        <f t="shared" si="24"/>
        <v>0x80</v>
      </c>
      <c r="C281" s="19" t="s">
        <v>928</v>
      </c>
      <c r="D281" s="24" t="s">
        <v>871</v>
      </c>
      <c r="E281" s="21" t="s">
        <v>870</v>
      </c>
      <c r="F281" s="24">
        <v>4</v>
      </c>
      <c r="G281" s="24">
        <v>4</v>
      </c>
      <c r="H281" s="19">
        <f t="shared" si="25"/>
        <v>1</v>
      </c>
      <c r="I281" s="19" t="s">
        <v>9</v>
      </c>
      <c r="J281" s="24">
        <v>0</v>
      </c>
      <c r="K281" s="24"/>
      <c r="L281" s="24"/>
    </row>
    <row r="282" spans="1:12" x14ac:dyDescent="0.25">
      <c r="A282" s="18">
        <f>A281</f>
        <v>128</v>
      </c>
      <c r="B282" s="18" t="str">
        <f t="shared" si="24"/>
        <v>0x80</v>
      </c>
      <c r="C282" s="19" t="s">
        <v>928</v>
      </c>
      <c r="D282" s="19" t="s">
        <v>872</v>
      </c>
      <c r="E282" s="21" t="s">
        <v>868</v>
      </c>
      <c r="F282" s="24">
        <v>2</v>
      </c>
      <c r="G282" s="24">
        <v>2</v>
      </c>
      <c r="H282" s="19">
        <f t="shared" si="25"/>
        <v>1</v>
      </c>
      <c r="I282" s="19" t="s">
        <v>10</v>
      </c>
      <c r="J282" s="24">
        <v>0</v>
      </c>
      <c r="K282" s="24"/>
      <c r="L282" s="24"/>
    </row>
    <row r="283" spans="1:12" x14ac:dyDescent="0.25">
      <c r="A283" s="18">
        <f>A282</f>
        <v>128</v>
      </c>
      <c r="B283" s="18" t="str">
        <f t="shared" si="24"/>
        <v>0x80</v>
      </c>
      <c r="C283" s="19" t="s">
        <v>928</v>
      </c>
      <c r="D283" s="24" t="s">
        <v>873</v>
      </c>
      <c r="E283" s="21" t="s">
        <v>870</v>
      </c>
      <c r="F283" s="24">
        <v>1</v>
      </c>
      <c r="G283" s="24">
        <v>1</v>
      </c>
      <c r="H283" s="19">
        <f t="shared" si="25"/>
        <v>1</v>
      </c>
      <c r="I283" s="19" t="s">
        <v>10</v>
      </c>
      <c r="J283" s="24">
        <v>0</v>
      </c>
      <c r="K283" s="24"/>
      <c r="L283" s="24"/>
    </row>
    <row r="284" spans="1:12" x14ac:dyDescent="0.25">
      <c r="A284" s="18">
        <f>A283</f>
        <v>128</v>
      </c>
      <c r="B284" s="18" t="str">
        <f t="shared" si="24"/>
        <v>0x80</v>
      </c>
      <c r="C284" s="19" t="s">
        <v>928</v>
      </c>
      <c r="D284" s="24" t="s">
        <v>874</v>
      </c>
      <c r="E284" s="21" t="s">
        <v>870</v>
      </c>
      <c r="F284" s="24">
        <v>0</v>
      </c>
      <c r="G284" s="24">
        <v>0</v>
      </c>
      <c r="H284" s="19">
        <f t="shared" si="25"/>
        <v>1</v>
      </c>
      <c r="I284" s="19" t="s">
        <v>10</v>
      </c>
      <c r="J284" s="24">
        <v>0</v>
      </c>
      <c r="K284" s="24"/>
      <c r="L284" s="24"/>
    </row>
    <row r="285" spans="1:12" x14ac:dyDescent="0.25">
      <c r="A285" s="14">
        <f>A284+1</f>
        <v>129</v>
      </c>
      <c r="B285" s="14" t="str">
        <f t="shared" si="24"/>
        <v>0x81</v>
      </c>
      <c r="C285" s="15" t="s">
        <v>929</v>
      </c>
      <c r="D285" s="16" t="s">
        <v>876</v>
      </c>
      <c r="E285" s="17"/>
      <c r="F285" s="16">
        <v>5</v>
      </c>
      <c r="G285" s="16">
        <v>5</v>
      </c>
      <c r="H285" s="15">
        <f t="shared" si="25"/>
        <v>1</v>
      </c>
      <c r="I285" s="15" t="s">
        <v>9</v>
      </c>
      <c r="J285" s="16">
        <v>0</v>
      </c>
      <c r="K285" s="16"/>
      <c r="L285" s="16"/>
    </row>
    <row r="286" spans="1:12" x14ac:dyDescent="0.25">
      <c r="A286" s="14">
        <f>A285</f>
        <v>129</v>
      </c>
      <c r="B286" s="14" t="str">
        <f t="shared" si="24"/>
        <v>0x81</v>
      </c>
      <c r="C286" s="15" t="s">
        <v>929</v>
      </c>
      <c r="D286" s="15" t="s">
        <v>877</v>
      </c>
      <c r="E286" s="17" t="s">
        <v>1762</v>
      </c>
      <c r="F286" s="16">
        <v>4</v>
      </c>
      <c r="G286" s="16">
        <v>4</v>
      </c>
      <c r="H286" s="15">
        <f t="shared" si="25"/>
        <v>1</v>
      </c>
      <c r="I286" s="15" t="s">
        <v>9</v>
      </c>
      <c r="J286" s="16">
        <v>0</v>
      </c>
      <c r="K286" s="16"/>
      <c r="L286" s="16"/>
    </row>
    <row r="287" spans="1:12" x14ac:dyDescent="0.25">
      <c r="A287" s="14">
        <f>A286</f>
        <v>129</v>
      </c>
      <c r="B287" s="14" t="str">
        <f t="shared" si="24"/>
        <v>0x81</v>
      </c>
      <c r="C287" s="15" t="s">
        <v>929</v>
      </c>
      <c r="D287" s="16" t="s">
        <v>878</v>
      </c>
      <c r="E287" s="17"/>
      <c r="F287" s="16">
        <v>1</v>
      </c>
      <c r="G287" s="16">
        <v>1</v>
      </c>
      <c r="H287" s="15">
        <f t="shared" si="25"/>
        <v>1</v>
      </c>
      <c r="I287" s="15" t="s">
        <v>10</v>
      </c>
      <c r="J287" s="16">
        <v>0</v>
      </c>
      <c r="K287" s="16"/>
      <c r="L287" s="16"/>
    </row>
    <row r="288" spans="1:12" x14ac:dyDescent="0.25">
      <c r="A288" s="14">
        <f>A287</f>
        <v>129</v>
      </c>
      <c r="B288" s="14" t="str">
        <f t="shared" si="24"/>
        <v>0x81</v>
      </c>
      <c r="C288" s="15" t="s">
        <v>929</v>
      </c>
      <c r="D288" s="15" t="s">
        <v>879</v>
      </c>
      <c r="E288" s="17" t="s">
        <v>1763</v>
      </c>
      <c r="F288" s="16">
        <v>0</v>
      </c>
      <c r="G288" s="16">
        <v>0</v>
      </c>
      <c r="H288" s="15">
        <f t="shared" si="25"/>
        <v>1</v>
      </c>
      <c r="I288" s="15" t="s">
        <v>10</v>
      </c>
      <c r="J288" s="16">
        <v>0</v>
      </c>
      <c r="K288" s="16"/>
      <c r="L288" s="16"/>
    </row>
    <row r="289" spans="1:12" x14ac:dyDescent="0.25">
      <c r="A289" s="18">
        <f>A288+1</f>
        <v>130</v>
      </c>
      <c r="B289" s="18" t="str">
        <f t="shared" si="24"/>
        <v>0x82</v>
      </c>
      <c r="C289" s="19" t="s">
        <v>930</v>
      </c>
      <c r="D289" s="24" t="s">
        <v>881</v>
      </c>
      <c r="E289" s="21"/>
      <c r="F289" s="24">
        <v>15</v>
      </c>
      <c r="G289" s="24">
        <v>15</v>
      </c>
      <c r="H289" s="19">
        <f t="shared" si="25"/>
        <v>1</v>
      </c>
      <c r="I289" s="19" t="s">
        <v>9</v>
      </c>
      <c r="J289" s="24">
        <v>0</v>
      </c>
      <c r="K289" s="24"/>
      <c r="L289" s="24"/>
    </row>
    <row r="290" spans="1:12" x14ac:dyDescent="0.25">
      <c r="A290" s="18">
        <f t="shared" ref="A290:A304" si="27">A289</f>
        <v>130</v>
      </c>
      <c r="B290" s="18" t="str">
        <f t="shared" si="24"/>
        <v>0x82</v>
      </c>
      <c r="C290" s="19" t="s">
        <v>930</v>
      </c>
      <c r="D290" s="24" t="s">
        <v>882</v>
      </c>
      <c r="E290" s="21"/>
      <c r="F290" s="24">
        <v>14</v>
      </c>
      <c r="G290" s="24">
        <v>14</v>
      </c>
      <c r="H290" s="19">
        <f t="shared" si="25"/>
        <v>1</v>
      </c>
      <c r="I290" s="19" t="s">
        <v>9</v>
      </c>
      <c r="J290" s="24">
        <v>0</v>
      </c>
      <c r="K290" s="24"/>
      <c r="L290" s="24"/>
    </row>
    <row r="291" spans="1:12" x14ac:dyDescent="0.25">
      <c r="A291" s="18">
        <f t="shared" si="27"/>
        <v>130</v>
      </c>
      <c r="B291" s="18" t="str">
        <f t="shared" si="24"/>
        <v>0x82</v>
      </c>
      <c r="C291" s="19" t="s">
        <v>930</v>
      </c>
      <c r="D291" s="24" t="s">
        <v>883</v>
      </c>
      <c r="E291" s="21"/>
      <c r="F291" s="24">
        <v>13</v>
      </c>
      <c r="G291" s="24">
        <v>13</v>
      </c>
      <c r="H291" s="19">
        <f t="shared" si="25"/>
        <v>1</v>
      </c>
      <c r="I291" s="19" t="s">
        <v>9</v>
      </c>
      <c r="J291" s="24">
        <v>0</v>
      </c>
      <c r="K291" s="24"/>
      <c r="L291" s="24"/>
    </row>
    <row r="292" spans="1:12" x14ac:dyDescent="0.25">
      <c r="A292" s="18">
        <f t="shared" si="27"/>
        <v>130</v>
      </c>
      <c r="B292" s="18" t="str">
        <f t="shared" si="24"/>
        <v>0x82</v>
      </c>
      <c r="C292" s="19" t="s">
        <v>930</v>
      </c>
      <c r="D292" s="24" t="s">
        <v>884</v>
      </c>
      <c r="E292" s="21"/>
      <c r="F292" s="24">
        <v>12</v>
      </c>
      <c r="G292" s="24">
        <v>12</v>
      </c>
      <c r="H292" s="19">
        <f t="shared" si="25"/>
        <v>1</v>
      </c>
      <c r="I292" s="19" t="s">
        <v>9</v>
      </c>
      <c r="J292" s="24">
        <v>0</v>
      </c>
      <c r="K292" s="24"/>
      <c r="L292" s="24"/>
    </row>
    <row r="293" spans="1:12" x14ac:dyDescent="0.25">
      <c r="A293" s="18">
        <f t="shared" si="27"/>
        <v>130</v>
      </c>
      <c r="B293" s="18" t="str">
        <f t="shared" si="24"/>
        <v>0x82</v>
      </c>
      <c r="C293" s="19" t="s">
        <v>930</v>
      </c>
      <c r="D293" s="24" t="s">
        <v>885</v>
      </c>
      <c r="E293" s="21"/>
      <c r="F293" s="24">
        <v>11</v>
      </c>
      <c r="G293" s="24">
        <v>11</v>
      </c>
      <c r="H293" s="19">
        <f t="shared" si="25"/>
        <v>1</v>
      </c>
      <c r="I293" s="19" t="s">
        <v>9</v>
      </c>
      <c r="J293" s="24">
        <v>0</v>
      </c>
      <c r="K293" s="24"/>
      <c r="L293" s="24"/>
    </row>
    <row r="294" spans="1:12" x14ac:dyDescent="0.25">
      <c r="A294" s="18">
        <f t="shared" si="27"/>
        <v>130</v>
      </c>
      <c r="B294" s="18" t="str">
        <f t="shared" si="24"/>
        <v>0x82</v>
      </c>
      <c r="C294" s="19" t="s">
        <v>930</v>
      </c>
      <c r="D294" s="24" t="s">
        <v>886</v>
      </c>
      <c r="E294" s="21"/>
      <c r="F294" s="24">
        <v>10</v>
      </c>
      <c r="G294" s="24">
        <v>10</v>
      </c>
      <c r="H294" s="19">
        <f t="shared" si="25"/>
        <v>1</v>
      </c>
      <c r="I294" s="19" t="s">
        <v>9</v>
      </c>
      <c r="J294" s="24">
        <v>0</v>
      </c>
      <c r="K294" s="24"/>
      <c r="L294" s="24"/>
    </row>
    <row r="295" spans="1:12" x14ac:dyDescent="0.25">
      <c r="A295" s="18">
        <f t="shared" si="27"/>
        <v>130</v>
      </c>
      <c r="B295" s="18" t="str">
        <f t="shared" si="24"/>
        <v>0x82</v>
      </c>
      <c r="C295" s="19" t="s">
        <v>930</v>
      </c>
      <c r="D295" s="24" t="s">
        <v>887</v>
      </c>
      <c r="E295" s="21"/>
      <c r="F295" s="24">
        <v>9</v>
      </c>
      <c r="G295" s="24">
        <v>9</v>
      </c>
      <c r="H295" s="19">
        <f t="shared" si="25"/>
        <v>1</v>
      </c>
      <c r="I295" s="19" t="s">
        <v>9</v>
      </c>
      <c r="J295" s="24">
        <v>0</v>
      </c>
      <c r="K295" s="24"/>
      <c r="L295" s="24"/>
    </row>
    <row r="296" spans="1:12" x14ac:dyDescent="0.25">
      <c r="A296" s="18">
        <f t="shared" si="27"/>
        <v>130</v>
      </c>
      <c r="B296" s="18" t="str">
        <f t="shared" si="24"/>
        <v>0x82</v>
      </c>
      <c r="C296" s="19" t="s">
        <v>930</v>
      </c>
      <c r="D296" s="24" t="s">
        <v>888</v>
      </c>
      <c r="E296" s="21"/>
      <c r="F296" s="24">
        <v>8</v>
      </c>
      <c r="G296" s="24">
        <v>8</v>
      </c>
      <c r="H296" s="19">
        <f t="shared" si="25"/>
        <v>1</v>
      </c>
      <c r="I296" s="19" t="s">
        <v>9</v>
      </c>
      <c r="J296" s="24">
        <v>0</v>
      </c>
      <c r="K296" s="24"/>
      <c r="L296" s="24"/>
    </row>
    <row r="297" spans="1:12" x14ac:dyDescent="0.25">
      <c r="A297" s="18">
        <f t="shared" si="27"/>
        <v>130</v>
      </c>
      <c r="B297" s="18" t="str">
        <f t="shared" si="24"/>
        <v>0x82</v>
      </c>
      <c r="C297" s="19" t="s">
        <v>930</v>
      </c>
      <c r="D297" s="24" t="s">
        <v>889</v>
      </c>
      <c r="E297" s="21"/>
      <c r="F297" s="24">
        <v>7</v>
      </c>
      <c r="G297" s="24">
        <v>7</v>
      </c>
      <c r="H297" s="19">
        <f t="shared" si="25"/>
        <v>1</v>
      </c>
      <c r="I297" s="19" t="s">
        <v>9</v>
      </c>
      <c r="J297" s="24">
        <v>0</v>
      </c>
      <c r="K297" s="24"/>
      <c r="L297" s="24"/>
    </row>
    <row r="298" spans="1:12" x14ac:dyDescent="0.25">
      <c r="A298" s="18">
        <f t="shared" si="27"/>
        <v>130</v>
      </c>
      <c r="B298" s="18" t="str">
        <f t="shared" si="24"/>
        <v>0x82</v>
      </c>
      <c r="C298" s="19" t="s">
        <v>930</v>
      </c>
      <c r="D298" s="24" t="s">
        <v>890</v>
      </c>
      <c r="E298" s="21"/>
      <c r="F298" s="24">
        <v>6</v>
      </c>
      <c r="G298" s="24">
        <v>6</v>
      </c>
      <c r="H298" s="19">
        <f t="shared" si="25"/>
        <v>1</v>
      </c>
      <c r="I298" s="19" t="s">
        <v>9</v>
      </c>
      <c r="J298" s="24">
        <v>0</v>
      </c>
      <c r="K298" s="24"/>
      <c r="L298" s="24"/>
    </row>
    <row r="299" spans="1:12" x14ac:dyDescent="0.25">
      <c r="A299" s="18">
        <f t="shared" si="27"/>
        <v>130</v>
      </c>
      <c r="B299" s="18" t="str">
        <f t="shared" si="24"/>
        <v>0x82</v>
      </c>
      <c r="C299" s="19" t="s">
        <v>930</v>
      </c>
      <c r="D299" s="24" t="s">
        <v>891</v>
      </c>
      <c r="E299" s="21"/>
      <c r="F299" s="24">
        <v>5</v>
      </c>
      <c r="G299" s="24">
        <v>5</v>
      </c>
      <c r="H299" s="19">
        <f t="shared" si="25"/>
        <v>1</v>
      </c>
      <c r="I299" s="19" t="s">
        <v>9</v>
      </c>
      <c r="J299" s="24">
        <v>0</v>
      </c>
      <c r="K299" s="24"/>
      <c r="L299" s="24"/>
    </row>
    <row r="300" spans="1:12" x14ac:dyDescent="0.25">
      <c r="A300" s="18">
        <f t="shared" si="27"/>
        <v>130</v>
      </c>
      <c r="B300" s="18" t="str">
        <f t="shared" si="24"/>
        <v>0x82</v>
      </c>
      <c r="C300" s="19" t="s">
        <v>930</v>
      </c>
      <c r="D300" s="24" t="s">
        <v>892</v>
      </c>
      <c r="E300" s="21"/>
      <c r="F300" s="24">
        <v>4</v>
      </c>
      <c r="G300" s="24">
        <v>4</v>
      </c>
      <c r="H300" s="19">
        <f t="shared" si="25"/>
        <v>1</v>
      </c>
      <c r="I300" s="19" t="s">
        <v>9</v>
      </c>
      <c r="J300" s="24">
        <v>0</v>
      </c>
      <c r="K300" s="24"/>
      <c r="L300" s="24"/>
    </row>
    <row r="301" spans="1:12" x14ac:dyDescent="0.25">
      <c r="A301" s="18">
        <f t="shared" si="27"/>
        <v>130</v>
      </c>
      <c r="B301" s="18" t="str">
        <f t="shared" si="24"/>
        <v>0x82</v>
      </c>
      <c r="C301" s="19" t="s">
        <v>930</v>
      </c>
      <c r="D301" s="24" t="s">
        <v>893</v>
      </c>
      <c r="E301" s="21"/>
      <c r="F301" s="24">
        <v>3</v>
      </c>
      <c r="G301" s="24">
        <v>3</v>
      </c>
      <c r="H301" s="19">
        <f t="shared" si="25"/>
        <v>1</v>
      </c>
      <c r="I301" s="19" t="s">
        <v>9</v>
      </c>
      <c r="J301" s="24">
        <v>0</v>
      </c>
      <c r="K301" s="24"/>
      <c r="L301" s="24"/>
    </row>
    <row r="302" spans="1:12" x14ac:dyDescent="0.25">
      <c r="A302" s="18">
        <f t="shared" si="27"/>
        <v>130</v>
      </c>
      <c r="B302" s="18" t="str">
        <f t="shared" si="24"/>
        <v>0x82</v>
      </c>
      <c r="C302" s="19" t="s">
        <v>930</v>
      </c>
      <c r="D302" s="24" t="s">
        <v>894</v>
      </c>
      <c r="E302" s="21"/>
      <c r="F302" s="24">
        <v>2</v>
      </c>
      <c r="G302" s="24">
        <v>2</v>
      </c>
      <c r="H302" s="19">
        <f t="shared" si="25"/>
        <v>1</v>
      </c>
      <c r="I302" s="19" t="s">
        <v>9</v>
      </c>
      <c r="J302" s="24">
        <v>0</v>
      </c>
      <c r="K302" s="24"/>
      <c r="L302" s="24"/>
    </row>
    <row r="303" spans="1:12" x14ac:dyDescent="0.25">
      <c r="A303" s="18">
        <f t="shared" si="27"/>
        <v>130</v>
      </c>
      <c r="B303" s="18" t="str">
        <f t="shared" si="24"/>
        <v>0x82</v>
      </c>
      <c r="C303" s="19" t="s">
        <v>930</v>
      </c>
      <c r="D303" s="24" t="s">
        <v>895</v>
      </c>
      <c r="E303" s="21"/>
      <c r="F303" s="24">
        <v>1</v>
      </c>
      <c r="G303" s="24">
        <v>1</v>
      </c>
      <c r="H303" s="19">
        <f t="shared" si="25"/>
        <v>1</v>
      </c>
      <c r="I303" s="19" t="s">
        <v>9</v>
      </c>
      <c r="J303" s="24">
        <v>0</v>
      </c>
      <c r="K303" s="24"/>
      <c r="L303" s="24"/>
    </row>
    <row r="304" spans="1:12" x14ac:dyDescent="0.25">
      <c r="A304" s="18">
        <f t="shared" si="27"/>
        <v>130</v>
      </c>
      <c r="B304" s="18" t="str">
        <f t="shared" si="24"/>
        <v>0x82</v>
      </c>
      <c r="C304" s="19" t="s">
        <v>930</v>
      </c>
      <c r="D304" s="24" t="s">
        <v>896</v>
      </c>
      <c r="E304" s="21"/>
      <c r="F304" s="24">
        <v>0</v>
      </c>
      <c r="G304" s="24">
        <v>0</v>
      </c>
      <c r="H304" s="19">
        <f t="shared" si="25"/>
        <v>1</v>
      </c>
      <c r="I304" s="19" t="s">
        <v>9</v>
      </c>
      <c r="J304" s="24">
        <v>0</v>
      </c>
      <c r="K304" s="24"/>
      <c r="L304" s="24"/>
    </row>
    <row r="305" spans="1:12" x14ac:dyDescent="0.25">
      <c r="A305" s="14">
        <f>A304+2</f>
        <v>132</v>
      </c>
      <c r="B305" s="14" t="str">
        <f t="shared" si="24"/>
        <v>0x84</v>
      </c>
      <c r="C305" s="15" t="s">
        <v>931</v>
      </c>
      <c r="D305" s="16" t="s">
        <v>898</v>
      </c>
      <c r="E305" s="17"/>
      <c r="F305" s="16">
        <v>15</v>
      </c>
      <c r="G305" s="16">
        <v>15</v>
      </c>
      <c r="H305" s="15">
        <f t="shared" si="25"/>
        <v>1</v>
      </c>
      <c r="I305" s="15" t="s">
        <v>10</v>
      </c>
      <c r="J305" s="16">
        <v>0</v>
      </c>
      <c r="K305" s="16"/>
      <c r="L305" s="16"/>
    </row>
    <row r="306" spans="1:12" x14ac:dyDescent="0.25">
      <c r="A306" s="14">
        <f t="shared" ref="A306:A320" si="28">A305</f>
        <v>132</v>
      </c>
      <c r="B306" s="14" t="str">
        <f t="shared" si="24"/>
        <v>0x84</v>
      </c>
      <c r="C306" s="15" t="s">
        <v>931</v>
      </c>
      <c r="D306" s="16" t="s">
        <v>899</v>
      </c>
      <c r="E306" s="17"/>
      <c r="F306" s="16">
        <v>14</v>
      </c>
      <c r="G306" s="16">
        <v>14</v>
      </c>
      <c r="H306" s="15">
        <f t="shared" si="25"/>
        <v>1</v>
      </c>
      <c r="I306" s="15" t="s">
        <v>10</v>
      </c>
      <c r="J306" s="16">
        <v>0</v>
      </c>
      <c r="K306" s="16"/>
      <c r="L306" s="16"/>
    </row>
    <row r="307" spans="1:12" x14ac:dyDescent="0.25">
      <c r="A307" s="14">
        <f t="shared" si="28"/>
        <v>132</v>
      </c>
      <c r="B307" s="14" t="str">
        <f t="shared" si="24"/>
        <v>0x84</v>
      </c>
      <c r="C307" s="15" t="s">
        <v>931</v>
      </c>
      <c r="D307" s="16" t="s">
        <v>900</v>
      </c>
      <c r="E307" s="17"/>
      <c r="F307" s="16">
        <v>13</v>
      </c>
      <c r="G307" s="16">
        <v>13</v>
      </c>
      <c r="H307" s="15">
        <f t="shared" si="25"/>
        <v>1</v>
      </c>
      <c r="I307" s="15" t="s">
        <v>10</v>
      </c>
      <c r="J307" s="16">
        <v>0</v>
      </c>
      <c r="K307" s="16"/>
      <c r="L307" s="16"/>
    </row>
    <row r="308" spans="1:12" x14ac:dyDescent="0.25">
      <c r="A308" s="14">
        <f t="shared" si="28"/>
        <v>132</v>
      </c>
      <c r="B308" s="14" t="str">
        <f t="shared" si="24"/>
        <v>0x84</v>
      </c>
      <c r="C308" s="15" t="s">
        <v>931</v>
      </c>
      <c r="D308" s="16" t="s">
        <v>901</v>
      </c>
      <c r="E308" s="17"/>
      <c r="F308" s="16">
        <v>12</v>
      </c>
      <c r="G308" s="16">
        <v>12</v>
      </c>
      <c r="H308" s="15">
        <f t="shared" si="25"/>
        <v>1</v>
      </c>
      <c r="I308" s="15" t="s">
        <v>10</v>
      </c>
      <c r="J308" s="16">
        <v>0</v>
      </c>
      <c r="K308" s="16"/>
      <c r="L308" s="16"/>
    </row>
    <row r="309" spans="1:12" x14ac:dyDescent="0.25">
      <c r="A309" s="14">
        <f t="shared" si="28"/>
        <v>132</v>
      </c>
      <c r="B309" s="14" t="str">
        <f t="shared" si="24"/>
        <v>0x84</v>
      </c>
      <c r="C309" s="15" t="s">
        <v>931</v>
      </c>
      <c r="D309" s="16" t="s">
        <v>902</v>
      </c>
      <c r="E309" s="17"/>
      <c r="F309" s="16">
        <v>11</v>
      </c>
      <c r="G309" s="16">
        <v>11</v>
      </c>
      <c r="H309" s="15">
        <f t="shared" si="25"/>
        <v>1</v>
      </c>
      <c r="I309" s="15" t="s">
        <v>10</v>
      </c>
      <c r="J309" s="16">
        <v>0</v>
      </c>
      <c r="K309" s="16"/>
      <c r="L309" s="16"/>
    </row>
    <row r="310" spans="1:12" x14ac:dyDescent="0.25">
      <c r="A310" s="14">
        <f t="shared" si="28"/>
        <v>132</v>
      </c>
      <c r="B310" s="14" t="str">
        <f t="shared" si="24"/>
        <v>0x84</v>
      </c>
      <c r="C310" s="15" t="s">
        <v>931</v>
      </c>
      <c r="D310" s="16" t="s">
        <v>903</v>
      </c>
      <c r="E310" s="17"/>
      <c r="F310" s="16">
        <v>10</v>
      </c>
      <c r="G310" s="16">
        <v>10</v>
      </c>
      <c r="H310" s="15">
        <f t="shared" si="25"/>
        <v>1</v>
      </c>
      <c r="I310" s="15" t="s">
        <v>10</v>
      </c>
      <c r="J310" s="16">
        <v>0</v>
      </c>
      <c r="K310" s="16"/>
      <c r="L310" s="16"/>
    </row>
    <row r="311" spans="1:12" x14ac:dyDescent="0.25">
      <c r="A311" s="14">
        <f t="shared" si="28"/>
        <v>132</v>
      </c>
      <c r="B311" s="14" t="str">
        <f t="shared" si="24"/>
        <v>0x84</v>
      </c>
      <c r="C311" s="15" t="s">
        <v>931</v>
      </c>
      <c r="D311" s="16" t="s">
        <v>904</v>
      </c>
      <c r="E311" s="17"/>
      <c r="F311" s="16">
        <v>9</v>
      </c>
      <c r="G311" s="16">
        <v>9</v>
      </c>
      <c r="H311" s="15">
        <f t="shared" si="25"/>
        <v>1</v>
      </c>
      <c r="I311" s="15" t="s">
        <v>10</v>
      </c>
      <c r="J311" s="16">
        <v>0</v>
      </c>
      <c r="K311" s="16"/>
      <c r="L311" s="16"/>
    </row>
    <row r="312" spans="1:12" x14ac:dyDescent="0.25">
      <c r="A312" s="14">
        <f t="shared" si="28"/>
        <v>132</v>
      </c>
      <c r="B312" s="14" t="str">
        <f t="shared" si="24"/>
        <v>0x84</v>
      </c>
      <c r="C312" s="15" t="s">
        <v>931</v>
      </c>
      <c r="D312" s="16" t="s">
        <v>905</v>
      </c>
      <c r="E312" s="17"/>
      <c r="F312" s="16">
        <v>8</v>
      </c>
      <c r="G312" s="16">
        <v>8</v>
      </c>
      <c r="H312" s="15">
        <f t="shared" si="25"/>
        <v>1</v>
      </c>
      <c r="I312" s="15" t="s">
        <v>10</v>
      </c>
      <c r="J312" s="16">
        <v>0</v>
      </c>
      <c r="K312" s="16"/>
      <c r="L312" s="16"/>
    </row>
    <row r="313" spans="1:12" x14ac:dyDescent="0.25">
      <c r="A313" s="14">
        <f t="shared" si="28"/>
        <v>132</v>
      </c>
      <c r="B313" s="14" t="str">
        <f t="shared" si="24"/>
        <v>0x84</v>
      </c>
      <c r="C313" s="15" t="s">
        <v>931</v>
      </c>
      <c r="D313" s="16" t="s">
        <v>906</v>
      </c>
      <c r="E313" s="17"/>
      <c r="F313" s="16">
        <v>7</v>
      </c>
      <c r="G313" s="16">
        <v>7</v>
      </c>
      <c r="H313" s="15">
        <f t="shared" si="25"/>
        <v>1</v>
      </c>
      <c r="I313" s="15" t="s">
        <v>10</v>
      </c>
      <c r="J313" s="16">
        <v>0</v>
      </c>
      <c r="K313" s="16"/>
      <c r="L313" s="16"/>
    </row>
    <row r="314" spans="1:12" x14ac:dyDescent="0.25">
      <c r="A314" s="14">
        <f t="shared" si="28"/>
        <v>132</v>
      </c>
      <c r="B314" s="14" t="str">
        <f t="shared" si="24"/>
        <v>0x84</v>
      </c>
      <c r="C314" s="15" t="s">
        <v>931</v>
      </c>
      <c r="D314" s="16" t="s">
        <v>907</v>
      </c>
      <c r="E314" s="17"/>
      <c r="F314" s="16">
        <v>6</v>
      </c>
      <c r="G314" s="16">
        <v>6</v>
      </c>
      <c r="H314" s="15">
        <f t="shared" si="25"/>
        <v>1</v>
      </c>
      <c r="I314" s="15" t="s">
        <v>10</v>
      </c>
      <c r="J314" s="16">
        <v>0</v>
      </c>
      <c r="K314" s="16"/>
      <c r="L314" s="16"/>
    </row>
    <row r="315" spans="1:12" x14ac:dyDescent="0.25">
      <c r="A315" s="14">
        <f t="shared" si="28"/>
        <v>132</v>
      </c>
      <c r="B315" s="14" t="str">
        <f t="shared" si="24"/>
        <v>0x84</v>
      </c>
      <c r="C315" s="15" t="s">
        <v>931</v>
      </c>
      <c r="D315" s="16" t="s">
        <v>908</v>
      </c>
      <c r="E315" s="17"/>
      <c r="F315" s="16">
        <v>5</v>
      </c>
      <c r="G315" s="16">
        <v>5</v>
      </c>
      <c r="H315" s="15">
        <f t="shared" si="25"/>
        <v>1</v>
      </c>
      <c r="I315" s="15" t="s">
        <v>10</v>
      </c>
      <c r="J315" s="16">
        <v>0</v>
      </c>
      <c r="K315" s="16"/>
      <c r="L315" s="16"/>
    </row>
    <row r="316" spans="1:12" x14ac:dyDescent="0.25">
      <c r="A316" s="14">
        <f t="shared" si="28"/>
        <v>132</v>
      </c>
      <c r="B316" s="14" t="str">
        <f t="shared" si="24"/>
        <v>0x84</v>
      </c>
      <c r="C316" s="15" t="s">
        <v>931</v>
      </c>
      <c r="D316" s="16" t="s">
        <v>909</v>
      </c>
      <c r="E316" s="17"/>
      <c r="F316" s="16">
        <v>4</v>
      </c>
      <c r="G316" s="16">
        <v>4</v>
      </c>
      <c r="H316" s="15">
        <f t="shared" si="25"/>
        <v>1</v>
      </c>
      <c r="I316" s="15" t="s">
        <v>10</v>
      </c>
      <c r="J316" s="16">
        <v>0</v>
      </c>
      <c r="K316" s="16"/>
      <c r="L316" s="16"/>
    </row>
    <row r="317" spans="1:12" x14ac:dyDescent="0.25">
      <c r="A317" s="14">
        <f t="shared" si="28"/>
        <v>132</v>
      </c>
      <c r="B317" s="14" t="str">
        <f t="shared" ref="B317:B380" si="29">_xlfn.CONCAT("0x",DEC2HEX(A317,2))</f>
        <v>0x84</v>
      </c>
      <c r="C317" s="15" t="s">
        <v>931</v>
      </c>
      <c r="D317" s="16" t="s">
        <v>910</v>
      </c>
      <c r="E317" s="17"/>
      <c r="F317" s="16">
        <v>3</v>
      </c>
      <c r="G317" s="16">
        <v>3</v>
      </c>
      <c r="H317" s="15">
        <f t="shared" ref="H317:H380" si="30">IF(G317="","",F317-G317+1)</f>
        <v>1</v>
      </c>
      <c r="I317" s="15" t="s">
        <v>10</v>
      </c>
      <c r="J317" s="16">
        <v>0</v>
      </c>
      <c r="K317" s="16"/>
      <c r="L317" s="16"/>
    </row>
    <row r="318" spans="1:12" x14ac:dyDescent="0.25">
      <c r="A318" s="14">
        <f t="shared" si="28"/>
        <v>132</v>
      </c>
      <c r="B318" s="14" t="str">
        <f t="shared" si="29"/>
        <v>0x84</v>
      </c>
      <c r="C318" s="15" t="s">
        <v>931</v>
      </c>
      <c r="D318" s="16" t="s">
        <v>911</v>
      </c>
      <c r="E318" s="17"/>
      <c r="F318" s="16">
        <v>2</v>
      </c>
      <c r="G318" s="16">
        <v>2</v>
      </c>
      <c r="H318" s="15">
        <f t="shared" si="30"/>
        <v>1</v>
      </c>
      <c r="I318" s="15" t="s">
        <v>10</v>
      </c>
      <c r="J318" s="16">
        <v>0</v>
      </c>
      <c r="K318" s="16"/>
      <c r="L318" s="16"/>
    </row>
    <row r="319" spans="1:12" x14ac:dyDescent="0.25">
      <c r="A319" s="14">
        <f t="shared" si="28"/>
        <v>132</v>
      </c>
      <c r="B319" s="14" t="str">
        <f t="shared" si="29"/>
        <v>0x84</v>
      </c>
      <c r="C319" s="15" t="s">
        <v>931</v>
      </c>
      <c r="D319" s="16" t="s">
        <v>912</v>
      </c>
      <c r="E319" s="17"/>
      <c r="F319" s="16">
        <v>1</v>
      </c>
      <c r="G319" s="16">
        <v>1</v>
      </c>
      <c r="H319" s="15">
        <f t="shared" si="30"/>
        <v>1</v>
      </c>
      <c r="I319" s="15" t="s">
        <v>10</v>
      </c>
      <c r="J319" s="16">
        <v>0</v>
      </c>
      <c r="K319" s="16"/>
      <c r="L319" s="16"/>
    </row>
    <row r="320" spans="1:12" x14ac:dyDescent="0.25">
      <c r="A320" s="14">
        <f t="shared" si="28"/>
        <v>132</v>
      </c>
      <c r="B320" s="14" t="str">
        <f t="shared" si="29"/>
        <v>0x84</v>
      </c>
      <c r="C320" s="15" t="s">
        <v>931</v>
      </c>
      <c r="D320" s="16" t="s">
        <v>913</v>
      </c>
      <c r="E320" s="17"/>
      <c r="F320" s="16">
        <v>0</v>
      </c>
      <c r="G320" s="16">
        <v>0</v>
      </c>
      <c r="H320" s="15">
        <f t="shared" si="30"/>
        <v>1</v>
      </c>
      <c r="I320" s="15" t="s">
        <v>10</v>
      </c>
      <c r="J320" s="16">
        <v>0</v>
      </c>
      <c r="K320" s="16"/>
      <c r="L320" s="16"/>
    </row>
    <row r="321" spans="1:12" x14ac:dyDescent="0.25">
      <c r="A321" s="18">
        <f>A320+2</f>
        <v>134</v>
      </c>
      <c r="B321" s="18" t="str">
        <f t="shared" si="29"/>
        <v>0x86</v>
      </c>
      <c r="C321" s="19" t="s">
        <v>932</v>
      </c>
      <c r="D321" s="24" t="s">
        <v>802</v>
      </c>
      <c r="E321" s="21" t="s">
        <v>803</v>
      </c>
      <c r="F321" s="24">
        <v>6</v>
      </c>
      <c r="G321" s="24">
        <v>6</v>
      </c>
      <c r="H321" s="19">
        <f t="shared" si="30"/>
        <v>1</v>
      </c>
      <c r="I321" s="19" t="s">
        <v>11</v>
      </c>
      <c r="J321" s="24">
        <v>0</v>
      </c>
      <c r="K321" s="24"/>
      <c r="L321" s="24"/>
    </row>
    <row r="322" spans="1:12" x14ac:dyDescent="0.25">
      <c r="A322" s="18">
        <f>A321</f>
        <v>134</v>
      </c>
      <c r="B322" s="18" t="str">
        <f t="shared" si="29"/>
        <v>0x86</v>
      </c>
      <c r="C322" s="19" t="s">
        <v>932</v>
      </c>
      <c r="D322" s="24" t="s">
        <v>804</v>
      </c>
      <c r="E322" s="21" t="s">
        <v>805</v>
      </c>
      <c r="F322" s="24">
        <v>5</v>
      </c>
      <c r="G322" s="24">
        <v>5</v>
      </c>
      <c r="H322" s="19">
        <f t="shared" si="30"/>
        <v>1</v>
      </c>
      <c r="I322" s="19" t="s">
        <v>11</v>
      </c>
      <c r="J322" s="24">
        <v>0</v>
      </c>
      <c r="K322" s="24"/>
      <c r="L322" s="24"/>
    </row>
    <row r="323" spans="1:12" x14ac:dyDescent="0.25">
      <c r="A323" s="18">
        <f>A322</f>
        <v>134</v>
      </c>
      <c r="B323" s="18" t="str">
        <f t="shared" si="29"/>
        <v>0x86</v>
      </c>
      <c r="C323" s="19" t="s">
        <v>932</v>
      </c>
      <c r="D323" s="24" t="s">
        <v>806</v>
      </c>
      <c r="E323" s="21" t="s">
        <v>805</v>
      </c>
      <c r="F323" s="24">
        <v>4</v>
      </c>
      <c r="G323" s="24">
        <v>4</v>
      </c>
      <c r="H323" s="19">
        <f t="shared" si="30"/>
        <v>1</v>
      </c>
      <c r="I323" s="19" t="s">
        <v>11</v>
      </c>
      <c r="J323" s="24">
        <v>0</v>
      </c>
      <c r="K323" s="24"/>
      <c r="L323" s="24"/>
    </row>
    <row r="324" spans="1:12" x14ac:dyDescent="0.25">
      <c r="A324" s="18">
        <f>A323</f>
        <v>134</v>
      </c>
      <c r="B324" s="18" t="str">
        <f t="shared" si="29"/>
        <v>0x86</v>
      </c>
      <c r="C324" s="19" t="s">
        <v>932</v>
      </c>
      <c r="D324" s="24" t="s">
        <v>807</v>
      </c>
      <c r="E324" s="21" t="s">
        <v>803</v>
      </c>
      <c r="F324" s="19">
        <v>2</v>
      </c>
      <c r="G324" s="19">
        <v>2</v>
      </c>
      <c r="H324" s="19">
        <f t="shared" si="30"/>
        <v>1</v>
      </c>
      <c r="I324" s="19" t="s">
        <v>12</v>
      </c>
      <c r="J324" s="24">
        <v>0</v>
      </c>
      <c r="K324" s="24"/>
      <c r="L324" s="24"/>
    </row>
    <row r="325" spans="1:12" x14ac:dyDescent="0.25">
      <c r="A325" s="18">
        <f>A324</f>
        <v>134</v>
      </c>
      <c r="B325" s="18" t="str">
        <f t="shared" si="29"/>
        <v>0x86</v>
      </c>
      <c r="C325" s="19" t="s">
        <v>932</v>
      </c>
      <c r="D325" s="24" t="s">
        <v>808</v>
      </c>
      <c r="E325" s="21" t="s">
        <v>805</v>
      </c>
      <c r="F325" s="24">
        <v>1</v>
      </c>
      <c r="G325" s="24">
        <v>1</v>
      </c>
      <c r="H325" s="19">
        <f t="shared" si="30"/>
        <v>1</v>
      </c>
      <c r="I325" s="19" t="s">
        <v>12</v>
      </c>
      <c r="J325" s="24">
        <v>0</v>
      </c>
      <c r="K325" s="24"/>
      <c r="L325" s="24"/>
    </row>
    <row r="326" spans="1:12" x14ac:dyDescent="0.25">
      <c r="A326" s="18">
        <f>A325</f>
        <v>134</v>
      </c>
      <c r="B326" s="18" t="str">
        <f t="shared" si="29"/>
        <v>0x86</v>
      </c>
      <c r="C326" s="19" t="s">
        <v>932</v>
      </c>
      <c r="D326" s="24" t="s">
        <v>809</v>
      </c>
      <c r="E326" s="21" t="s">
        <v>805</v>
      </c>
      <c r="F326" s="24">
        <v>0</v>
      </c>
      <c r="G326" s="24">
        <v>0</v>
      </c>
      <c r="H326" s="19">
        <f t="shared" si="30"/>
        <v>1</v>
      </c>
      <c r="I326" s="19" t="s">
        <v>12</v>
      </c>
      <c r="J326" s="24">
        <v>0</v>
      </c>
      <c r="K326" s="24"/>
      <c r="L326" s="24"/>
    </row>
    <row r="327" spans="1:12" x14ac:dyDescent="0.25">
      <c r="A327" s="14">
        <f>A326+1</f>
        <v>135</v>
      </c>
      <c r="B327" s="14" t="str">
        <f t="shared" si="29"/>
        <v>0x87</v>
      </c>
      <c r="C327" s="15" t="s">
        <v>933</v>
      </c>
      <c r="D327" s="15" t="s">
        <v>811</v>
      </c>
      <c r="E327" s="17"/>
      <c r="F327" s="16">
        <v>9</v>
      </c>
      <c r="G327" s="16">
        <v>9</v>
      </c>
      <c r="H327" s="15">
        <f t="shared" si="30"/>
        <v>1</v>
      </c>
      <c r="I327" s="15" t="s">
        <v>11</v>
      </c>
      <c r="J327" s="16">
        <v>0</v>
      </c>
      <c r="K327" s="16"/>
      <c r="L327" s="16"/>
    </row>
    <row r="328" spans="1:12" x14ac:dyDescent="0.25">
      <c r="A328" s="14">
        <f t="shared" ref="A328:A336" si="31">A327</f>
        <v>135</v>
      </c>
      <c r="B328" s="14" t="str">
        <f t="shared" si="29"/>
        <v>0x87</v>
      </c>
      <c r="C328" s="15" t="s">
        <v>933</v>
      </c>
      <c r="D328" s="15" t="s">
        <v>812</v>
      </c>
      <c r="E328" s="17"/>
      <c r="F328" s="16">
        <v>8</v>
      </c>
      <c r="G328" s="16">
        <v>8</v>
      </c>
      <c r="H328" s="15">
        <f t="shared" si="30"/>
        <v>1</v>
      </c>
      <c r="I328" s="15" t="s">
        <v>11</v>
      </c>
      <c r="J328" s="16">
        <v>0</v>
      </c>
      <c r="K328" s="16"/>
      <c r="L328" s="16"/>
    </row>
    <row r="329" spans="1:12" x14ac:dyDescent="0.25">
      <c r="A329" s="16">
        <f t="shared" si="31"/>
        <v>135</v>
      </c>
      <c r="B329" s="14" t="str">
        <f t="shared" si="29"/>
        <v>0x87</v>
      </c>
      <c r="C329" s="15" t="s">
        <v>933</v>
      </c>
      <c r="D329" s="16" t="s">
        <v>813</v>
      </c>
      <c r="E329" s="16"/>
      <c r="F329" s="16">
        <v>7</v>
      </c>
      <c r="G329" s="16">
        <v>7</v>
      </c>
      <c r="H329" s="15">
        <f t="shared" si="30"/>
        <v>1</v>
      </c>
      <c r="I329" s="15" t="s">
        <v>11</v>
      </c>
      <c r="J329" s="16">
        <v>0</v>
      </c>
      <c r="K329" s="16"/>
      <c r="L329" s="16"/>
    </row>
    <row r="330" spans="1:12" x14ac:dyDescent="0.25">
      <c r="A330" s="16">
        <f t="shared" si="31"/>
        <v>135</v>
      </c>
      <c r="B330" s="14" t="str">
        <f t="shared" si="29"/>
        <v>0x87</v>
      </c>
      <c r="C330" s="15" t="s">
        <v>933</v>
      </c>
      <c r="D330" s="16" t="s">
        <v>814</v>
      </c>
      <c r="E330" s="16"/>
      <c r="F330" s="16">
        <v>6</v>
      </c>
      <c r="G330" s="16">
        <v>6</v>
      </c>
      <c r="H330" s="15">
        <f t="shared" si="30"/>
        <v>1</v>
      </c>
      <c r="I330" s="15" t="s">
        <v>11</v>
      </c>
      <c r="J330" s="16">
        <v>0</v>
      </c>
      <c r="K330" s="16"/>
      <c r="L330" s="16"/>
    </row>
    <row r="331" spans="1:12" x14ac:dyDescent="0.25">
      <c r="A331" s="16">
        <f t="shared" si="31"/>
        <v>135</v>
      </c>
      <c r="B331" s="14" t="str">
        <f t="shared" si="29"/>
        <v>0x87</v>
      </c>
      <c r="C331" s="15" t="s">
        <v>933</v>
      </c>
      <c r="D331" s="16" t="s">
        <v>815</v>
      </c>
      <c r="E331" s="16"/>
      <c r="F331" s="16">
        <v>5</v>
      </c>
      <c r="G331" s="16">
        <v>5</v>
      </c>
      <c r="H331" s="15">
        <f t="shared" si="30"/>
        <v>1</v>
      </c>
      <c r="I331" s="15" t="s">
        <v>11</v>
      </c>
      <c r="J331" s="16">
        <v>0</v>
      </c>
      <c r="K331" s="16"/>
      <c r="L331" s="16"/>
    </row>
    <row r="332" spans="1:12" x14ac:dyDescent="0.25">
      <c r="A332" s="16">
        <f t="shared" si="31"/>
        <v>135</v>
      </c>
      <c r="B332" s="14" t="str">
        <f t="shared" si="29"/>
        <v>0x87</v>
      </c>
      <c r="C332" s="15" t="s">
        <v>933</v>
      </c>
      <c r="D332" s="16" t="s">
        <v>816</v>
      </c>
      <c r="E332" s="16"/>
      <c r="F332" s="16">
        <v>4</v>
      </c>
      <c r="G332" s="16">
        <v>4</v>
      </c>
      <c r="H332" s="15">
        <f t="shared" si="30"/>
        <v>1</v>
      </c>
      <c r="I332" s="15" t="s">
        <v>11</v>
      </c>
      <c r="J332" s="16">
        <v>0</v>
      </c>
      <c r="K332" s="16"/>
      <c r="L332" s="16"/>
    </row>
    <row r="333" spans="1:12" x14ac:dyDescent="0.25">
      <c r="A333" s="16">
        <f t="shared" si="31"/>
        <v>135</v>
      </c>
      <c r="B333" s="14" t="str">
        <f t="shared" si="29"/>
        <v>0x87</v>
      </c>
      <c r="C333" s="15" t="s">
        <v>933</v>
      </c>
      <c r="D333" s="16" t="s">
        <v>817</v>
      </c>
      <c r="E333" s="16"/>
      <c r="F333" s="16">
        <v>3</v>
      </c>
      <c r="G333" s="16">
        <v>3</v>
      </c>
      <c r="H333" s="15">
        <f t="shared" si="30"/>
        <v>1</v>
      </c>
      <c r="I333" s="15" t="s">
        <v>11</v>
      </c>
      <c r="J333" s="16">
        <v>0</v>
      </c>
      <c r="K333" s="16"/>
      <c r="L333" s="16"/>
    </row>
    <row r="334" spans="1:12" x14ac:dyDescent="0.25">
      <c r="A334" s="16">
        <f t="shared" si="31"/>
        <v>135</v>
      </c>
      <c r="B334" s="14" t="str">
        <f t="shared" si="29"/>
        <v>0x87</v>
      </c>
      <c r="C334" s="15" t="s">
        <v>933</v>
      </c>
      <c r="D334" s="16" t="s">
        <v>818</v>
      </c>
      <c r="E334" s="16"/>
      <c r="F334" s="16">
        <v>2</v>
      </c>
      <c r="G334" s="16">
        <v>2</v>
      </c>
      <c r="H334" s="15">
        <f t="shared" si="30"/>
        <v>1</v>
      </c>
      <c r="I334" s="15" t="s">
        <v>11</v>
      </c>
      <c r="J334" s="16">
        <v>0</v>
      </c>
      <c r="K334" s="16"/>
      <c r="L334" s="16"/>
    </row>
    <row r="335" spans="1:12" x14ac:dyDescent="0.25">
      <c r="A335" s="16">
        <f t="shared" si="31"/>
        <v>135</v>
      </c>
      <c r="B335" s="14" t="str">
        <f t="shared" si="29"/>
        <v>0x87</v>
      </c>
      <c r="C335" s="15" t="s">
        <v>933</v>
      </c>
      <c r="D335" s="16" t="s">
        <v>819</v>
      </c>
      <c r="E335" s="16"/>
      <c r="F335" s="16">
        <v>1</v>
      </c>
      <c r="G335" s="16">
        <v>1</v>
      </c>
      <c r="H335" s="15">
        <f t="shared" si="30"/>
        <v>1</v>
      </c>
      <c r="I335" s="15" t="s">
        <v>11</v>
      </c>
      <c r="J335" s="16">
        <v>0</v>
      </c>
      <c r="K335" s="16"/>
      <c r="L335" s="16"/>
    </row>
    <row r="336" spans="1:12" x14ac:dyDescent="0.25">
      <c r="A336" s="16">
        <f t="shared" si="31"/>
        <v>135</v>
      </c>
      <c r="B336" s="14" t="str">
        <f t="shared" si="29"/>
        <v>0x87</v>
      </c>
      <c r="C336" s="15" t="s">
        <v>933</v>
      </c>
      <c r="D336" s="16" t="s">
        <v>820</v>
      </c>
      <c r="E336" s="16"/>
      <c r="F336" s="16">
        <v>0</v>
      </c>
      <c r="G336" s="16">
        <v>0</v>
      </c>
      <c r="H336" s="15">
        <f t="shared" si="30"/>
        <v>1</v>
      </c>
      <c r="I336" s="15" t="s">
        <v>11</v>
      </c>
      <c r="J336" s="16">
        <v>0</v>
      </c>
      <c r="K336" s="16"/>
      <c r="L336" s="16"/>
    </row>
    <row r="337" spans="1:12" x14ac:dyDescent="0.25">
      <c r="A337" s="18">
        <f>A336+2</f>
        <v>137</v>
      </c>
      <c r="B337" s="18" t="str">
        <f t="shared" si="29"/>
        <v>0x89</v>
      </c>
      <c r="C337" s="19" t="s">
        <v>934</v>
      </c>
      <c r="D337" s="19" t="s">
        <v>822</v>
      </c>
      <c r="E337" s="21"/>
      <c r="F337" s="24">
        <v>9</v>
      </c>
      <c r="G337" s="24">
        <v>9</v>
      </c>
      <c r="H337" s="19">
        <f t="shared" si="30"/>
        <v>1</v>
      </c>
      <c r="I337" s="19" t="s">
        <v>12</v>
      </c>
      <c r="J337" s="24">
        <v>0</v>
      </c>
      <c r="K337" s="24"/>
      <c r="L337" s="24"/>
    </row>
    <row r="338" spans="1:12" x14ac:dyDescent="0.25">
      <c r="A338" s="18">
        <f t="shared" ref="A338:A346" si="32">A337</f>
        <v>137</v>
      </c>
      <c r="B338" s="18" t="str">
        <f t="shared" si="29"/>
        <v>0x89</v>
      </c>
      <c r="C338" s="19" t="s">
        <v>934</v>
      </c>
      <c r="D338" s="19" t="s">
        <v>823</v>
      </c>
      <c r="E338" s="21"/>
      <c r="F338" s="24">
        <v>8</v>
      </c>
      <c r="G338" s="24">
        <v>8</v>
      </c>
      <c r="H338" s="19">
        <f t="shared" si="30"/>
        <v>1</v>
      </c>
      <c r="I338" s="19" t="s">
        <v>12</v>
      </c>
      <c r="J338" s="24">
        <v>0</v>
      </c>
      <c r="K338" s="24"/>
      <c r="L338" s="24"/>
    </row>
    <row r="339" spans="1:12" x14ac:dyDescent="0.25">
      <c r="A339" s="24">
        <f t="shared" si="32"/>
        <v>137</v>
      </c>
      <c r="B339" s="18" t="str">
        <f t="shared" si="29"/>
        <v>0x89</v>
      </c>
      <c r="C339" s="19" t="s">
        <v>934</v>
      </c>
      <c r="D339" s="24" t="s">
        <v>824</v>
      </c>
      <c r="E339" s="24"/>
      <c r="F339" s="24">
        <v>7</v>
      </c>
      <c r="G339" s="24">
        <v>7</v>
      </c>
      <c r="H339" s="19">
        <f t="shared" si="30"/>
        <v>1</v>
      </c>
      <c r="I339" s="19" t="s">
        <v>12</v>
      </c>
      <c r="J339" s="24">
        <v>0</v>
      </c>
      <c r="K339" s="24"/>
      <c r="L339" s="24"/>
    </row>
    <row r="340" spans="1:12" x14ac:dyDescent="0.25">
      <c r="A340" s="24">
        <f t="shared" si="32"/>
        <v>137</v>
      </c>
      <c r="B340" s="18" t="str">
        <f t="shared" si="29"/>
        <v>0x89</v>
      </c>
      <c r="C340" s="19" t="s">
        <v>934</v>
      </c>
      <c r="D340" s="24" t="s">
        <v>825</v>
      </c>
      <c r="E340" s="24"/>
      <c r="F340" s="24">
        <v>6</v>
      </c>
      <c r="G340" s="24">
        <v>6</v>
      </c>
      <c r="H340" s="19">
        <f t="shared" si="30"/>
        <v>1</v>
      </c>
      <c r="I340" s="19" t="s">
        <v>12</v>
      </c>
      <c r="J340" s="24">
        <v>0</v>
      </c>
      <c r="K340" s="24"/>
      <c r="L340" s="24"/>
    </row>
    <row r="341" spans="1:12" x14ac:dyDescent="0.25">
      <c r="A341" s="24">
        <f t="shared" si="32"/>
        <v>137</v>
      </c>
      <c r="B341" s="18" t="str">
        <f t="shared" si="29"/>
        <v>0x89</v>
      </c>
      <c r="C341" s="19" t="s">
        <v>934</v>
      </c>
      <c r="D341" s="24" t="s">
        <v>826</v>
      </c>
      <c r="E341" s="24"/>
      <c r="F341" s="24">
        <v>5</v>
      </c>
      <c r="G341" s="24">
        <v>5</v>
      </c>
      <c r="H341" s="19">
        <f t="shared" si="30"/>
        <v>1</v>
      </c>
      <c r="I341" s="19" t="s">
        <v>12</v>
      </c>
      <c r="J341" s="24">
        <v>0</v>
      </c>
      <c r="K341" s="24"/>
      <c r="L341" s="24"/>
    </row>
    <row r="342" spans="1:12" x14ac:dyDescent="0.25">
      <c r="A342" s="24">
        <f t="shared" si="32"/>
        <v>137</v>
      </c>
      <c r="B342" s="18" t="str">
        <f t="shared" si="29"/>
        <v>0x89</v>
      </c>
      <c r="C342" s="19" t="s">
        <v>934</v>
      </c>
      <c r="D342" s="24" t="s">
        <v>827</v>
      </c>
      <c r="E342" s="24"/>
      <c r="F342" s="24">
        <v>4</v>
      </c>
      <c r="G342" s="24">
        <v>4</v>
      </c>
      <c r="H342" s="19">
        <f t="shared" si="30"/>
        <v>1</v>
      </c>
      <c r="I342" s="19" t="s">
        <v>12</v>
      </c>
      <c r="J342" s="24">
        <v>0</v>
      </c>
      <c r="K342" s="24"/>
      <c r="L342" s="24"/>
    </row>
    <row r="343" spans="1:12" x14ac:dyDescent="0.25">
      <c r="A343" s="24">
        <f t="shared" si="32"/>
        <v>137</v>
      </c>
      <c r="B343" s="18" t="str">
        <f t="shared" si="29"/>
        <v>0x89</v>
      </c>
      <c r="C343" s="19" t="s">
        <v>934</v>
      </c>
      <c r="D343" s="24" t="s">
        <v>828</v>
      </c>
      <c r="E343" s="24"/>
      <c r="F343" s="24">
        <v>3</v>
      </c>
      <c r="G343" s="24">
        <v>3</v>
      </c>
      <c r="H343" s="19">
        <f t="shared" si="30"/>
        <v>1</v>
      </c>
      <c r="I343" s="19" t="s">
        <v>12</v>
      </c>
      <c r="J343" s="24">
        <v>0</v>
      </c>
      <c r="K343" s="24"/>
      <c r="L343" s="24"/>
    </row>
    <row r="344" spans="1:12" x14ac:dyDescent="0.25">
      <c r="A344" s="24">
        <f t="shared" si="32"/>
        <v>137</v>
      </c>
      <c r="B344" s="18" t="str">
        <f t="shared" si="29"/>
        <v>0x89</v>
      </c>
      <c r="C344" s="19" t="s">
        <v>934</v>
      </c>
      <c r="D344" s="24" t="s">
        <v>829</v>
      </c>
      <c r="E344" s="24"/>
      <c r="F344" s="24">
        <v>2</v>
      </c>
      <c r="G344" s="24">
        <v>2</v>
      </c>
      <c r="H344" s="19">
        <f t="shared" si="30"/>
        <v>1</v>
      </c>
      <c r="I344" s="19" t="s">
        <v>12</v>
      </c>
      <c r="J344" s="24">
        <v>0</v>
      </c>
      <c r="K344" s="24"/>
      <c r="L344" s="24"/>
    </row>
    <row r="345" spans="1:12" x14ac:dyDescent="0.25">
      <c r="A345" s="24">
        <f t="shared" si="32"/>
        <v>137</v>
      </c>
      <c r="B345" s="18" t="str">
        <f t="shared" si="29"/>
        <v>0x89</v>
      </c>
      <c r="C345" s="19" t="s">
        <v>934</v>
      </c>
      <c r="D345" s="24" t="s">
        <v>830</v>
      </c>
      <c r="E345" s="24"/>
      <c r="F345" s="24">
        <v>1</v>
      </c>
      <c r="G345" s="24">
        <v>1</v>
      </c>
      <c r="H345" s="19">
        <f t="shared" si="30"/>
        <v>1</v>
      </c>
      <c r="I345" s="19" t="s">
        <v>12</v>
      </c>
      <c r="J345" s="24">
        <v>0</v>
      </c>
      <c r="K345" s="24"/>
      <c r="L345" s="24"/>
    </row>
    <row r="346" spans="1:12" x14ac:dyDescent="0.25">
      <c r="A346" s="24">
        <f t="shared" si="32"/>
        <v>137</v>
      </c>
      <c r="B346" s="18" t="str">
        <f t="shared" si="29"/>
        <v>0x89</v>
      </c>
      <c r="C346" s="19" t="s">
        <v>934</v>
      </c>
      <c r="D346" s="24" t="s">
        <v>831</v>
      </c>
      <c r="E346" s="24"/>
      <c r="F346" s="24">
        <v>0</v>
      </c>
      <c r="G346" s="24">
        <v>0</v>
      </c>
      <c r="H346" s="19">
        <f t="shared" si="30"/>
        <v>1</v>
      </c>
      <c r="I346" s="19" t="s">
        <v>12</v>
      </c>
      <c r="J346" s="24">
        <v>0</v>
      </c>
      <c r="K346" s="24"/>
      <c r="L346" s="24"/>
    </row>
    <row r="347" spans="1:12" x14ac:dyDescent="0.25">
      <c r="A347" s="14">
        <f>A346+2</f>
        <v>139</v>
      </c>
      <c r="B347" s="14" t="str">
        <f t="shared" si="29"/>
        <v>0x8B</v>
      </c>
      <c r="C347" s="15" t="s">
        <v>935</v>
      </c>
      <c r="D347" s="16" t="s">
        <v>833</v>
      </c>
      <c r="E347" s="17"/>
      <c r="F347" s="16">
        <v>15</v>
      </c>
      <c r="G347" s="16">
        <v>15</v>
      </c>
      <c r="H347" s="15">
        <f t="shared" si="30"/>
        <v>1</v>
      </c>
      <c r="I347" s="15" t="s">
        <v>11</v>
      </c>
      <c r="J347" s="16">
        <v>0</v>
      </c>
      <c r="K347" s="16"/>
      <c r="L347" s="16"/>
    </row>
    <row r="348" spans="1:12" x14ac:dyDescent="0.25">
      <c r="A348" s="14">
        <f t="shared" ref="A348:A362" si="33">A347</f>
        <v>139</v>
      </c>
      <c r="B348" s="14" t="str">
        <f t="shared" si="29"/>
        <v>0x8B</v>
      </c>
      <c r="C348" s="15" t="s">
        <v>935</v>
      </c>
      <c r="D348" s="16" t="s">
        <v>834</v>
      </c>
      <c r="E348" s="17"/>
      <c r="F348" s="16">
        <v>14</v>
      </c>
      <c r="G348" s="16">
        <v>14</v>
      </c>
      <c r="H348" s="15">
        <f t="shared" si="30"/>
        <v>1</v>
      </c>
      <c r="I348" s="15" t="s">
        <v>11</v>
      </c>
      <c r="J348" s="16">
        <v>0</v>
      </c>
      <c r="K348" s="16"/>
      <c r="L348" s="16"/>
    </row>
    <row r="349" spans="1:12" x14ac:dyDescent="0.25">
      <c r="A349" s="14">
        <f t="shared" si="33"/>
        <v>139</v>
      </c>
      <c r="B349" s="14" t="str">
        <f t="shared" si="29"/>
        <v>0x8B</v>
      </c>
      <c r="C349" s="15" t="s">
        <v>935</v>
      </c>
      <c r="D349" s="16" t="s">
        <v>835</v>
      </c>
      <c r="E349" s="17"/>
      <c r="F349" s="16">
        <v>13</v>
      </c>
      <c r="G349" s="16">
        <v>13</v>
      </c>
      <c r="H349" s="15">
        <f t="shared" si="30"/>
        <v>1</v>
      </c>
      <c r="I349" s="15" t="s">
        <v>11</v>
      </c>
      <c r="J349" s="16">
        <v>0</v>
      </c>
      <c r="K349" s="16"/>
      <c r="L349" s="16"/>
    </row>
    <row r="350" spans="1:12" x14ac:dyDescent="0.25">
      <c r="A350" s="14">
        <f t="shared" si="33"/>
        <v>139</v>
      </c>
      <c r="B350" s="14" t="str">
        <f t="shared" si="29"/>
        <v>0x8B</v>
      </c>
      <c r="C350" s="15" t="s">
        <v>935</v>
      </c>
      <c r="D350" s="16" t="s">
        <v>836</v>
      </c>
      <c r="E350" s="17"/>
      <c r="F350" s="16">
        <v>12</v>
      </c>
      <c r="G350" s="16">
        <v>12</v>
      </c>
      <c r="H350" s="15">
        <f t="shared" si="30"/>
        <v>1</v>
      </c>
      <c r="I350" s="15" t="s">
        <v>11</v>
      </c>
      <c r="J350" s="16">
        <v>0</v>
      </c>
      <c r="K350" s="16"/>
      <c r="L350" s="16"/>
    </row>
    <row r="351" spans="1:12" x14ac:dyDescent="0.25">
      <c r="A351" s="14">
        <f t="shared" si="33"/>
        <v>139</v>
      </c>
      <c r="B351" s="14" t="str">
        <f t="shared" si="29"/>
        <v>0x8B</v>
      </c>
      <c r="C351" s="15" t="s">
        <v>935</v>
      </c>
      <c r="D351" s="16" t="s">
        <v>837</v>
      </c>
      <c r="E351" s="17"/>
      <c r="F351" s="16">
        <v>11</v>
      </c>
      <c r="G351" s="16">
        <v>11</v>
      </c>
      <c r="H351" s="15">
        <f t="shared" si="30"/>
        <v>1</v>
      </c>
      <c r="I351" s="15" t="s">
        <v>11</v>
      </c>
      <c r="J351" s="16">
        <v>0</v>
      </c>
      <c r="K351" s="16"/>
      <c r="L351" s="16"/>
    </row>
    <row r="352" spans="1:12" x14ac:dyDescent="0.25">
      <c r="A352" s="14">
        <f t="shared" si="33"/>
        <v>139</v>
      </c>
      <c r="B352" s="14" t="str">
        <f t="shared" si="29"/>
        <v>0x8B</v>
      </c>
      <c r="C352" s="15" t="s">
        <v>935</v>
      </c>
      <c r="D352" s="16" t="s">
        <v>838</v>
      </c>
      <c r="E352" s="17"/>
      <c r="F352" s="16">
        <v>10</v>
      </c>
      <c r="G352" s="16">
        <v>10</v>
      </c>
      <c r="H352" s="15">
        <f t="shared" si="30"/>
        <v>1</v>
      </c>
      <c r="I352" s="15" t="s">
        <v>11</v>
      </c>
      <c r="J352" s="16">
        <v>0</v>
      </c>
      <c r="K352" s="16"/>
      <c r="L352" s="16"/>
    </row>
    <row r="353" spans="1:12" x14ac:dyDescent="0.25">
      <c r="A353" s="14">
        <f t="shared" si="33"/>
        <v>139</v>
      </c>
      <c r="B353" s="14" t="str">
        <f t="shared" si="29"/>
        <v>0x8B</v>
      </c>
      <c r="C353" s="15" t="s">
        <v>935</v>
      </c>
      <c r="D353" s="16" t="s">
        <v>839</v>
      </c>
      <c r="E353" s="17"/>
      <c r="F353" s="16">
        <v>9</v>
      </c>
      <c r="G353" s="16">
        <v>9</v>
      </c>
      <c r="H353" s="15">
        <f t="shared" si="30"/>
        <v>1</v>
      </c>
      <c r="I353" s="15" t="s">
        <v>11</v>
      </c>
      <c r="J353" s="16">
        <v>0</v>
      </c>
      <c r="K353" s="16"/>
      <c r="L353" s="16"/>
    </row>
    <row r="354" spans="1:12" x14ac:dyDescent="0.25">
      <c r="A354" s="14">
        <f t="shared" si="33"/>
        <v>139</v>
      </c>
      <c r="B354" s="14" t="str">
        <f t="shared" si="29"/>
        <v>0x8B</v>
      </c>
      <c r="C354" s="15" t="s">
        <v>935</v>
      </c>
      <c r="D354" s="16" t="s">
        <v>840</v>
      </c>
      <c r="E354" s="17"/>
      <c r="F354" s="16">
        <v>8</v>
      </c>
      <c r="G354" s="16">
        <v>8</v>
      </c>
      <c r="H354" s="15">
        <f t="shared" si="30"/>
        <v>1</v>
      </c>
      <c r="I354" s="15" t="s">
        <v>11</v>
      </c>
      <c r="J354" s="16">
        <v>0</v>
      </c>
      <c r="K354" s="16"/>
      <c r="L354" s="16"/>
    </row>
    <row r="355" spans="1:12" x14ac:dyDescent="0.25">
      <c r="A355" s="14">
        <f t="shared" si="33"/>
        <v>139</v>
      </c>
      <c r="B355" s="14" t="str">
        <f t="shared" si="29"/>
        <v>0x8B</v>
      </c>
      <c r="C355" s="15" t="s">
        <v>935</v>
      </c>
      <c r="D355" s="16" t="s">
        <v>841</v>
      </c>
      <c r="E355" s="17"/>
      <c r="F355" s="16">
        <v>7</v>
      </c>
      <c r="G355" s="16">
        <v>7</v>
      </c>
      <c r="H355" s="15">
        <f t="shared" si="30"/>
        <v>1</v>
      </c>
      <c r="I355" s="15" t="s">
        <v>11</v>
      </c>
      <c r="J355" s="16">
        <v>0</v>
      </c>
      <c r="K355" s="16"/>
      <c r="L355" s="16"/>
    </row>
    <row r="356" spans="1:12" x14ac:dyDescent="0.25">
      <c r="A356" s="14">
        <f t="shared" si="33"/>
        <v>139</v>
      </c>
      <c r="B356" s="14" t="str">
        <f t="shared" si="29"/>
        <v>0x8B</v>
      </c>
      <c r="C356" s="15" t="s">
        <v>935</v>
      </c>
      <c r="D356" s="16" t="s">
        <v>842</v>
      </c>
      <c r="E356" s="17"/>
      <c r="F356" s="16">
        <v>6</v>
      </c>
      <c r="G356" s="16">
        <v>6</v>
      </c>
      <c r="H356" s="15">
        <f t="shared" si="30"/>
        <v>1</v>
      </c>
      <c r="I356" s="15" t="s">
        <v>11</v>
      </c>
      <c r="J356" s="16">
        <v>0</v>
      </c>
      <c r="K356" s="16"/>
      <c r="L356" s="16"/>
    </row>
    <row r="357" spans="1:12" x14ac:dyDescent="0.25">
      <c r="A357" s="14">
        <f t="shared" si="33"/>
        <v>139</v>
      </c>
      <c r="B357" s="14" t="str">
        <f t="shared" si="29"/>
        <v>0x8B</v>
      </c>
      <c r="C357" s="15" t="s">
        <v>935</v>
      </c>
      <c r="D357" s="16" t="s">
        <v>843</v>
      </c>
      <c r="E357" s="17"/>
      <c r="F357" s="16">
        <v>5</v>
      </c>
      <c r="G357" s="16">
        <v>5</v>
      </c>
      <c r="H357" s="15">
        <f t="shared" si="30"/>
        <v>1</v>
      </c>
      <c r="I357" s="15" t="s">
        <v>11</v>
      </c>
      <c r="J357" s="16">
        <v>0</v>
      </c>
      <c r="K357" s="16"/>
      <c r="L357" s="16"/>
    </row>
    <row r="358" spans="1:12" x14ac:dyDescent="0.25">
      <c r="A358" s="14">
        <f t="shared" si="33"/>
        <v>139</v>
      </c>
      <c r="B358" s="14" t="str">
        <f t="shared" si="29"/>
        <v>0x8B</v>
      </c>
      <c r="C358" s="15" t="s">
        <v>935</v>
      </c>
      <c r="D358" s="16" t="s">
        <v>844</v>
      </c>
      <c r="E358" s="17"/>
      <c r="F358" s="16">
        <v>4</v>
      </c>
      <c r="G358" s="16">
        <v>4</v>
      </c>
      <c r="H358" s="15">
        <f t="shared" si="30"/>
        <v>1</v>
      </c>
      <c r="I358" s="15" t="s">
        <v>11</v>
      </c>
      <c r="J358" s="16">
        <v>0</v>
      </c>
      <c r="K358" s="16"/>
      <c r="L358" s="16"/>
    </row>
    <row r="359" spans="1:12" x14ac:dyDescent="0.25">
      <c r="A359" s="14">
        <f t="shared" si="33"/>
        <v>139</v>
      </c>
      <c r="B359" s="14" t="str">
        <f t="shared" si="29"/>
        <v>0x8B</v>
      </c>
      <c r="C359" s="15" t="s">
        <v>935</v>
      </c>
      <c r="D359" s="16" t="s">
        <v>845</v>
      </c>
      <c r="E359" s="17"/>
      <c r="F359" s="16">
        <v>3</v>
      </c>
      <c r="G359" s="16">
        <v>3</v>
      </c>
      <c r="H359" s="15">
        <f t="shared" si="30"/>
        <v>1</v>
      </c>
      <c r="I359" s="15" t="s">
        <v>11</v>
      </c>
      <c r="J359" s="16">
        <v>0</v>
      </c>
      <c r="K359" s="16"/>
      <c r="L359" s="16"/>
    </row>
    <row r="360" spans="1:12" x14ac:dyDescent="0.25">
      <c r="A360" s="14">
        <f t="shared" si="33"/>
        <v>139</v>
      </c>
      <c r="B360" s="14" t="str">
        <f t="shared" si="29"/>
        <v>0x8B</v>
      </c>
      <c r="C360" s="15" t="s">
        <v>935</v>
      </c>
      <c r="D360" s="16" t="s">
        <v>846</v>
      </c>
      <c r="E360" s="17"/>
      <c r="F360" s="16">
        <v>2</v>
      </c>
      <c r="G360" s="16">
        <v>2</v>
      </c>
      <c r="H360" s="15">
        <f t="shared" si="30"/>
        <v>1</v>
      </c>
      <c r="I360" s="15" t="s">
        <v>11</v>
      </c>
      <c r="J360" s="16">
        <v>0</v>
      </c>
      <c r="K360" s="16"/>
      <c r="L360" s="16"/>
    </row>
    <row r="361" spans="1:12" x14ac:dyDescent="0.25">
      <c r="A361" s="14">
        <f t="shared" si="33"/>
        <v>139</v>
      </c>
      <c r="B361" s="14" t="str">
        <f t="shared" si="29"/>
        <v>0x8B</v>
      </c>
      <c r="C361" s="15" t="s">
        <v>935</v>
      </c>
      <c r="D361" s="16" t="s">
        <v>847</v>
      </c>
      <c r="E361" s="17"/>
      <c r="F361" s="16">
        <v>1</v>
      </c>
      <c r="G361" s="16">
        <v>1</v>
      </c>
      <c r="H361" s="15">
        <f t="shared" si="30"/>
        <v>1</v>
      </c>
      <c r="I361" s="15" t="s">
        <v>11</v>
      </c>
      <c r="J361" s="16">
        <v>0</v>
      </c>
      <c r="K361" s="16"/>
      <c r="L361" s="16"/>
    </row>
    <row r="362" spans="1:12" x14ac:dyDescent="0.25">
      <c r="A362" s="14">
        <f t="shared" si="33"/>
        <v>139</v>
      </c>
      <c r="B362" s="14" t="str">
        <f t="shared" si="29"/>
        <v>0x8B</v>
      </c>
      <c r="C362" s="15" t="s">
        <v>935</v>
      </c>
      <c r="D362" s="16" t="s">
        <v>848</v>
      </c>
      <c r="E362" s="17"/>
      <c r="F362" s="16">
        <v>0</v>
      </c>
      <c r="G362" s="16">
        <v>0</v>
      </c>
      <c r="H362" s="15">
        <f t="shared" si="30"/>
        <v>1</v>
      </c>
      <c r="I362" s="15" t="s">
        <v>11</v>
      </c>
      <c r="J362" s="16">
        <v>0</v>
      </c>
      <c r="K362" s="16"/>
      <c r="L362" s="16"/>
    </row>
    <row r="363" spans="1:12" x14ac:dyDescent="0.25">
      <c r="A363" s="18">
        <f>A362+2</f>
        <v>141</v>
      </c>
      <c r="B363" s="18" t="str">
        <f t="shared" si="29"/>
        <v>0x8D</v>
      </c>
      <c r="C363" s="19" t="s">
        <v>936</v>
      </c>
      <c r="D363" s="24" t="s">
        <v>850</v>
      </c>
      <c r="E363" s="21"/>
      <c r="F363" s="24">
        <v>15</v>
      </c>
      <c r="G363" s="24">
        <v>15</v>
      </c>
      <c r="H363" s="19">
        <f t="shared" si="30"/>
        <v>1</v>
      </c>
      <c r="I363" s="19" t="s">
        <v>12</v>
      </c>
      <c r="J363" s="24">
        <v>0</v>
      </c>
      <c r="K363" s="24"/>
      <c r="L363" s="24"/>
    </row>
    <row r="364" spans="1:12" x14ac:dyDescent="0.25">
      <c r="A364" s="18">
        <f t="shared" ref="A364:A378" si="34">A363</f>
        <v>141</v>
      </c>
      <c r="B364" s="18" t="str">
        <f t="shared" si="29"/>
        <v>0x8D</v>
      </c>
      <c r="C364" s="19" t="s">
        <v>936</v>
      </c>
      <c r="D364" s="24" t="s">
        <v>851</v>
      </c>
      <c r="E364" s="21"/>
      <c r="F364" s="24">
        <v>14</v>
      </c>
      <c r="G364" s="24">
        <v>14</v>
      </c>
      <c r="H364" s="19">
        <f t="shared" si="30"/>
        <v>1</v>
      </c>
      <c r="I364" s="19" t="s">
        <v>12</v>
      </c>
      <c r="J364" s="24">
        <v>0</v>
      </c>
      <c r="K364" s="24"/>
      <c r="L364" s="24"/>
    </row>
    <row r="365" spans="1:12" x14ac:dyDescent="0.25">
      <c r="A365" s="18">
        <f t="shared" si="34"/>
        <v>141</v>
      </c>
      <c r="B365" s="18" t="str">
        <f t="shared" si="29"/>
        <v>0x8D</v>
      </c>
      <c r="C365" s="19" t="s">
        <v>936</v>
      </c>
      <c r="D365" s="24" t="s">
        <v>852</v>
      </c>
      <c r="E365" s="21"/>
      <c r="F365" s="24">
        <v>13</v>
      </c>
      <c r="G365" s="24">
        <v>13</v>
      </c>
      <c r="H365" s="19">
        <f t="shared" si="30"/>
        <v>1</v>
      </c>
      <c r="I365" s="19" t="s">
        <v>12</v>
      </c>
      <c r="J365" s="24">
        <v>0</v>
      </c>
      <c r="K365" s="24"/>
      <c r="L365" s="24"/>
    </row>
    <row r="366" spans="1:12" x14ac:dyDescent="0.25">
      <c r="A366" s="18">
        <f t="shared" si="34"/>
        <v>141</v>
      </c>
      <c r="B366" s="18" t="str">
        <f t="shared" si="29"/>
        <v>0x8D</v>
      </c>
      <c r="C366" s="19" t="s">
        <v>936</v>
      </c>
      <c r="D366" s="24" t="s">
        <v>853</v>
      </c>
      <c r="E366" s="21"/>
      <c r="F366" s="24">
        <v>12</v>
      </c>
      <c r="G366" s="24">
        <v>12</v>
      </c>
      <c r="H366" s="19">
        <f t="shared" si="30"/>
        <v>1</v>
      </c>
      <c r="I366" s="19" t="s">
        <v>12</v>
      </c>
      <c r="J366" s="24">
        <v>0</v>
      </c>
      <c r="K366" s="24"/>
      <c r="L366" s="24"/>
    </row>
    <row r="367" spans="1:12" x14ac:dyDescent="0.25">
      <c r="A367" s="18">
        <f t="shared" si="34"/>
        <v>141</v>
      </c>
      <c r="B367" s="18" t="str">
        <f t="shared" si="29"/>
        <v>0x8D</v>
      </c>
      <c r="C367" s="19" t="s">
        <v>936</v>
      </c>
      <c r="D367" s="24" t="s">
        <v>854</v>
      </c>
      <c r="E367" s="21"/>
      <c r="F367" s="24">
        <v>11</v>
      </c>
      <c r="G367" s="24">
        <v>11</v>
      </c>
      <c r="H367" s="19">
        <f t="shared" si="30"/>
        <v>1</v>
      </c>
      <c r="I367" s="19" t="s">
        <v>12</v>
      </c>
      <c r="J367" s="24">
        <v>0</v>
      </c>
      <c r="K367" s="24"/>
      <c r="L367" s="24"/>
    </row>
    <row r="368" spans="1:12" x14ac:dyDescent="0.25">
      <c r="A368" s="18">
        <f t="shared" si="34"/>
        <v>141</v>
      </c>
      <c r="B368" s="18" t="str">
        <f t="shared" si="29"/>
        <v>0x8D</v>
      </c>
      <c r="C368" s="19" t="s">
        <v>936</v>
      </c>
      <c r="D368" s="24" t="s">
        <v>855</v>
      </c>
      <c r="E368" s="21"/>
      <c r="F368" s="24">
        <v>10</v>
      </c>
      <c r="G368" s="24">
        <v>10</v>
      </c>
      <c r="H368" s="19">
        <f t="shared" si="30"/>
        <v>1</v>
      </c>
      <c r="I368" s="19" t="s">
        <v>12</v>
      </c>
      <c r="J368" s="24">
        <v>0</v>
      </c>
      <c r="K368" s="24"/>
      <c r="L368" s="24"/>
    </row>
    <row r="369" spans="1:12" x14ac:dyDescent="0.25">
      <c r="A369" s="18">
        <f t="shared" si="34"/>
        <v>141</v>
      </c>
      <c r="B369" s="18" t="str">
        <f t="shared" si="29"/>
        <v>0x8D</v>
      </c>
      <c r="C369" s="19" t="s">
        <v>936</v>
      </c>
      <c r="D369" s="24" t="s">
        <v>856</v>
      </c>
      <c r="E369" s="21"/>
      <c r="F369" s="24">
        <v>9</v>
      </c>
      <c r="G369" s="24">
        <v>9</v>
      </c>
      <c r="H369" s="19">
        <f t="shared" si="30"/>
        <v>1</v>
      </c>
      <c r="I369" s="19" t="s">
        <v>12</v>
      </c>
      <c r="J369" s="24">
        <v>0</v>
      </c>
      <c r="K369" s="24"/>
      <c r="L369" s="24"/>
    </row>
    <row r="370" spans="1:12" x14ac:dyDescent="0.25">
      <c r="A370" s="18">
        <f t="shared" si="34"/>
        <v>141</v>
      </c>
      <c r="B370" s="18" t="str">
        <f t="shared" si="29"/>
        <v>0x8D</v>
      </c>
      <c r="C370" s="19" t="s">
        <v>936</v>
      </c>
      <c r="D370" s="24" t="s">
        <v>857</v>
      </c>
      <c r="E370" s="21"/>
      <c r="F370" s="24">
        <v>8</v>
      </c>
      <c r="G370" s="24">
        <v>8</v>
      </c>
      <c r="H370" s="19">
        <f t="shared" si="30"/>
        <v>1</v>
      </c>
      <c r="I370" s="19" t="s">
        <v>12</v>
      </c>
      <c r="J370" s="24">
        <v>0</v>
      </c>
      <c r="K370" s="24"/>
      <c r="L370" s="24"/>
    </row>
    <row r="371" spans="1:12" x14ac:dyDescent="0.25">
      <c r="A371" s="18">
        <f t="shared" si="34"/>
        <v>141</v>
      </c>
      <c r="B371" s="18" t="str">
        <f t="shared" si="29"/>
        <v>0x8D</v>
      </c>
      <c r="C371" s="19" t="s">
        <v>936</v>
      </c>
      <c r="D371" s="24" t="s">
        <v>858</v>
      </c>
      <c r="E371" s="21"/>
      <c r="F371" s="24">
        <v>7</v>
      </c>
      <c r="G371" s="24">
        <v>7</v>
      </c>
      <c r="H371" s="19">
        <f t="shared" si="30"/>
        <v>1</v>
      </c>
      <c r="I371" s="19" t="s">
        <v>12</v>
      </c>
      <c r="J371" s="24">
        <v>0</v>
      </c>
      <c r="K371" s="24"/>
      <c r="L371" s="24"/>
    </row>
    <row r="372" spans="1:12" x14ac:dyDescent="0.25">
      <c r="A372" s="18">
        <f t="shared" si="34"/>
        <v>141</v>
      </c>
      <c r="B372" s="18" t="str">
        <f t="shared" si="29"/>
        <v>0x8D</v>
      </c>
      <c r="C372" s="19" t="s">
        <v>936</v>
      </c>
      <c r="D372" s="24" t="s">
        <v>859</v>
      </c>
      <c r="E372" s="21"/>
      <c r="F372" s="24">
        <v>6</v>
      </c>
      <c r="G372" s="24">
        <v>6</v>
      </c>
      <c r="H372" s="19">
        <f t="shared" si="30"/>
        <v>1</v>
      </c>
      <c r="I372" s="19" t="s">
        <v>12</v>
      </c>
      <c r="J372" s="24">
        <v>0</v>
      </c>
      <c r="K372" s="24"/>
      <c r="L372" s="24"/>
    </row>
    <row r="373" spans="1:12" x14ac:dyDescent="0.25">
      <c r="A373" s="18">
        <f t="shared" si="34"/>
        <v>141</v>
      </c>
      <c r="B373" s="18" t="str">
        <f t="shared" si="29"/>
        <v>0x8D</v>
      </c>
      <c r="C373" s="19" t="s">
        <v>936</v>
      </c>
      <c r="D373" s="24" t="s">
        <v>860</v>
      </c>
      <c r="E373" s="21"/>
      <c r="F373" s="24">
        <v>5</v>
      </c>
      <c r="G373" s="24">
        <v>5</v>
      </c>
      <c r="H373" s="19">
        <f t="shared" si="30"/>
        <v>1</v>
      </c>
      <c r="I373" s="19" t="s">
        <v>12</v>
      </c>
      <c r="J373" s="24">
        <v>0</v>
      </c>
      <c r="K373" s="24"/>
      <c r="L373" s="24"/>
    </row>
    <row r="374" spans="1:12" x14ac:dyDescent="0.25">
      <c r="A374" s="18">
        <f t="shared" si="34"/>
        <v>141</v>
      </c>
      <c r="B374" s="18" t="str">
        <f t="shared" si="29"/>
        <v>0x8D</v>
      </c>
      <c r="C374" s="19" t="s">
        <v>936</v>
      </c>
      <c r="D374" s="24" t="s">
        <v>861</v>
      </c>
      <c r="E374" s="21"/>
      <c r="F374" s="24">
        <v>4</v>
      </c>
      <c r="G374" s="24">
        <v>4</v>
      </c>
      <c r="H374" s="19">
        <f t="shared" si="30"/>
        <v>1</v>
      </c>
      <c r="I374" s="19" t="s">
        <v>12</v>
      </c>
      <c r="J374" s="24">
        <v>0</v>
      </c>
      <c r="K374" s="24"/>
      <c r="L374" s="24"/>
    </row>
    <row r="375" spans="1:12" x14ac:dyDescent="0.25">
      <c r="A375" s="18">
        <f t="shared" si="34"/>
        <v>141</v>
      </c>
      <c r="B375" s="18" t="str">
        <f t="shared" si="29"/>
        <v>0x8D</v>
      </c>
      <c r="C375" s="19" t="s">
        <v>936</v>
      </c>
      <c r="D375" s="24" t="s">
        <v>862</v>
      </c>
      <c r="E375" s="21"/>
      <c r="F375" s="24">
        <v>3</v>
      </c>
      <c r="G375" s="24">
        <v>3</v>
      </c>
      <c r="H375" s="19">
        <f t="shared" si="30"/>
        <v>1</v>
      </c>
      <c r="I375" s="19" t="s">
        <v>12</v>
      </c>
      <c r="J375" s="24">
        <v>0</v>
      </c>
      <c r="K375" s="24"/>
      <c r="L375" s="24"/>
    </row>
    <row r="376" spans="1:12" x14ac:dyDescent="0.25">
      <c r="A376" s="18">
        <f t="shared" si="34"/>
        <v>141</v>
      </c>
      <c r="B376" s="18" t="str">
        <f t="shared" si="29"/>
        <v>0x8D</v>
      </c>
      <c r="C376" s="19" t="s">
        <v>936</v>
      </c>
      <c r="D376" s="24" t="s">
        <v>863</v>
      </c>
      <c r="E376" s="21"/>
      <c r="F376" s="24">
        <v>2</v>
      </c>
      <c r="G376" s="24">
        <v>2</v>
      </c>
      <c r="H376" s="19">
        <f t="shared" si="30"/>
        <v>1</v>
      </c>
      <c r="I376" s="19" t="s">
        <v>12</v>
      </c>
      <c r="J376" s="24">
        <v>0</v>
      </c>
      <c r="K376" s="24"/>
      <c r="L376" s="24"/>
    </row>
    <row r="377" spans="1:12" x14ac:dyDescent="0.25">
      <c r="A377" s="18">
        <f t="shared" si="34"/>
        <v>141</v>
      </c>
      <c r="B377" s="18" t="str">
        <f t="shared" si="29"/>
        <v>0x8D</v>
      </c>
      <c r="C377" s="19" t="s">
        <v>936</v>
      </c>
      <c r="D377" s="24" t="s">
        <v>864</v>
      </c>
      <c r="E377" s="21"/>
      <c r="F377" s="24">
        <v>1</v>
      </c>
      <c r="G377" s="24">
        <v>1</v>
      </c>
      <c r="H377" s="19">
        <f t="shared" si="30"/>
        <v>1</v>
      </c>
      <c r="I377" s="19" t="s">
        <v>12</v>
      </c>
      <c r="J377" s="24">
        <v>0</v>
      </c>
      <c r="K377" s="24"/>
      <c r="L377" s="24"/>
    </row>
    <row r="378" spans="1:12" x14ac:dyDescent="0.25">
      <c r="A378" s="18">
        <f t="shared" si="34"/>
        <v>141</v>
      </c>
      <c r="B378" s="18" t="str">
        <f t="shared" si="29"/>
        <v>0x8D</v>
      </c>
      <c r="C378" s="19" t="s">
        <v>936</v>
      </c>
      <c r="D378" s="24" t="s">
        <v>865</v>
      </c>
      <c r="E378" s="21"/>
      <c r="F378" s="24">
        <v>0</v>
      </c>
      <c r="G378" s="24">
        <v>0</v>
      </c>
      <c r="H378" s="19">
        <f t="shared" si="30"/>
        <v>1</v>
      </c>
      <c r="I378" s="19" t="s">
        <v>12</v>
      </c>
      <c r="J378" s="24">
        <v>0</v>
      </c>
      <c r="K378" s="24"/>
      <c r="L378" s="24"/>
    </row>
    <row r="379" spans="1:12" x14ac:dyDescent="0.25">
      <c r="A379" s="14">
        <f>A378+2</f>
        <v>143</v>
      </c>
      <c r="B379" s="14" t="str">
        <f t="shared" si="29"/>
        <v>0x8F</v>
      </c>
      <c r="C379" s="15" t="s">
        <v>937</v>
      </c>
      <c r="D379" s="15" t="s">
        <v>867</v>
      </c>
      <c r="E379" s="17" t="s">
        <v>868</v>
      </c>
      <c r="F379" s="16">
        <v>6</v>
      </c>
      <c r="G379" s="16">
        <v>6</v>
      </c>
      <c r="H379" s="15">
        <f t="shared" si="30"/>
        <v>1</v>
      </c>
      <c r="I379" s="15" t="s">
        <v>9</v>
      </c>
      <c r="J379" s="16">
        <v>0</v>
      </c>
      <c r="K379" s="16"/>
      <c r="L379" s="16"/>
    </row>
    <row r="380" spans="1:12" x14ac:dyDescent="0.25">
      <c r="A380" s="14">
        <f>A379</f>
        <v>143</v>
      </c>
      <c r="B380" s="14" t="str">
        <f t="shared" si="29"/>
        <v>0x8F</v>
      </c>
      <c r="C380" s="15" t="s">
        <v>937</v>
      </c>
      <c r="D380" s="16" t="s">
        <v>869</v>
      </c>
      <c r="E380" s="17" t="s">
        <v>870</v>
      </c>
      <c r="F380" s="16">
        <v>5</v>
      </c>
      <c r="G380" s="16">
        <v>5</v>
      </c>
      <c r="H380" s="15">
        <f t="shared" si="30"/>
        <v>1</v>
      </c>
      <c r="I380" s="15" t="s">
        <v>9</v>
      </c>
      <c r="J380" s="16">
        <v>0</v>
      </c>
      <c r="K380" s="16"/>
      <c r="L380" s="16"/>
    </row>
    <row r="381" spans="1:12" x14ac:dyDescent="0.25">
      <c r="A381" s="14">
        <f>A380</f>
        <v>143</v>
      </c>
      <c r="B381" s="14" t="str">
        <f t="shared" ref="B381:B420" si="35">_xlfn.CONCAT("0x",DEC2HEX(A381,2))</f>
        <v>0x8F</v>
      </c>
      <c r="C381" s="15" t="s">
        <v>937</v>
      </c>
      <c r="D381" s="16" t="s">
        <v>871</v>
      </c>
      <c r="E381" s="17" t="s">
        <v>870</v>
      </c>
      <c r="F381" s="16">
        <v>4</v>
      </c>
      <c r="G381" s="16">
        <v>4</v>
      </c>
      <c r="H381" s="15">
        <f t="shared" ref="H381:H420" si="36">IF(G381="","",F381-G381+1)</f>
        <v>1</v>
      </c>
      <c r="I381" s="15" t="s">
        <v>9</v>
      </c>
      <c r="J381" s="16">
        <v>0</v>
      </c>
      <c r="K381" s="16"/>
      <c r="L381" s="16"/>
    </row>
    <row r="382" spans="1:12" x14ac:dyDescent="0.25">
      <c r="A382" s="14">
        <f>A381</f>
        <v>143</v>
      </c>
      <c r="B382" s="14" t="str">
        <f t="shared" si="35"/>
        <v>0x8F</v>
      </c>
      <c r="C382" s="15" t="s">
        <v>937</v>
      </c>
      <c r="D382" s="15" t="s">
        <v>872</v>
      </c>
      <c r="E382" s="17" t="s">
        <v>868</v>
      </c>
      <c r="F382" s="16">
        <v>2</v>
      </c>
      <c r="G382" s="16">
        <v>2</v>
      </c>
      <c r="H382" s="15">
        <f t="shared" si="36"/>
        <v>1</v>
      </c>
      <c r="I382" s="15" t="s">
        <v>10</v>
      </c>
      <c r="J382" s="16">
        <v>0</v>
      </c>
      <c r="K382" s="16"/>
      <c r="L382" s="16"/>
    </row>
    <row r="383" spans="1:12" x14ac:dyDescent="0.25">
      <c r="A383" s="14">
        <f>A382</f>
        <v>143</v>
      </c>
      <c r="B383" s="14" t="str">
        <f t="shared" si="35"/>
        <v>0x8F</v>
      </c>
      <c r="C383" s="15" t="s">
        <v>937</v>
      </c>
      <c r="D383" s="16" t="s">
        <v>873</v>
      </c>
      <c r="E383" s="17" t="s">
        <v>870</v>
      </c>
      <c r="F383" s="16">
        <v>1</v>
      </c>
      <c r="G383" s="16">
        <v>1</v>
      </c>
      <c r="H383" s="15">
        <f t="shared" si="36"/>
        <v>1</v>
      </c>
      <c r="I383" s="15" t="s">
        <v>10</v>
      </c>
      <c r="J383" s="16">
        <v>0</v>
      </c>
      <c r="K383" s="16"/>
      <c r="L383" s="16"/>
    </row>
    <row r="384" spans="1:12" x14ac:dyDescent="0.25">
      <c r="A384" s="14">
        <f>A383</f>
        <v>143</v>
      </c>
      <c r="B384" s="14" t="str">
        <f t="shared" si="35"/>
        <v>0x8F</v>
      </c>
      <c r="C384" s="15" t="s">
        <v>937</v>
      </c>
      <c r="D384" s="16" t="s">
        <v>874</v>
      </c>
      <c r="E384" s="17" t="s">
        <v>870</v>
      </c>
      <c r="F384" s="16">
        <v>0</v>
      </c>
      <c r="G384" s="16">
        <v>0</v>
      </c>
      <c r="H384" s="15">
        <f t="shared" si="36"/>
        <v>1</v>
      </c>
      <c r="I384" s="15" t="s">
        <v>10</v>
      </c>
      <c r="J384" s="16">
        <v>0</v>
      </c>
      <c r="K384" s="16"/>
      <c r="L384" s="16"/>
    </row>
    <row r="385" spans="1:12" x14ac:dyDescent="0.25">
      <c r="A385" s="18">
        <f>A384+1</f>
        <v>144</v>
      </c>
      <c r="B385" s="18" t="str">
        <f t="shared" si="35"/>
        <v>0x90</v>
      </c>
      <c r="C385" s="19" t="s">
        <v>938</v>
      </c>
      <c r="D385" s="24" t="s">
        <v>876</v>
      </c>
      <c r="E385" s="21"/>
      <c r="F385" s="24">
        <v>5</v>
      </c>
      <c r="G385" s="24">
        <v>5</v>
      </c>
      <c r="H385" s="19">
        <f t="shared" si="36"/>
        <v>1</v>
      </c>
      <c r="I385" s="19" t="s">
        <v>9</v>
      </c>
      <c r="J385" s="24">
        <v>0</v>
      </c>
      <c r="K385" s="24"/>
      <c r="L385" s="24"/>
    </row>
    <row r="386" spans="1:12" x14ac:dyDescent="0.25">
      <c r="A386" s="18">
        <f>A385</f>
        <v>144</v>
      </c>
      <c r="B386" s="18" t="str">
        <f t="shared" si="35"/>
        <v>0x90</v>
      </c>
      <c r="C386" s="19" t="s">
        <v>938</v>
      </c>
      <c r="D386" s="19" t="s">
        <v>877</v>
      </c>
      <c r="E386" s="21" t="s">
        <v>1764</v>
      </c>
      <c r="F386" s="24">
        <v>4</v>
      </c>
      <c r="G386" s="24">
        <v>4</v>
      </c>
      <c r="H386" s="19">
        <f t="shared" si="36"/>
        <v>1</v>
      </c>
      <c r="I386" s="19" t="s">
        <v>9</v>
      </c>
      <c r="J386" s="24">
        <v>0</v>
      </c>
      <c r="K386" s="24"/>
      <c r="L386" s="24"/>
    </row>
    <row r="387" spans="1:12" x14ac:dyDescent="0.25">
      <c r="A387" s="18">
        <f>A386</f>
        <v>144</v>
      </c>
      <c r="B387" s="18" t="str">
        <f t="shared" si="35"/>
        <v>0x90</v>
      </c>
      <c r="C387" s="19" t="s">
        <v>938</v>
      </c>
      <c r="D387" s="24" t="s">
        <v>878</v>
      </c>
      <c r="E387" s="21"/>
      <c r="F387" s="24">
        <v>1</v>
      </c>
      <c r="G387" s="24">
        <v>1</v>
      </c>
      <c r="H387" s="19">
        <f t="shared" si="36"/>
        <v>1</v>
      </c>
      <c r="I387" s="19" t="s">
        <v>10</v>
      </c>
      <c r="J387" s="24">
        <v>0</v>
      </c>
      <c r="K387" s="24"/>
      <c r="L387" s="24"/>
    </row>
    <row r="388" spans="1:12" x14ac:dyDescent="0.25">
      <c r="A388" s="18">
        <f>A387</f>
        <v>144</v>
      </c>
      <c r="B388" s="18" t="str">
        <f t="shared" si="35"/>
        <v>0x90</v>
      </c>
      <c r="C388" s="19" t="s">
        <v>938</v>
      </c>
      <c r="D388" s="19" t="s">
        <v>879</v>
      </c>
      <c r="E388" s="21" t="s">
        <v>1765</v>
      </c>
      <c r="F388" s="24">
        <v>0</v>
      </c>
      <c r="G388" s="24">
        <v>0</v>
      </c>
      <c r="H388" s="19">
        <f t="shared" si="36"/>
        <v>1</v>
      </c>
      <c r="I388" s="19" t="s">
        <v>10</v>
      </c>
      <c r="J388" s="24">
        <v>0</v>
      </c>
      <c r="K388" s="24"/>
      <c r="L388" s="24"/>
    </row>
    <row r="389" spans="1:12" x14ac:dyDescent="0.25">
      <c r="A389" s="14">
        <f>A388+1</f>
        <v>145</v>
      </c>
      <c r="B389" s="14" t="str">
        <f t="shared" si="35"/>
        <v>0x91</v>
      </c>
      <c r="C389" s="15" t="s">
        <v>939</v>
      </c>
      <c r="D389" s="16" t="s">
        <v>881</v>
      </c>
      <c r="E389" s="17"/>
      <c r="F389" s="16">
        <v>15</v>
      </c>
      <c r="G389" s="16">
        <v>15</v>
      </c>
      <c r="H389" s="15">
        <f t="shared" si="36"/>
        <v>1</v>
      </c>
      <c r="I389" s="15" t="s">
        <v>9</v>
      </c>
      <c r="J389" s="16">
        <v>0</v>
      </c>
      <c r="K389" s="16"/>
      <c r="L389" s="16"/>
    </row>
    <row r="390" spans="1:12" x14ac:dyDescent="0.25">
      <c r="A390" s="14">
        <f t="shared" ref="A390:A404" si="37">A389</f>
        <v>145</v>
      </c>
      <c r="B390" s="14" t="str">
        <f t="shared" si="35"/>
        <v>0x91</v>
      </c>
      <c r="C390" s="15" t="s">
        <v>939</v>
      </c>
      <c r="D390" s="16" t="s">
        <v>882</v>
      </c>
      <c r="E390" s="17"/>
      <c r="F390" s="16">
        <v>14</v>
      </c>
      <c r="G390" s="16">
        <v>14</v>
      </c>
      <c r="H390" s="15">
        <f t="shared" si="36"/>
        <v>1</v>
      </c>
      <c r="I390" s="15" t="s">
        <v>9</v>
      </c>
      <c r="J390" s="16">
        <v>0</v>
      </c>
      <c r="K390" s="16"/>
      <c r="L390" s="16"/>
    </row>
    <row r="391" spans="1:12" x14ac:dyDescent="0.25">
      <c r="A391" s="14">
        <f t="shared" si="37"/>
        <v>145</v>
      </c>
      <c r="B391" s="14" t="str">
        <f t="shared" si="35"/>
        <v>0x91</v>
      </c>
      <c r="C391" s="15" t="s">
        <v>939</v>
      </c>
      <c r="D391" s="16" t="s">
        <v>883</v>
      </c>
      <c r="E391" s="17"/>
      <c r="F391" s="16">
        <v>13</v>
      </c>
      <c r="G391" s="16">
        <v>13</v>
      </c>
      <c r="H391" s="15">
        <f t="shared" si="36"/>
        <v>1</v>
      </c>
      <c r="I391" s="15" t="s">
        <v>9</v>
      </c>
      <c r="J391" s="16">
        <v>0</v>
      </c>
      <c r="K391" s="16"/>
      <c r="L391" s="16"/>
    </row>
    <row r="392" spans="1:12" x14ac:dyDescent="0.25">
      <c r="A392" s="14">
        <f t="shared" si="37"/>
        <v>145</v>
      </c>
      <c r="B392" s="14" t="str">
        <f t="shared" si="35"/>
        <v>0x91</v>
      </c>
      <c r="C392" s="15" t="s">
        <v>939</v>
      </c>
      <c r="D392" s="16" t="s">
        <v>884</v>
      </c>
      <c r="E392" s="17"/>
      <c r="F392" s="16">
        <v>12</v>
      </c>
      <c r="G392" s="16">
        <v>12</v>
      </c>
      <c r="H392" s="15">
        <f t="shared" si="36"/>
        <v>1</v>
      </c>
      <c r="I392" s="15" t="s">
        <v>9</v>
      </c>
      <c r="J392" s="16">
        <v>0</v>
      </c>
      <c r="K392" s="16"/>
      <c r="L392" s="16"/>
    </row>
    <row r="393" spans="1:12" x14ac:dyDescent="0.25">
      <c r="A393" s="14">
        <f t="shared" si="37"/>
        <v>145</v>
      </c>
      <c r="B393" s="14" t="str">
        <f t="shared" si="35"/>
        <v>0x91</v>
      </c>
      <c r="C393" s="15" t="s">
        <v>939</v>
      </c>
      <c r="D393" s="16" t="s">
        <v>885</v>
      </c>
      <c r="E393" s="17"/>
      <c r="F393" s="16">
        <v>11</v>
      </c>
      <c r="G393" s="16">
        <v>11</v>
      </c>
      <c r="H393" s="15">
        <f t="shared" si="36"/>
        <v>1</v>
      </c>
      <c r="I393" s="15" t="s">
        <v>9</v>
      </c>
      <c r="J393" s="16">
        <v>0</v>
      </c>
      <c r="K393" s="16"/>
      <c r="L393" s="16"/>
    </row>
    <row r="394" spans="1:12" x14ac:dyDescent="0.25">
      <c r="A394" s="14">
        <f t="shared" si="37"/>
        <v>145</v>
      </c>
      <c r="B394" s="14" t="str">
        <f t="shared" si="35"/>
        <v>0x91</v>
      </c>
      <c r="C394" s="15" t="s">
        <v>939</v>
      </c>
      <c r="D394" s="16" t="s">
        <v>886</v>
      </c>
      <c r="E394" s="17"/>
      <c r="F394" s="16">
        <v>10</v>
      </c>
      <c r="G394" s="16">
        <v>10</v>
      </c>
      <c r="H394" s="15">
        <f t="shared" si="36"/>
        <v>1</v>
      </c>
      <c r="I394" s="15" t="s">
        <v>9</v>
      </c>
      <c r="J394" s="16">
        <v>0</v>
      </c>
      <c r="K394" s="16"/>
      <c r="L394" s="16"/>
    </row>
    <row r="395" spans="1:12" x14ac:dyDescent="0.25">
      <c r="A395" s="14">
        <f t="shared" si="37"/>
        <v>145</v>
      </c>
      <c r="B395" s="14" t="str">
        <f t="shared" si="35"/>
        <v>0x91</v>
      </c>
      <c r="C395" s="15" t="s">
        <v>939</v>
      </c>
      <c r="D395" s="16" t="s">
        <v>887</v>
      </c>
      <c r="E395" s="17"/>
      <c r="F395" s="16">
        <v>9</v>
      </c>
      <c r="G395" s="16">
        <v>9</v>
      </c>
      <c r="H395" s="15">
        <f t="shared" si="36"/>
        <v>1</v>
      </c>
      <c r="I395" s="15" t="s">
        <v>9</v>
      </c>
      <c r="J395" s="16">
        <v>0</v>
      </c>
      <c r="K395" s="16"/>
      <c r="L395" s="16"/>
    </row>
    <row r="396" spans="1:12" x14ac:dyDescent="0.25">
      <c r="A396" s="14">
        <f t="shared" si="37"/>
        <v>145</v>
      </c>
      <c r="B396" s="14" t="str">
        <f t="shared" si="35"/>
        <v>0x91</v>
      </c>
      <c r="C396" s="15" t="s">
        <v>939</v>
      </c>
      <c r="D396" s="16" t="s">
        <v>888</v>
      </c>
      <c r="E396" s="17"/>
      <c r="F396" s="16">
        <v>8</v>
      </c>
      <c r="G396" s="16">
        <v>8</v>
      </c>
      <c r="H396" s="15">
        <f t="shared" si="36"/>
        <v>1</v>
      </c>
      <c r="I396" s="15" t="s">
        <v>9</v>
      </c>
      <c r="J396" s="16">
        <v>0</v>
      </c>
      <c r="K396" s="16"/>
      <c r="L396" s="16"/>
    </row>
    <row r="397" spans="1:12" x14ac:dyDescent="0.25">
      <c r="A397" s="14">
        <f t="shared" si="37"/>
        <v>145</v>
      </c>
      <c r="B397" s="14" t="str">
        <f t="shared" si="35"/>
        <v>0x91</v>
      </c>
      <c r="C397" s="15" t="s">
        <v>939</v>
      </c>
      <c r="D397" s="16" t="s">
        <v>889</v>
      </c>
      <c r="E397" s="17"/>
      <c r="F397" s="16">
        <v>7</v>
      </c>
      <c r="G397" s="16">
        <v>7</v>
      </c>
      <c r="H397" s="15">
        <f t="shared" si="36"/>
        <v>1</v>
      </c>
      <c r="I397" s="15" t="s">
        <v>9</v>
      </c>
      <c r="J397" s="16">
        <v>0</v>
      </c>
      <c r="K397" s="16"/>
      <c r="L397" s="16"/>
    </row>
    <row r="398" spans="1:12" x14ac:dyDescent="0.25">
      <c r="A398" s="14">
        <f t="shared" si="37"/>
        <v>145</v>
      </c>
      <c r="B398" s="14" t="str">
        <f t="shared" si="35"/>
        <v>0x91</v>
      </c>
      <c r="C398" s="15" t="s">
        <v>939</v>
      </c>
      <c r="D398" s="16" t="s">
        <v>890</v>
      </c>
      <c r="E398" s="17"/>
      <c r="F398" s="16">
        <v>6</v>
      </c>
      <c r="G398" s="16">
        <v>6</v>
      </c>
      <c r="H398" s="15">
        <f t="shared" si="36"/>
        <v>1</v>
      </c>
      <c r="I398" s="15" t="s">
        <v>9</v>
      </c>
      <c r="J398" s="16">
        <v>0</v>
      </c>
      <c r="K398" s="16"/>
      <c r="L398" s="16"/>
    </row>
    <row r="399" spans="1:12" x14ac:dyDescent="0.25">
      <c r="A399" s="14">
        <f t="shared" si="37"/>
        <v>145</v>
      </c>
      <c r="B399" s="14" t="str">
        <f t="shared" si="35"/>
        <v>0x91</v>
      </c>
      <c r="C399" s="15" t="s">
        <v>939</v>
      </c>
      <c r="D399" s="16" t="s">
        <v>891</v>
      </c>
      <c r="E399" s="17"/>
      <c r="F399" s="16">
        <v>5</v>
      </c>
      <c r="G399" s="16">
        <v>5</v>
      </c>
      <c r="H399" s="15">
        <f t="shared" si="36"/>
        <v>1</v>
      </c>
      <c r="I399" s="15" t="s">
        <v>9</v>
      </c>
      <c r="J399" s="16">
        <v>0</v>
      </c>
      <c r="K399" s="16"/>
      <c r="L399" s="16"/>
    </row>
    <row r="400" spans="1:12" x14ac:dyDescent="0.25">
      <c r="A400" s="14">
        <f t="shared" si="37"/>
        <v>145</v>
      </c>
      <c r="B400" s="14" t="str">
        <f t="shared" si="35"/>
        <v>0x91</v>
      </c>
      <c r="C400" s="15" t="s">
        <v>939</v>
      </c>
      <c r="D400" s="16" t="s">
        <v>892</v>
      </c>
      <c r="E400" s="17"/>
      <c r="F400" s="16">
        <v>4</v>
      </c>
      <c r="G400" s="16">
        <v>4</v>
      </c>
      <c r="H400" s="15">
        <f t="shared" si="36"/>
        <v>1</v>
      </c>
      <c r="I400" s="15" t="s">
        <v>9</v>
      </c>
      <c r="J400" s="16">
        <v>0</v>
      </c>
      <c r="K400" s="16"/>
      <c r="L400" s="16"/>
    </row>
    <row r="401" spans="1:12" x14ac:dyDescent="0.25">
      <c r="A401" s="14">
        <f t="shared" si="37"/>
        <v>145</v>
      </c>
      <c r="B401" s="14" t="str">
        <f t="shared" si="35"/>
        <v>0x91</v>
      </c>
      <c r="C401" s="15" t="s">
        <v>939</v>
      </c>
      <c r="D401" s="16" t="s">
        <v>893</v>
      </c>
      <c r="E401" s="17"/>
      <c r="F401" s="16">
        <v>3</v>
      </c>
      <c r="G401" s="16">
        <v>3</v>
      </c>
      <c r="H401" s="15">
        <f t="shared" si="36"/>
        <v>1</v>
      </c>
      <c r="I401" s="15" t="s">
        <v>9</v>
      </c>
      <c r="J401" s="16">
        <v>0</v>
      </c>
      <c r="K401" s="16"/>
      <c r="L401" s="16"/>
    </row>
    <row r="402" spans="1:12" x14ac:dyDescent="0.25">
      <c r="A402" s="14">
        <f t="shared" si="37"/>
        <v>145</v>
      </c>
      <c r="B402" s="14" t="str">
        <f t="shared" si="35"/>
        <v>0x91</v>
      </c>
      <c r="C402" s="15" t="s">
        <v>939</v>
      </c>
      <c r="D402" s="16" t="s">
        <v>894</v>
      </c>
      <c r="E402" s="17"/>
      <c r="F402" s="16">
        <v>2</v>
      </c>
      <c r="G402" s="16">
        <v>2</v>
      </c>
      <c r="H402" s="15">
        <f t="shared" si="36"/>
        <v>1</v>
      </c>
      <c r="I402" s="15" t="s">
        <v>9</v>
      </c>
      <c r="J402" s="16">
        <v>0</v>
      </c>
      <c r="K402" s="16"/>
      <c r="L402" s="16"/>
    </row>
    <row r="403" spans="1:12" x14ac:dyDescent="0.25">
      <c r="A403" s="14">
        <f t="shared" si="37"/>
        <v>145</v>
      </c>
      <c r="B403" s="14" t="str">
        <f t="shared" si="35"/>
        <v>0x91</v>
      </c>
      <c r="C403" s="15" t="s">
        <v>939</v>
      </c>
      <c r="D403" s="16" t="s">
        <v>895</v>
      </c>
      <c r="E403" s="17"/>
      <c r="F403" s="16">
        <v>1</v>
      </c>
      <c r="G403" s="16">
        <v>1</v>
      </c>
      <c r="H403" s="15">
        <f t="shared" si="36"/>
        <v>1</v>
      </c>
      <c r="I403" s="15" t="s">
        <v>9</v>
      </c>
      <c r="J403" s="16">
        <v>0</v>
      </c>
      <c r="K403" s="16"/>
      <c r="L403" s="16"/>
    </row>
    <row r="404" spans="1:12" x14ac:dyDescent="0.25">
      <c r="A404" s="14">
        <f t="shared" si="37"/>
        <v>145</v>
      </c>
      <c r="B404" s="14" t="str">
        <f t="shared" si="35"/>
        <v>0x91</v>
      </c>
      <c r="C404" s="15" t="s">
        <v>939</v>
      </c>
      <c r="D404" s="16" t="s">
        <v>896</v>
      </c>
      <c r="E404" s="17"/>
      <c r="F404" s="16">
        <v>0</v>
      </c>
      <c r="G404" s="16">
        <v>0</v>
      </c>
      <c r="H404" s="15">
        <f t="shared" si="36"/>
        <v>1</v>
      </c>
      <c r="I404" s="15" t="s">
        <v>9</v>
      </c>
      <c r="J404" s="16">
        <v>0</v>
      </c>
      <c r="K404" s="16"/>
      <c r="L404" s="16"/>
    </row>
    <row r="405" spans="1:12" x14ac:dyDescent="0.25">
      <c r="A405" s="18">
        <f>A404+2</f>
        <v>147</v>
      </c>
      <c r="B405" s="18" t="str">
        <f t="shared" si="35"/>
        <v>0x93</v>
      </c>
      <c r="C405" s="19" t="s">
        <v>940</v>
      </c>
      <c r="D405" s="24" t="s">
        <v>898</v>
      </c>
      <c r="E405" s="21"/>
      <c r="F405" s="24">
        <v>15</v>
      </c>
      <c r="G405" s="24">
        <v>15</v>
      </c>
      <c r="H405" s="19">
        <f t="shared" si="36"/>
        <v>1</v>
      </c>
      <c r="I405" s="19" t="s">
        <v>10</v>
      </c>
      <c r="J405" s="24">
        <v>0</v>
      </c>
      <c r="K405" s="24"/>
      <c r="L405" s="24"/>
    </row>
    <row r="406" spans="1:12" x14ac:dyDescent="0.25">
      <c r="A406" s="18">
        <f t="shared" ref="A406:A420" si="38">A405</f>
        <v>147</v>
      </c>
      <c r="B406" s="18" t="str">
        <f t="shared" si="35"/>
        <v>0x93</v>
      </c>
      <c r="C406" s="19" t="s">
        <v>940</v>
      </c>
      <c r="D406" s="24" t="s">
        <v>899</v>
      </c>
      <c r="E406" s="21"/>
      <c r="F406" s="24">
        <v>14</v>
      </c>
      <c r="G406" s="24">
        <v>14</v>
      </c>
      <c r="H406" s="19">
        <f t="shared" si="36"/>
        <v>1</v>
      </c>
      <c r="I406" s="19" t="s">
        <v>10</v>
      </c>
      <c r="J406" s="24">
        <v>0</v>
      </c>
      <c r="K406" s="24"/>
      <c r="L406" s="24"/>
    </row>
    <row r="407" spans="1:12" x14ac:dyDescent="0.25">
      <c r="A407" s="18">
        <f t="shared" si="38"/>
        <v>147</v>
      </c>
      <c r="B407" s="18" t="str">
        <f t="shared" si="35"/>
        <v>0x93</v>
      </c>
      <c r="C407" s="19" t="s">
        <v>940</v>
      </c>
      <c r="D407" s="24" t="s">
        <v>900</v>
      </c>
      <c r="E407" s="21"/>
      <c r="F407" s="24">
        <v>13</v>
      </c>
      <c r="G407" s="24">
        <v>13</v>
      </c>
      <c r="H407" s="19">
        <f t="shared" si="36"/>
        <v>1</v>
      </c>
      <c r="I407" s="19" t="s">
        <v>10</v>
      </c>
      <c r="J407" s="24">
        <v>0</v>
      </c>
      <c r="K407" s="24"/>
      <c r="L407" s="24"/>
    </row>
    <row r="408" spans="1:12" x14ac:dyDescent="0.25">
      <c r="A408" s="18">
        <f t="shared" si="38"/>
        <v>147</v>
      </c>
      <c r="B408" s="18" t="str">
        <f t="shared" si="35"/>
        <v>0x93</v>
      </c>
      <c r="C408" s="19" t="s">
        <v>940</v>
      </c>
      <c r="D408" s="24" t="s">
        <v>901</v>
      </c>
      <c r="E408" s="21"/>
      <c r="F408" s="24">
        <v>12</v>
      </c>
      <c r="G408" s="24">
        <v>12</v>
      </c>
      <c r="H408" s="19">
        <f t="shared" si="36"/>
        <v>1</v>
      </c>
      <c r="I408" s="19" t="s">
        <v>10</v>
      </c>
      <c r="J408" s="24">
        <v>0</v>
      </c>
      <c r="K408" s="24"/>
      <c r="L408" s="24"/>
    </row>
    <row r="409" spans="1:12" x14ac:dyDescent="0.25">
      <c r="A409" s="18">
        <f t="shared" si="38"/>
        <v>147</v>
      </c>
      <c r="B409" s="18" t="str">
        <f t="shared" si="35"/>
        <v>0x93</v>
      </c>
      <c r="C409" s="19" t="s">
        <v>940</v>
      </c>
      <c r="D409" s="24" t="s">
        <v>902</v>
      </c>
      <c r="E409" s="21"/>
      <c r="F409" s="24">
        <v>11</v>
      </c>
      <c r="G409" s="24">
        <v>11</v>
      </c>
      <c r="H409" s="19">
        <f t="shared" si="36"/>
        <v>1</v>
      </c>
      <c r="I409" s="19" t="s">
        <v>10</v>
      </c>
      <c r="J409" s="24">
        <v>0</v>
      </c>
      <c r="K409" s="24"/>
      <c r="L409" s="24"/>
    </row>
    <row r="410" spans="1:12" x14ac:dyDescent="0.25">
      <c r="A410" s="18">
        <f t="shared" si="38"/>
        <v>147</v>
      </c>
      <c r="B410" s="18" t="str">
        <f t="shared" si="35"/>
        <v>0x93</v>
      </c>
      <c r="C410" s="19" t="s">
        <v>940</v>
      </c>
      <c r="D410" s="24" t="s">
        <v>903</v>
      </c>
      <c r="E410" s="21"/>
      <c r="F410" s="24">
        <v>10</v>
      </c>
      <c r="G410" s="24">
        <v>10</v>
      </c>
      <c r="H410" s="19">
        <f t="shared" si="36"/>
        <v>1</v>
      </c>
      <c r="I410" s="19" t="s">
        <v>10</v>
      </c>
      <c r="J410" s="24">
        <v>0</v>
      </c>
      <c r="K410" s="24"/>
      <c r="L410" s="24"/>
    </row>
    <row r="411" spans="1:12" x14ac:dyDescent="0.25">
      <c r="A411" s="18">
        <f t="shared" si="38"/>
        <v>147</v>
      </c>
      <c r="B411" s="18" t="str">
        <f t="shared" si="35"/>
        <v>0x93</v>
      </c>
      <c r="C411" s="19" t="s">
        <v>940</v>
      </c>
      <c r="D411" s="24" t="s">
        <v>904</v>
      </c>
      <c r="E411" s="21"/>
      <c r="F411" s="24">
        <v>9</v>
      </c>
      <c r="G411" s="24">
        <v>9</v>
      </c>
      <c r="H411" s="19">
        <f t="shared" si="36"/>
        <v>1</v>
      </c>
      <c r="I411" s="19" t="s">
        <v>10</v>
      </c>
      <c r="J411" s="24">
        <v>0</v>
      </c>
      <c r="K411" s="24"/>
      <c r="L411" s="24"/>
    </row>
    <row r="412" spans="1:12" x14ac:dyDescent="0.25">
      <c r="A412" s="18">
        <f t="shared" si="38"/>
        <v>147</v>
      </c>
      <c r="B412" s="18" t="str">
        <f t="shared" si="35"/>
        <v>0x93</v>
      </c>
      <c r="C412" s="19" t="s">
        <v>940</v>
      </c>
      <c r="D412" s="24" t="s">
        <v>905</v>
      </c>
      <c r="E412" s="21"/>
      <c r="F412" s="24">
        <v>8</v>
      </c>
      <c r="G412" s="24">
        <v>8</v>
      </c>
      <c r="H412" s="19">
        <f t="shared" si="36"/>
        <v>1</v>
      </c>
      <c r="I412" s="19" t="s">
        <v>10</v>
      </c>
      <c r="J412" s="24">
        <v>0</v>
      </c>
      <c r="K412" s="24"/>
      <c r="L412" s="24"/>
    </row>
    <row r="413" spans="1:12" x14ac:dyDescent="0.25">
      <c r="A413" s="18">
        <f t="shared" si="38"/>
        <v>147</v>
      </c>
      <c r="B413" s="18" t="str">
        <f t="shared" si="35"/>
        <v>0x93</v>
      </c>
      <c r="C413" s="19" t="s">
        <v>940</v>
      </c>
      <c r="D413" s="24" t="s">
        <v>906</v>
      </c>
      <c r="E413" s="21"/>
      <c r="F413" s="24">
        <v>7</v>
      </c>
      <c r="G413" s="24">
        <v>7</v>
      </c>
      <c r="H413" s="19">
        <f t="shared" si="36"/>
        <v>1</v>
      </c>
      <c r="I413" s="19" t="s">
        <v>10</v>
      </c>
      <c r="J413" s="24">
        <v>0</v>
      </c>
      <c r="K413" s="24"/>
      <c r="L413" s="24"/>
    </row>
    <row r="414" spans="1:12" x14ac:dyDescent="0.25">
      <c r="A414" s="18">
        <f t="shared" si="38"/>
        <v>147</v>
      </c>
      <c r="B414" s="18" t="str">
        <f t="shared" si="35"/>
        <v>0x93</v>
      </c>
      <c r="C414" s="19" t="s">
        <v>940</v>
      </c>
      <c r="D414" s="24" t="s">
        <v>907</v>
      </c>
      <c r="E414" s="21"/>
      <c r="F414" s="24">
        <v>6</v>
      </c>
      <c r="G414" s="24">
        <v>6</v>
      </c>
      <c r="H414" s="19">
        <f t="shared" si="36"/>
        <v>1</v>
      </c>
      <c r="I414" s="19" t="s">
        <v>10</v>
      </c>
      <c r="J414" s="24">
        <v>0</v>
      </c>
      <c r="K414" s="24"/>
      <c r="L414" s="24"/>
    </row>
    <row r="415" spans="1:12" x14ac:dyDescent="0.25">
      <c r="A415" s="18">
        <f t="shared" si="38"/>
        <v>147</v>
      </c>
      <c r="B415" s="18" t="str">
        <f t="shared" si="35"/>
        <v>0x93</v>
      </c>
      <c r="C415" s="19" t="s">
        <v>940</v>
      </c>
      <c r="D415" s="24" t="s">
        <v>908</v>
      </c>
      <c r="E415" s="21"/>
      <c r="F415" s="24">
        <v>5</v>
      </c>
      <c r="G415" s="24">
        <v>5</v>
      </c>
      <c r="H415" s="19">
        <f t="shared" si="36"/>
        <v>1</v>
      </c>
      <c r="I415" s="19" t="s">
        <v>10</v>
      </c>
      <c r="J415" s="24">
        <v>0</v>
      </c>
      <c r="K415" s="24"/>
      <c r="L415" s="24"/>
    </row>
    <row r="416" spans="1:12" x14ac:dyDescent="0.25">
      <c r="A416" s="18">
        <f t="shared" si="38"/>
        <v>147</v>
      </c>
      <c r="B416" s="18" t="str">
        <f t="shared" si="35"/>
        <v>0x93</v>
      </c>
      <c r="C416" s="19" t="s">
        <v>940</v>
      </c>
      <c r="D416" s="24" t="s">
        <v>909</v>
      </c>
      <c r="E416" s="21"/>
      <c r="F416" s="24">
        <v>4</v>
      </c>
      <c r="G416" s="24">
        <v>4</v>
      </c>
      <c r="H416" s="19">
        <f t="shared" si="36"/>
        <v>1</v>
      </c>
      <c r="I416" s="19" t="s">
        <v>10</v>
      </c>
      <c r="J416" s="24">
        <v>0</v>
      </c>
      <c r="K416" s="24"/>
      <c r="L416" s="24"/>
    </row>
    <row r="417" spans="1:12" x14ac:dyDescent="0.25">
      <c r="A417" s="18">
        <f t="shared" si="38"/>
        <v>147</v>
      </c>
      <c r="B417" s="18" t="str">
        <f t="shared" si="35"/>
        <v>0x93</v>
      </c>
      <c r="C417" s="19" t="s">
        <v>940</v>
      </c>
      <c r="D417" s="24" t="s">
        <v>910</v>
      </c>
      <c r="E417" s="21"/>
      <c r="F417" s="24">
        <v>3</v>
      </c>
      <c r="G417" s="24">
        <v>3</v>
      </c>
      <c r="H417" s="19">
        <f t="shared" si="36"/>
        <v>1</v>
      </c>
      <c r="I417" s="19" t="s">
        <v>10</v>
      </c>
      <c r="J417" s="24">
        <v>0</v>
      </c>
      <c r="K417" s="24"/>
      <c r="L417" s="24"/>
    </row>
    <row r="418" spans="1:12" x14ac:dyDescent="0.25">
      <c r="A418" s="18">
        <f t="shared" si="38"/>
        <v>147</v>
      </c>
      <c r="B418" s="18" t="str">
        <f t="shared" si="35"/>
        <v>0x93</v>
      </c>
      <c r="C418" s="19" t="s">
        <v>940</v>
      </c>
      <c r="D418" s="24" t="s">
        <v>911</v>
      </c>
      <c r="E418" s="21"/>
      <c r="F418" s="24">
        <v>2</v>
      </c>
      <c r="G418" s="24">
        <v>2</v>
      </c>
      <c r="H418" s="19">
        <f t="shared" si="36"/>
        <v>1</v>
      </c>
      <c r="I418" s="19" t="s">
        <v>10</v>
      </c>
      <c r="J418" s="24">
        <v>0</v>
      </c>
      <c r="K418" s="24"/>
      <c r="L418" s="24"/>
    </row>
    <row r="419" spans="1:12" x14ac:dyDescent="0.25">
      <c r="A419" s="18">
        <f t="shared" si="38"/>
        <v>147</v>
      </c>
      <c r="B419" s="18" t="str">
        <f t="shared" si="35"/>
        <v>0x93</v>
      </c>
      <c r="C419" s="19" t="s">
        <v>940</v>
      </c>
      <c r="D419" s="24" t="s">
        <v>912</v>
      </c>
      <c r="E419" s="21"/>
      <c r="F419" s="24">
        <v>1</v>
      </c>
      <c r="G419" s="24">
        <v>1</v>
      </c>
      <c r="H419" s="19">
        <f t="shared" si="36"/>
        <v>1</v>
      </c>
      <c r="I419" s="19" t="s">
        <v>10</v>
      </c>
      <c r="J419" s="24">
        <v>0</v>
      </c>
      <c r="K419" s="24"/>
      <c r="L419" s="24"/>
    </row>
    <row r="420" spans="1:12" x14ac:dyDescent="0.25">
      <c r="A420" s="18">
        <f t="shared" si="38"/>
        <v>147</v>
      </c>
      <c r="B420" s="18" t="str">
        <f t="shared" si="35"/>
        <v>0x93</v>
      </c>
      <c r="C420" s="19" t="s">
        <v>940</v>
      </c>
      <c r="D420" s="24" t="s">
        <v>913</v>
      </c>
      <c r="E420" s="21"/>
      <c r="F420" s="24">
        <v>0</v>
      </c>
      <c r="G420" s="24">
        <v>0</v>
      </c>
      <c r="H420" s="19">
        <f t="shared" si="36"/>
        <v>1</v>
      </c>
      <c r="I420" s="19" t="s">
        <v>10</v>
      </c>
      <c r="J420" s="24">
        <v>0</v>
      </c>
      <c r="K420" s="24"/>
      <c r="L420" s="24"/>
    </row>
    <row r="421" spans="1:12" x14ac:dyDescent="0.25">
      <c r="A421" s="14">
        <f>A420+2</f>
        <v>149</v>
      </c>
      <c r="B421" s="14" t="str">
        <f t="shared" ref="B421:B436" si="39">_xlfn.CONCAT("0x",DEC2HEX(A421,2))</f>
        <v>0x95</v>
      </c>
      <c r="C421" s="15" t="s">
        <v>941</v>
      </c>
      <c r="D421" s="16" t="s">
        <v>802</v>
      </c>
      <c r="E421" s="17" t="s">
        <v>803</v>
      </c>
      <c r="F421" s="16">
        <v>6</v>
      </c>
      <c r="G421" s="16">
        <v>6</v>
      </c>
      <c r="H421" s="15">
        <f t="shared" ref="H421:H436" si="40">IF(G421="","",F421-G421+1)</f>
        <v>1</v>
      </c>
      <c r="I421" s="15" t="s">
        <v>11</v>
      </c>
      <c r="J421" s="16">
        <v>0</v>
      </c>
      <c r="K421" s="16"/>
      <c r="L421" s="16"/>
    </row>
    <row r="422" spans="1:12" x14ac:dyDescent="0.25">
      <c r="A422" s="14">
        <f>A421</f>
        <v>149</v>
      </c>
      <c r="B422" s="14" t="str">
        <f t="shared" si="39"/>
        <v>0x95</v>
      </c>
      <c r="C422" s="15" t="s">
        <v>941</v>
      </c>
      <c r="D422" s="16" t="s">
        <v>804</v>
      </c>
      <c r="E422" s="17" t="s">
        <v>805</v>
      </c>
      <c r="F422" s="16">
        <v>5</v>
      </c>
      <c r="G422" s="16">
        <v>5</v>
      </c>
      <c r="H422" s="15">
        <f t="shared" si="40"/>
        <v>1</v>
      </c>
      <c r="I422" s="15" t="s">
        <v>11</v>
      </c>
      <c r="J422" s="16">
        <v>0</v>
      </c>
      <c r="K422" s="16"/>
      <c r="L422" s="16"/>
    </row>
    <row r="423" spans="1:12" x14ac:dyDescent="0.25">
      <c r="A423" s="14">
        <f>A422</f>
        <v>149</v>
      </c>
      <c r="B423" s="14" t="str">
        <f t="shared" si="39"/>
        <v>0x95</v>
      </c>
      <c r="C423" s="15" t="s">
        <v>941</v>
      </c>
      <c r="D423" s="16" t="s">
        <v>806</v>
      </c>
      <c r="E423" s="17" t="s">
        <v>805</v>
      </c>
      <c r="F423" s="16">
        <v>4</v>
      </c>
      <c r="G423" s="16">
        <v>4</v>
      </c>
      <c r="H423" s="15">
        <f t="shared" si="40"/>
        <v>1</v>
      </c>
      <c r="I423" s="15" t="s">
        <v>11</v>
      </c>
      <c r="J423" s="16">
        <v>0</v>
      </c>
      <c r="K423" s="16"/>
      <c r="L423" s="16"/>
    </row>
    <row r="424" spans="1:12" x14ac:dyDescent="0.25">
      <c r="A424" s="14">
        <f>A423</f>
        <v>149</v>
      </c>
      <c r="B424" s="14" t="str">
        <f t="shared" si="39"/>
        <v>0x95</v>
      </c>
      <c r="C424" s="15" t="s">
        <v>941</v>
      </c>
      <c r="D424" s="16" t="s">
        <v>807</v>
      </c>
      <c r="E424" s="17" t="s">
        <v>803</v>
      </c>
      <c r="F424" s="15">
        <v>2</v>
      </c>
      <c r="G424" s="15">
        <v>2</v>
      </c>
      <c r="H424" s="15">
        <f t="shared" si="40"/>
        <v>1</v>
      </c>
      <c r="I424" s="15" t="s">
        <v>12</v>
      </c>
      <c r="J424" s="16">
        <v>0</v>
      </c>
      <c r="K424" s="16"/>
      <c r="L424" s="16"/>
    </row>
    <row r="425" spans="1:12" x14ac:dyDescent="0.25">
      <c r="A425" s="14">
        <f>A424</f>
        <v>149</v>
      </c>
      <c r="B425" s="14" t="str">
        <f t="shared" si="39"/>
        <v>0x95</v>
      </c>
      <c r="C425" s="15" t="s">
        <v>941</v>
      </c>
      <c r="D425" s="16" t="s">
        <v>808</v>
      </c>
      <c r="E425" s="17" t="s">
        <v>805</v>
      </c>
      <c r="F425" s="16">
        <v>1</v>
      </c>
      <c r="G425" s="16">
        <v>1</v>
      </c>
      <c r="H425" s="15">
        <f t="shared" si="40"/>
        <v>1</v>
      </c>
      <c r="I425" s="15" t="s">
        <v>12</v>
      </c>
      <c r="J425" s="16">
        <v>0</v>
      </c>
      <c r="K425" s="16"/>
      <c r="L425" s="16"/>
    </row>
    <row r="426" spans="1:12" x14ac:dyDescent="0.25">
      <c r="A426" s="14">
        <f>A425</f>
        <v>149</v>
      </c>
      <c r="B426" s="14" t="str">
        <f t="shared" si="39"/>
        <v>0x95</v>
      </c>
      <c r="C426" s="15" t="s">
        <v>941</v>
      </c>
      <c r="D426" s="16" t="s">
        <v>809</v>
      </c>
      <c r="E426" s="17" t="s">
        <v>805</v>
      </c>
      <c r="F426" s="16">
        <v>0</v>
      </c>
      <c r="G426" s="16">
        <v>0</v>
      </c>
      <c r="H426" s="15">
        <f t="shared" si="40"/>
        <v>1</v>
      </c>
      <c r="I426" s="15" t="s">
        <v>12</v>
      </c>
      <c r="J426" s="16">
        <v>0</v>
      </c>
      <c r="K426" s="16"/>
      <c r="L426" s="16"/>
    </row>
    <row r="427" spans="1:12" x14ac:dyDescent="0.25">
      <c r="A427" s="18">
        <f>A426+1</f>
        <v>150</v>
      </c>
      <c r="B427" s="18" t="str">
        <f t="shared" si="39"/>
        <v>0x96</v>
      </c>
      <c r="C427" s="19" t="s">
        <v>942</v>
      </c>
      <c r="D427" s="19" t="s">
        <v>811</v>
      </c>
      <c r="E427" s="21"/>
      <c r="F427" s="24">
        <v>9</v>
      </c>
      <c r="G427" s="24">
        <v>9</v>
      </c>
      <c r="H427" s="19">
        <f t="shared" si="40"/>
        <v>1</v>
      </c>
      <c r="I427" s="19" t="s">
        <v>11</v>
      </c>
      <c r="J427" s="24">
        <v>0</v>
      </c>
      <c r="K427" s="24"/>
      <c r="L427" s="24"/>
    </row>
    <row r="428" spans="1:12" x14ac:dyDescent="0.25">
      <c r="A428" s="18">
        <f t="shared" ref="A428:A436" si="41">A427</f>
        <v>150</v>
      </c>
      <c r="B428" s="18" t="str">
        <f t="shared" si="39"/>
        <v>0x96</v>
      </c>
      <c r="C428" s="19" t="s">
        <v>942</v>
      </c>
      <c r="D428" s="19" t="s">
        <v>812</v>
      </c>
      <c r="E428" s="21"/>
      <c r="F428" s="24">
        <v>8</v>
      </c>
      <c r="G428" s="24">
        <v>8</v>
      </c>
      <c r="H428" s="19">
        <f t="shared" si="40"/>
        <v>1</v>
      </c>
      <c r="I428" s="19" t="s">
        <v>11</v>
      </c>
      <c r="J428" s="24">
        <v>0</v>
      </c>
      <c r="K428" s="24"/>
      <c r="L428" s="24"/>
    </row>
    <row r="429" spans="1:12" x14ac:dyDescent="0.25">
      <c r="A429" s="24">
        <f t="shared" si="41"/>
        <v>150</v>
      </c>
      <c r="B429" s="18" t="str">
        <f t="shared" si="39"/>
        <v>0x96</v>
      </c>
      <c r="C429" s="19" t="s">
        <v>942</v>
      </c>
      <c r="D429" s="24" t="s">
        <v>813</v>
      </c>
      <c r="E429" s="24"/>
      <c r="F429" s="24">
        <v>7</v>
      </c>
      <c r="G429" s="24">
        <v>7</v>
      </c>
      <c r="H429" s="19">
        <f t="shared" si="40"/>
        <v>1</v>
      </c>
      <c r="I429" s="19" t="s">
        <v>11</v>
      </c>
      <c r="J429" s="24">
        <v>0</v>
      </c>
      <c r="K429" s="24"/>
      <c r="L429" s="24"/>
    </row>
    <row r="430" spans="1:12" x14ac:dyDescent="0.25">
      <c r="A430" s="24">
        <f t="shared" si="41"/>
        <v>150</v>
      </c>
      <c r="B430" s="18" t="str">
        <f t="shared" si="39"/>
        <v>0x96</v>
      </c>
      <c r="C430" s="19" t="s">
        <v>942</v>
      </c>
      <c r="D430" s="24" t="s">
        <v>814</v>
      </c>
      <c r="E430" s="24"/>
      <c r="F430" s="24">
        <v>6</v>
      </c>
      <c r="G430" s="24">
        <v>6</v>
      </c>
      <c r="H430" s="19">
        <f t="shared" si="40"/>
        <v>1</v>
      </c>
      <c r="I430" s="19" t="s">
        <v>11</v>
      </c>
      <c r="J430" s="24">
        <v>0</v>
      </c>
      <c r="K430" s="24"/>
      <c r="L430" s="24"/>
    </row>
    <row r="431" spans="1:12" x14ac:dyDescent="0.25">
      <c r="A431" s="24">
        <f t="shared" si="41"/>
        <v>150</v>
      </c>
      <c r="B431" s="18" t="str">
        <f t="shared" si="39"/>
        <v>0x96</v>
      </c>
      <c r="C431" s="19" t="s">
        <v>942</v>
      </c>
      <c r="D431" s="24" t="s">
        <v>815</v>
      </c>
      <c r="E431" s="24"/>
      <c r="F431" s="24">
        <v>5</v>
      </c>
      <c r="G431" s="24">
        <v>5</v>
      </c>
      <c r="H431" s="19">
        <f t="shared" si="40"/>
        <v>1</v>
      </c>
      <c r="I431" s="19" t="s">
        <v>11</v>
      </c>
      <c r="J431" s="24">
        <v>0</v>
      </c>
      <c r="K431" s="24"/>
      <c r="L431" s="24"/>
    </row>
    <row r="432" spans="1:12" x14ac:dyDescent="0.25">
      <c r="A432" s="24">
        <f t="shared" si="41"/>
        <v>150</v>
      </c>
      <c r="B432" s="18" t="str">
        <f t="shared" si="39"/>
        <v>0x96</v>
      </c>
      <c r="C432" s="19" t="s">
        <v>942</v>
      </c>
      <c r="D432" s="24" t="s">
        <v>816</v>
      </c>
      <c r="E432" s="24"/>
      <c r="F432" s="24">
        <v>4</v>
      </c>
      <c r="G432" s="24">
        <v>4</v>
      </c>
      <c r="H432" s="19">
        <f t="shared" si="40"/>
        <v>1</v>
      </c>
      <c r="I432" s="19" t="s">
        <v>11</v>
      </c>
      <c r="J432" s="24">
        <v>0</v>
      </c>
      <c r="K432" s="24"/>
      <c r="L432" s="24"/>
    </row>
    <row r="433" spans="1:12" x14ac:dyDescent="0.25">
      <c r="A433" s="24">
        <f t="shared" si="41"/>
        <v>150</v>
      </c>
      <c r="B433" s="18" t="str">
        <f t="shared" si="39"/>
        <v>0x96</v>
      </c>
      <c r="C433" s="19" t="s">
        <v>942</v>
      </c>
      <c r="D433" s="24" t="s">
        <v>817</v>
      </c>
      <c r="E433" s="24"/>
      <c r="F433" s="24">
        <v>3</v>
      </c>
      <c r="G433" s="24">
        <v>3</v>
      </c>
      <c r="H433" s="19">
        <f t="shared" si="40"/>
        <v>1</v>
      </c>
      <c r="I433" s="19" t="s">
        <v>11</v>
      </c>
      <c r="J433" s="24">
        <v>0</v>
      </c>
      <c r="K433" s="24"/>
      <c r="L433" s="24"/>
    </row>
    <row r="434" spans="1:12" x14ac:dyDescent="0.25">
      <c r="A434" s="24">
        <f t="shared" si="41"/>
        <v>150</v>
      </c>
      <c r="B434" s="18" t="str">
        <f t="shared" si="39"/>
        <v>0x96</v>
      </c>
      <c r="C434" s="19" t="s">
        <v>942</v>
      </c>
      <c r="D434" s="24" t="s">
        <v>818</v>
      </c>
      <c r="E434" s="24"/>
      <c r="F434" s="24">
        <v>2</v>
      </c>
      <c r="G434" s="24">
        <v>2</v>
      </c>
      <c r="H434" s="19">
        <f t="shared" si="40"/>
        <v>1</v>
      </c>
      <c r="I434" s="19" t="s">
        <v>11</v>
      </c>
      <c r="J434" s="24">
        <v>0</v>
      </c>
      <c r="K434" s="24"/>
      <c r="L434" s="24"/>
    </row>
    <row r="435" spans="1:12" x14ac:dyDescent="0.25">
      <c r="A435" s="24">
        <f t="shared" si="41"/>
        <v>150</v>
      </c>
      <c r="B435" s="18" t="str">
        <f t="shared" si="39"/>
        <v>0x96</v>
      </c>
      <c r="C435" s="19" t="s">
        <v>942</v>
      </c>
      <c r="D435" s="24" t="s">
        <v>819</v>
      </c>
      <c r="E435" s="24"/>
      <c r="F435" s="24">
        <v>1</v>
      </c>
      <c r="G435" s="24">
        <v>1</v>
      </c>
      <c r="H435" s="19">
        <f t="shared" si="40"/>
        <v>1</v>
      </c>
      <c r="I435" s="19" t="s">
        <v>11</v>
      </c>
      <c r="J435" s="24">
        <v>0</v>
      </c>
      <c r="K435" s="24"/>
      <c r="L435" s="24"/>
    </row>
    <row r="436" spans="1:12" x14ac:dyDescent="0.25">
      <c r="A436" s="24">
        <f t="shared" si="41"/>
        <v>150</v>
      </c>
      <c r="B436" s="18" t="str">
        <f t="shared" si="39"/>
        <v>0x96</v>
      </c>
      <c r="C436" s="19" t="s">
        <v>942</v>
      </c>
      <c r="D436" s="24" t="s">
        <v>820</v>
      </c>
      <c r="E436" s="24"/>
      <c r="F436" s="24">
        <v>0</v>
      </c>
      <c r="G436" s="24">
        <v>0</v>
      </c>
      <c r="H436" s="19">
        <f t="shared" si="40"/>
        <v>1</v>
      </c>
      <c r="I436" s="19" t="s">
        <v>11</v>
      </c>
      <c r="J436" s="24">
        <v>0</v>
      </c>
      <c r="K436" s="24"/>
      <c r="L436" s="24"/>
    </row>
    <row r="437" spans="1:12" x14ac:dyDescent="0.25">
      <c r="A437" s="14">
        <f>A436+2</f>
        <v>152</v>
      </c>
      <c r="B437" s="14" t="str">
        <f t="shared" ref="B437:B500" si="42">_xlfn.CONCAT("0x",DEC2HEX(A437,2))</f>
        <v>0x98</v>
      </c>
      <c r="C437" s="15" t="s">
        <v>943</v>
      </c>
      <c r="D437" s="15" t="s">
        <v>822</v>
      </c>
      <c r="E437" s="17"/>
      <c r="F437" s="16">
        <v>9</v>
      </c>
      <c r="G437" s="16">
        <v>9</v>
      </c>
      <c r="H437" s="15">
        <f t="shared" ref="H437:H500" si="43">IF(G437="","",F437-G437+1)</f>
        <v>1</v>
      </c>
      <c r="I437" s="15" t="s">
        <v>12</v>
      </c>
      <c r="J437" s="16">
        <v>0</v>
      </c>
      <c r="K437" s="16"/>
      <c r="L437" s="16"/>
    </row>
    <row r="438" spans="1:12" x14ac:dyDescent="0.25">
      <c r="A438" s="14">
        <f t="shared" ref="A438:A446" si="44">A437</f>
        <v>152</v>
      </c>
      <c r="B438" s="14" t="str">
        <f t="shared" si="42"/>
        <v>0x98</v>
      </c>
      <c r="C438" s="15" t="s">
        <v>943</v>
      </c>
      <c r="D438" s="15" t="s">
        <v>823</v>
      </c>
      <c r="E438" s="17"/>
      <c r="F438" s="16">
        <v>8</v>
      </c>
      <c r="G438" s="16">
        <v>8</v>
      </c>
      <c r="H438" s="15">
        <f t="shared" si="43"/>
        <v>1</v>
      </c>
      <c r="I438" s="15" t="s">
        <v>12</v>
      </c>
      <c r="J438" s="16">
        <v>0</v>
      </c>
      <c r="K438" s="16"/>
      <c r="L438" s="16"/>
    </row>
    <row r="439" spans="1:12" x14ac:dyDescent="0.25">
      <c r="A439" s="16">
        <f t="shared" si="44"/>
        <v>152</v>
      </c>
      <c r="B439" s="14" t="str">
        <f t="shared" si="42"/>
        <v>0x98</v>
      </c>
      <c r="C439" s="15" t="s">
        <v>943</v>
      </c>
      <c r="D439" s="16" t="s">
        <v>824</v>
      </c>
      <c r="E439" s="16"/>
      <c r="F439" s="16">
        <v>7</v>
      </c>
      <c r="G439" s="16">
        <v>7</v>
      </c>
      <c r="H439" s="15">
        <f t="shared" si="43"/>
        <v>1</v>
      </c>
      <c r="I439" s="15" t="s">
        <v>12</v>
      </c>
      <c r="J439" s="16">
        <v>0</v>
      </c>
      <c r="K439" s="16"/>
      <c r="L439" s="16"/>
    </row>
    <row r="440" spans="1:12" x14ac:dyDescent="0.25">
      <c r="A440" s="16">
        <f t="shared" si="44"/>
        <v>152</v>
      </c>
      <c r="B440" s="14" t="str">
        <f t="shared" si="42"/>
        <v>0x98</v>
      </c>
      <c r="C440" s="15" t="s">
        <v>943</v>
      </c>
      <c r="D440" s="16" t="s">
        <v>825</v>
      </c>
      <c r="E440" s="16"/>
      <c r="F440" s="16">
        <v>6</v>
      </c>
      <c r="G440" s="16">
        <v>6</v>
      </c>
      <c r="H440" s="15">
        <f t="shared" si="43"/>
        <v>1</v>
      </c>
      <c r="I440" s="15" t="s">
        <v>12</v>
      </c>
      <c r="J440" s="16">
        <v>0</v>
      </c>
      <c r="K440" s="16"/>
      <c r="L440" s="16"/>
    </row>
    <row r="441" spans="1:12" x14ac:dyDescent="0.25">
      <c r="A441" s="16">
        <f t="shared" si="44"/>
        <v>152</v>
      </c>
      <c r="B441" s="14" t="str">
        <f t="shared" si="42"/>
        <v>0x98</v>
      </c>
      <c r="C441" s="15" t="s">
        <v>943</v>
      </c>
      <c r="D441" s="16" t="s">
        <v>826</v>
      </c>
      <c r="E441" s="16"/>
      <c r="F441" s="16">
        <v>5</v>
      </c>
      <c r="G441" s="16">
        <v>5</v>
      </c>
      <c r="H441" s="15">
        <f t="shared" si="43"/>
        <v>1</v>
      </c>
      <c r="I441" s="15" t="s">
        <v>12</v>
      </c>
      <c r="J441" s="16">
        <v>0</v>
      </c>
      <c r="K441" s="16"/>
      <c r="L441" s="16"/>
    </row>
    <row r="442" spans="1:12" x14ac:dyDescent="0.25">
      <c r="A442" s="16">
        <f t="shared" si="44"/>
        <v>152</v>
      </c>
      <c r="B442" s="14" t="str">
        <f t="shared" si="42"/>
        <v>0x98</v>
      </c>
      <c r="C442" s="15" t="s">
        <v>943</v>
      </c>
      <c r="D442" s="16" t="s">
        <v>827</v>
      </c>
      <c r="E442" s="16"/>
      <c r="F442" s="16">
        <v>4</v>
      </c>
      <c r="G442" s="16">
        <v>4</v>
      </c>
      <c r="H442" s="15">
        <f t="shared" si="43"/>
        <v>1</v>
      </c>
      <c r="I442" s="15" t="s">
        <v>12</v>
      </c>
      <c r="J442" s="16">
        <v>0</v>
      </c>
      <c r="K442" s="16"/>
      <c r="L442" s="16"/>
    </row>
    <row r="443" spans="1:12" x14ac:dyDescent="0.25">
      <c r="A443" s="16">
        <f t="shared" si="44"/>
        <v>152</v>
      </c>
      <c r="B443" s="14" t="str">
        <f t="shared" si="42"/>
        <v>0x98</v>
      </c>
      <c r="C443" s="15" t="s">
        <v>943</v>
      </c>
      <c r="D443" s="16" t="s">
        <v>828</v>
      </c>
      <c r="E443" s="16"/>
      <c r="F443" s="16">
        <v>3</v>
      </c>
      <c r="G443" s="16">
        <v>3</v>
      </c>
      <c r="H443" s="15">
        <f t="shared" si="43"/>
        <v>1</v>
      </c>
      <c r="I443" s="15" t="s">
        <v>12</v>
      </c>
      <c r="J443" s="16">
        <v>0</v>
      </c>
      <c r="K443" s="16"/>
      <c r="L443" s="16"/>
    </row>
    <row r="444" spans="1:12" x14ac:dyDescent="0.25">
      <c r="A444" s="16">
        <f t="shared" si="44"/>
        <v>152</v>
      </c>
      <c r="B444" s="14" t="str">
        <f t="shared" si="42"/>
        <v>0x98</v>
      </c>
      <c r="C444" s="15" t="s">
        <v>943</v>
      </c>
      <c r="D444" s="16" t="s">
        <v>829</v>
      </c>
      <c r="E444" s="16"/>
      <c r="F444" s="16">
        <v>2</v>
      </c>
      <c r="G444" s="16">
        <v>2</v>
      </c>
      <c r="H444" s="15">
        <f t="shared" si="43"/>
        <v>1</v>
      </c>
      <c r="I444" s="15" t="s">
        <v>12</v>
      </c>
      <c r="J444" s="16">
        <v>0</v>
      </c>
      <c r="K444" s="16"/>
      <c r="L444" s="16"/>
    </row>
    <row r="445" spans="1:12" x14ac:dyDescent="0.25">
      <c r="A445" s="16">
        <f t="shared" si="44"/>
        <v>152</v>
      </c>
      <c r="B445" s="14" t="str">
        <f t="shared" si="42"/>
        <v>0x98</v>
      </c>
      <c r="C445" s="15" t="s">
        <v>943</v>
      </c>
      <c r="D445" s="16" t="s">
        <v>830</v>
      </c>
      <c r="E445" s="16"/>
      <c r="F445" s="16">
        <v>1</v>
      </c>
      <c r="G445" s="16">
        <v>1</v>
      </c>
      <c r="H445" s="15">
        <f t="shared" si="43"/>
        <v>1</v>
      </c>
      <c r="I445" s="15" t="s">
        <v>12</v>
      </c>
      <c r="J445" s="16">
        <v>0</v>
      </c>
      <c r="K445" s="16"/>
      <c r="L445" s="16"/>
    </row>
    <row r="446" spans="1:12" x14ac:dyDescent="0.25">
      <c r="A446" s="16">
        <f t="shared" si="44"/>
        <v>152</v>
      </c>
      <c r="B446" s="14" t="str">
        <f t="shared" si="42"/>
        <v>0x98</v>
      </c>
      <c r="C446" s="15" t="s">
        <v>943</v>
      </c>
      <c r="D446" s="16" t="s">
        <v>831</v>
      </c>
      <c r="E446" s="16"/>
      <c r="F446" s="16">
        <v>0</v>
      </c>
      <c r="G446" s="16">
        <v>0</v>
      </c>
      <c r="H446" s="15">
        <f t="shared" si="43"/>
        <v>1</v>
      </c>
      <c r="I446" s="15" t="s">
        <v>12</v>
      </c>
      <c r="J446" s="16">
        <v>0</v>
      </c>
      <c r="K446" s="16"/>
      <c r="L446" s="16"/>
    </row>
    <row r="447" spans="1:12" x14ac:dyDescent="0.25">
      <c r="A447" s="18">
        <f>A446+2</f>
        <v>154</v>
      </c>
      <c r="B447" s="18" t="str">
        <f t="shared" si="42"/>
        <v>0x9A</v>
      </c>
      <c r="C447" s="19" t="s">
        <v>944</v>
      </c>
      <c r="D447" s="24" t="s">
        <v>833</v>
      </c>
      <c r="E447" s="21"/>
      <c r="F447" s="24">
        <v>15</v>
      </c>
      <c r="G447" s="24">
        <v>15</v>
      </c>
      <c r="H447" s="19">
        <f t="shared" si="43"/>
        <v>1</v>
      </c>
      <c r="I447" s="19" t="s">
        <v>11</v>
      </c>
      <c r="J447" s="24">
        <v>0</v>
      </c>
      <c r="K447" s="24"/>
      <c r="L447" s="24"/>
    </row>
    <row r="448" spans="1:12" x14ac:dyDescent="0.25">
      <c r="A448" s="18">
        <f t="shared" ref="A448:A462" si="45">A447</f>
        <v>154</v>
      </c>
      <c r="B448" s="18" t="str">
        <f t="shared" si="42"/>
        <v>0x9A</v>
      </c>
      <c r="C448" s="19" t="s">
        <v>944</v>
      </c>
      <c r="D448" s="24" t="s">
        <v>834</v>
      </c>
      <c r="E448" s="21"/>
      <c r="F448" s="24">
        <v>14</v>
      </c>
      <c r="G448" s="24">
        <v>14</v>
      </c>
      <c r="H448" s="19">
        <f t="shared" si="43"/>
        <v>1</v>
      </c>
      <c r="I448" s="19" t="s">
        <v>11</v>
      </c>
      <c r="J448" s="24">
        <v>0</v>
      </c>
      <c r="K448" s="24"/>
      <c r="L448" s="24"/>
    </row>
    <row r="449" spans="1:12" x14ac:dyDescent="0.25">
      <c r="A449" s="18">
        <f t="shared" si="45"/>
        <v>154</v>
      </c>
      <c r="B449" s="18" t="str">
        <f t="shared" si="42"/>
        <v>0x9A</v>
      </c>
      <c r="C449" s="19" t="s">
        <v>944</v>
      </c>
      <c r="D449" s="24" t="s">
        <v>835</v>
      </c>
      <c r="E449" s="21"/>
      <c r="F449" s="24">
        <v>13</v>
      </c>
      <c r="G449" s="24">
        <v>13</v>
      </c>
      <c r="H449" s="19">
        <f t="shared" si="43"/>
        <v>1</v>
      </c>
      <c r="I449" s="19" t="s">
        <v>11</v>
      </c>
      <c r="J449" s="24">
        <v>0</v>
      </c>
      <c r="K449" s="24"/>
      <c r="L449" s="24"/>
    </row>
    <row r="450" spans="1:12" x14ac:dyDescent="0.25">
      <c r="A450" s="18">
        <f t="shared" si="45"/>
        <v>154</v>
      </c>
      <c r="B450" s="18" t="str">
        <f t="shared" si="42"/>
        <v>0x9A</v>
      </c>
      <c r="C450" s="19" t="s">
        <v>944</v>
      </c>
      <c r="D450" s="24" t="s">
        <v>836</v>
      </c>
      <c r="E450" s="21"/>
      <c r="F450" s="24">
        <v>12</v>
      </c>
      <c r="G450" s="24">
        <v>12</v>
      </c>
      <c r="H450" s="19">
        <f t="shared" si="43"/>
        <v>1</v>
      </c>
      <c r="I450" s="19" t="s">
        <v>11</v>
      </c>
      <c r="J450" s="24">
        <v>0</v>
      </c>
      <c r="K450" s="24"/>
      <c r="L450" s="24"/>
    </row>
    <row r="451" spans="1:12" x14ac:dyDescent="0.25">
      <c r="A451" s="18">
        <f t="shared" si="45"/>
        <v>154</v>
      </c>
      <c r="B451" s="18" t="str">
        <f t="shared" si="42"/>
        <v>0x9A</v>
      </c>
      <c r="C451" s="19" t="s">
        <v>944</v>
      </c>
      <c r="D451" s="24" t="s">
        <v>837</v>
      </c>
      <c r="E451" s="21"/>
      <c r="F451" s="24">
        <v>11</v>
      </c>
      <c r="G451" s="24">
        <v>11</v>
      </c>
      <c r="H451" s="19">
        <f t="shared" si="43"/>
        <v>1</v>
      </c>
      <c r="I451" s="19" t="s">
        <v>11</v>
      </c>
      <c r="J451" s="24">
        <v>0</v>
      </c>
      <c r="K451" s="24"/>
      <c r="L451" s="24"/>
    </row>
    <row r="452" spans="1:12" x14ac:dyDescent="0.25">
      <c r="A452" s="18">
        <f t="shared" si="45"/>
        <v>154</v>
      </c>
      <c r="B452" s="18" t="str">
        <f t="shared" si="42"/>
        <v>0x9A</v>
      </c>
      <c r="C452" s="19" t="s">
        <v>944</v>
      </c>
      <c r="D452" s="24" t="s">
        <v>838</v>
      </c>
      <c r="E452" s="21"/>
      <c r="F452" s="24">
        <v>10</v>
      </c>
      <c r="G452" s="24">
        <v>10</v>
      </c>
      <c r="H452" s="19">
        <f t="shared" si="43"/>
        <v>1</v>
      </c>
      <c r="I452" s="19" t="s">
        <v>11</v>
      </c>
      <c r="J452" s="24">
        <v>0</v>
      </c>
      <c r="K452" s="24"/>
      <c r="L452" s="24"/>
    </row>
    <row r="453" spans="1:12" x14ac:dyDescent="0.25">
      <c r="A453" s="18">
        <f t="shared" si="45"/>
        <v>154</v>
      </c>
      <c r="B453" s="18" t="str">
        <f t="shared" si="42"/>
        <v>0x9A</v>
      </c>
      <c r="C453" s="19" t="s">
        <v>944</v>
      </c>
      <c r="D453" s="24" t="s">
        <v>839</v>
      </c>
      <c r="E453" s="21"/>
      <c r="F453" s="24">
        <v>9</v>
      </c>
      <c r="G453" s="24">
        <v>9</v>
      </c>
      <c r="H453" s="19">
        <f t="shared" si="43"/>
        <v>1</v>
      </c>
      <c r="I453" s="19" t="s">
        <v>11</v>
      </c>
      <c r="J453" s="24">
        <v>0</v>
      </c>
      <c r="K453" s="24"/>
      <c r="L453" s="24"/>
    </row>
    <row r="454" spans="1:12" x14ac:dyDescent="0.25">
      <c r="A454" s="18">
        <f t="shared" si="45"/>
        <v>154</v>
      </c>
      <c r="B454" s="18" t="str">
        <f t="shared" si="42"/>
        <v>0x9A</v>
      </c>
      <c r="C454" s="19" t="s">
        <v>944</v>
      </c>
      <c r="D454" s="24" t="s">
        <v>840</v>
      </c>
      <c r="E454" s="21"/>
      <c r="F454" s="24">
        <v>8</v>
      </c>
      <c r="G454" s="24">
        <v>8</v>
      </c>
      <c r="H454" s="19">
        <f t="shared" si="43"/>
        <v>1</v>
      </c>
      <c r="I454" s="19" t="s">
        <v>11</v>
      </c>
      <c r="J454" s="24">
        <v>0</v>
      </c>
      <c r="K454" s="24"/>
      <c r="L454" s="24"/>
    </row>
    <row r="455" spans="1:12" x14ac:dyDescent="0.25">
      <c r="A455" s="18">
        <f t="shared" si="45"/>
        <v>154</v>
      </c>
      <c r="B455" s="18" t="str">
        <f t="shared" si="42"/>
        <v>0x9A</v>
      </c>
      <c r="C455" s="19" t="s">
        <v>944</v>
      </c>
      <c r="D455" s="24" t="s">
        <v>841</v>
      </c>
      <c r="E455" s="21"/>
      <c r="F455" s="24">
        <v>7</v>
      </c>
      <c r="G455" s="24">
        <v>7</v>
      </c>
      <c r="H455" s="19">
        <f t="shared" si="43"/>
        <v>1</v>
      </c>
      <c r="I455" s="19" t="s">
        <v>11</v>
      </c>
      <c r="J455" s="24">
        <v>0</v>
      </c>
      <c r="K455" s="24"/>
      <c r="L455" s="24"/>
    </row>
    <row r="456" spans="1:12" x14ac:dyDescent="0.25">
      <c r="A456" s="18">
        <f t="shared" si="45"/>
        <v>154</v>
      </c>
      <c r="B456" s="18" t="str">
        <f t="shared" si="42"/>
        <v>0x9A</v>
      </c>
      <c r="C456" s="19" t="s">
        <v>944</v>
      </c>
      <c r="D456" s="24" t="s">
        <v>842</v>
      </c>
      <c r="E456" s="21"/>
      <c r="F456" s="24">
        <v>6</v>
      </c>
      <c r="G456" s="24">
        <v>6</v>
      </c>
      <c r="H456" s="19">
        <f t="shared" si="43"/>
        <v>1</v>
      </c>
      <c r="I456" s="19" t="s">
        <v>11</v>
      </c>
      <c r="J456" s="24">
        <v>0</v>
      </c>
      <c r="K456" s="24"/>
      <c r="L456" s="24"/>
    </row>
    <row r="457" spans="1:12" x14ac:dyDescent="0.25">
      <c r="A457" s="18">
        <f t="shared" si="45"/>
        <v>154</v>
      </c>
      <c r="B457" s="18" t="str">
        <f t="shared" si="42"/>
        <v>0x9A</v>
      </c>
      <c r="C457" s="19" t="s">
        <v>944</v>
      </c>
      <c r="D457" s="24" t="s">
        <v>843</v>
      </c>
      <c r="E457" s="21"/>
      <c r="F457" s="24">
        <v>5</v>
      </c>
      <c r="G457" s="24">
        <v>5</v>
      </c>
      <c r="H457" s="19">
        <f t="shared" si="43"/>
        <v>1</v>
      </c>
      <c r="I457" s="19" t="s">
        <v>11</v>
      </c>
      <c r="J457" s="24">
        <v>0</v>
      </c>
      <c r="K457" s="24"/>
      <c r="L457" s="24"/>
    </row>
    <row r="458" spans="1:12" x14ac:dyDescent="0.25">
      <c r="A458" s="18">
        <f t="shared" si="45"/>
        <v>154</v>
      </c>
      <c r="B458" s="18" t="str">
        <f t="shared" si="42"/>
        <v>0x9A</v>
      </c>
      <c r="C458" s="19" t="s">
        <v>944</v>
      </c>
      <c r="D458" s="24" t="s">
        <v>844</v>
      </c>
      <c r="E458" s="21"/>
      <c r="F458" s="24">
        <v>4</v>
      </c>
      <c r="G458" s="24">
        <v>4</v>
      </c>
      <c r="H458" s="19">
        <f t="shared" si="43"/>
        <v>1</v>
      </c>
      <c r="I458" s="19" t="s">
        <v>11</v>
      </c>
      <c r="J458" s="24">
        <v>0</v>
      </c>
      <c r="K458" s="24"/>
      <c r="L458" s="24"/>
    </row>
    <row r="459" spans="1:12" x14ac:dyDescent="0.25">
      <c r="A459" s="18">
        <f t="shared" si="45"/>
        <v>154</v>
      </c>
      <c r="B459" s="18" t="str">
        <f t="shared" si="42"/>
        <v>0x9A</v>
      </c>
      <c r="C459" s="19" t="s">
        <v>944</v>
      </c>
      <c r="D459" s="24" t="s">
        <v>845</v>
      </c>
      <c r="E459" s="21"/>
      <c r="F459" s="24">
        <v>3</v>
      </c>
      <c r="G459" s="24">
        <v>3</v>
      </c>
      <c r="H459" s="19">
        <f t="shared" si="43"/>
        <v>1</v>
      </c>
      <c r="I459" s="19" t="s">
        <v>11</v>
      </c>
      <c r="J459" s="24">
        <v>0</v>
      </c>
      <c r="K459" s="24"/>
      <c r="L459" s="24"/>
    </row>
    <row r="460" spans="1:12" x14ac:dyDescent="0.25">
      <c r="A460" s="18">
        <f t="shared" si="45"/>
        <v>154</v>
      </c>
      <c r="B460" s="18" t="str">
        <f t="shared" si="42"/>
        <v>0x9A</v>
      </c>
      <c r="C460" s="19" t="s">
        <v>944</v>
      </c>
      <c r="D460" s="24" t="s">
        <v>846</v>
      </c>
      <c r="E460" s="21"/>
      <c r="F460" s="24">
        <v>2</v>
      </c>
      <c r="G460" s="24">
        <v>2</v>
      </c>
      <c r="H460" s="19">
        <f t="shared" si="43"/>
        <v>1</v>
      </c>
      <c r="I460" s="19" t="s">
        <v>11</v>
      </c>
      <c r="J460" s="24">
        <v>0</v>
      </c>
      <c r="K460" s="24"/>
      <c r="L460" s="24"/>
    </row>
    <row r="461" spans="1:12" x14ac:dyDescent="0.25">
      <c r="A461" s="18">
        <f t="shared" si="45"/>
        <v>154</v>
      </c>
      <c r="B461" s="18" t="str">
        <f t="shared" si="42"/>
        <v>0x9A</v>
      </c>
      <c r="C461" s="19" t="s">
        <v>944</v>
      </c>
      <c r="D461" s="24" t="s">
        <v>847</v>
      </c>
      <c r="E461" s="21"/>
      <c r="F461" s="24">
        <v>1</v>
      </c>
      <c r="G461" s="24">
        <v>1</v>
      </c>
      <c r="H461" s="19">
        <f t="shared" si="43"/>
        <v>1</v>
      </c>
      <c r="I461" s="19" t="s">
        <v>11</v>
      </c>
      <c r="J461" s="24">
        <v>0</v>
      </c>
      <c r="K461" s="24"/>
      <c r="L461" s="24"/>
    </row>
    <row r="462" spans="1:12" x14ac:dyDescent="0.25">
      <c r="A462" s="18">
        <f t="shared" si="45"/>
        <v>154</v>
      </c>
      <c r="B462" s="18" t="str">
        <f t="shared" si="42"/>
        <v>0x9A</v>
      </c>
      <c r="C462" s="19" t="s">
        <v>944</v>
      </c>
      <c r="D462" s="24" t="s">
        <v>848</v>
      </c>
      <c r="E462" s="21"/>
      <c r="F462" s="24">
        <v>0</v>
      </c>
      <c r="G462" s="24">
        <v>0</v>
      </c>
      <c r="H462" s="19">
        <f t="shared" si="43"/>
        <v>1</v>
      </c>
      <c r="I462" s="19" t="s">
        <v>11</v>
      </c>
      <c r="J462" s="24">
        <v>0</v>
      </c>
      <c r="K462" s="24"/>
      <c r="L462" s="24"/>
    </row>
    <row r="463" spans="1:12" x14ac:dyDescent="0.25">
      <c r="A463" s="14">
        <f>A462+2</f>
        <v>156</v>
      </c>
      <c r="B463" s="14" t="str">
        <f t="shared" si="42"/>
        <v>0x9C</v>
      </c>
      <c r="C463" s="15" t="s">
        <v>945</v>
      </c>
      <c r="D463" s="16" t="s">
        <v>850</v>
      </c>
      <c r="E463" s="17"/>
      <c r="F463" s="16">
        <v>15</v>
      </c>
      <c r="G463" s="16">
        <v>15</v>
      </c>
      <c r="H463" s="15">
        <f t="shared" si="43"/>
        <v>1</v>
      </c>
      <c r="I463" s="15" t="s">
        <v>12</v>
      </c>
      <c r="J463" s="16">
        <v>0</v>
      </c>
      <c r="K463" s="16"/>
      <c r="L463" s="16"/>
    </row>
    <row r="464" spans="1:12" x14ac:dyDescent="0.25">
      <c r="A464" s="14">
        <f t="shared" ref="A464:A478" si="46">A463</f>
        <v>156</v>
      </c>
      <c r="B464" s="14" t="str">
        <f t="shared" si="42"/>
        <v>0x9C</v>
      </c>
      <c r="C464" s="15" t="s">
        <v>945</v>
      </c>
      <c r="D464" s="16" t="s">
        <v>851</v>
      </c>
      <c r="E464" s="17"/>
      <c r="F464" s="16">
        <v>14</v>
      </c>
      <c r="G464" s="16">
        <v>14</v>
      </c>
      <c r="H464" s="15">
        <f t="shared" si="43"/>
        <v>1</v>
      </c>
      <c r="I464" s="15" t="s">
        <v>12</v>
      </c>
      <c r="J464" s="16">
        <v>0</v>
      </c>
      <c r="K464" s="16"/>
      <c r="L464" s="16"/>
    </row>
    <row r="465" spans="1:12" x14ac:dyDescent="0.25">
      <c r="A465" s="14">
        <f t="shared" si="46"/>
        <v>156</v>
      </c>
      <c r="B465" s="14" t="str">
        <f t="shared" si="42"/>
        <v>0x9C</v>
      </c>
      <c r="C465" s="15" t="s">
        <v>945</v>
      </c>
      <c r="D465" s="16" t="s">
        <v>852</v>
      </c>
      <c r="E465" s="17"/>
      <c r="F465" s="16">
        <v>13</v>
      </c>
      <c r="G465" s="16">
        <v>13</v>
      </c>
      <c r="H465" s="15">
        <f t="shared" si="43"/>
        <v>1</v>
      </c>
      <c r="I465" s="15" t="s">
        <v>12</v>
      </c>
      <c r="J465" s="16">
        <v>0</v>
      </c>
      <c r="K465" s="16"/>
      <c r="L465" s="16"/>
    </row>
    <row r="466" spans="1:12" x14ac:dyDescent="0.25">
      <c r="A466" s="14">
        <f t="shared" si="46"/>
        <v>156</v>
      </c>
      <c r="B466" s="14" t="str">
        <f t="shared" si="42"/>
        <v>0x9C</v>
      </c>
      <c r="C466" s="15" t="s">
        <v>945</v>
      </c>
      <c r="D466" s="16" t="s">
        <v>853</v>
      </c>
      <c r="E466" s="17"/>
      <c r="F466" s="16">
        <v>12</v>
      </c>
      <c r="G466" s="16">
        <v>12</v>
      </c>
      <c r="H466" s="15">
        <f t="shared" si="43"/>
        <v>1</v>
      </c>
      <c r="I466" s="15" t="s">
        <v>12</v>
      </c>
      <c r="J466" s="16">
        <v>0</v>
      </c>
      <c r="K466" s="16"/>
      <c r="L466" s="16"/>
    </row>
    <row r="467" spans="1:12" x14ac:dyDescent="0.25">
      <c r="A467" s="14">
        <f t="shared" si="46"/>
        <v>156</v>
      </c>
      <c r="B467" s="14" t="str">
        <f t="shared" si="42"/>
        <v>0x9C</v>
      </c>
      <c r="C467" s="15" t="s">
        <v>945</v>
      </c>
      <c r="D467" s="16" t="s">
        <v>854</v>
      </c>
      <c r="E467" s="17"/>
      <c r="F467" s="16">
        <v>11</v>
      </c>
      <c r="G467" s="16">
        <v>11</v>
      </c>
      <c r="H467" s="15">
        <f t="shared" si="43"/>
        <v>1</v>
      </c>
      <c r="I467" s="15" t="s">
        <v>12</v>
      </c>
      <c r="J467" s="16">
        <v>0</v>
      </c>
      <c r="K467" s="16"/>
      <c r="L467" s="16"/>
    </row>
    <row r="468" spans="1:12" x14ac:dyDescent="0.25">
      <c r="A468" s="14">
        <f t="shared" si="46"/>
        <v>156</v>
      </c>
      <c r="B468" s="14" t="str">
        <f t="shared" si="42"/>
        <v>0x9C</v>
      </c>
      <c r="C468" s="15" t="s">
        <v>945</v>
      </c>
      <c r="D468" s="16" t="s">
        <v>855</v>
      </c>
      <c r="E468" s="17"/>
      <c r="F468" s="16">
        <v>10</v>
      </c>
      <c r="G468" s="16">
        <v>10</v>
      </c>
      <c r="H468" s="15">
        <f t="shared" si="43"/>
        <v>1</v>
      </c>
      <c r="I468" s="15" t="s">
        <v>12</v>
      </c>
      <c r="J468" s="16">
        <v>0</v>
      </c>
      <c r="K468" s="16"/>
      <c r="L468" s="16"/>
    </row>
    <row r="469" spans="1:12" x14ac:dyDescent="0.25">
      <c r="A469" s="14">
        <f t="shared" si="46"/>
        <v>156</v>
      </c>
      <c r="B469" s="14" t="str">
        <f t="shared" si="42"/>
        <v>0x9C</v>
      </c>
      <c r="C469" s="15" t="s">
        <v>945</v>
      </c>
      <c r="D469" s="16" t="s">
        <v>856</v>
      </c>
      <c r="E469" s="17"/>
      <c r="F469" s="16">
        <v>9</v>
      </c>
      <c r="G469" s="16">
        <v>9</v>
      </c>
      <c r="H469" s="15">
        <f t="shared" si="43"/>
        <v>1</v>
      </c>
      <c r="I469" s="15" t="s">
        <v>12</v>
      </c>
      <c r="J469" s="16">
        <v>0</v>
      </c>
      <c r="K469" s="16"/>
      <c r="L469" s="16"/>
    </row>
    <row r="470" spans="1:12" x14ac:dyDescent="0.25">
      <c r="A470" s="14">
        <f t="shared" si="46"/>
        <v>156</v>
      </c>
      <c r="B470" s="14" t="str">
        <f t="shared" si="42"/>
        <v>0x9C</v>
      </c>
      <c r="C470" s="15" t="s">
        <v>945</v>
      </c>
      <c r="D470" s="16" t="s">
        <v>857</v>
      </c>
      <c r="E470" s="17"/>
      <c r="F470" s="16">
        <v>8</v>
      </c>
      <c r="G470" s="16">
        <v>8</v>
      </c>
      <c r="H470" s="15">
        <f t="shared" si="43"/>
        <v>1</v>
      </c>
      <c r="I470" s="15" t="s">
        <v>12</v>
      </c>
      <c r="J470" s="16">
        <v>0</v>
      </c>
      <c r="K470" s="16"/>
      <c r="L470" s="16"/>
    </row>
    <row r="471" spans="1:12" x14ac:dyDescent="0.25">
      <c r="A471" s="14">
        <f t="shared" si="46"/>
        <v>156</v>
      </c>
      <c r="B471" s="14" t="str">
        <f t="shared" si="42"/>
        <v>0x9C</v>
      </c>
      <c r="C471" s="15" t="s">
        <v>945</v>
      </c>
      <c r="D471" s="16" t="s">
        <v>858</v>
      </c>
      <c r="E471" s="17"/>
      <c r="F471" s="16">
        <v>7</v>
      </c>
      <c r="G471" s="16">
        <v>7</v>
      </c>
      <c r="H471" s="15">
        <f t="shared" si="43"/>
        <v>1</v>
      </c>
      <c r="I471" s="15" t="s">
        <v>12</v>
      </c>
      <c r="J471" s="16">
        <v>0</v>
      </c>
      <c r="K471" s="16"/>
      <c r="L471" s="16"/>
    </row>
    <row r="472" spans="1:12" x14ac:dyDescent="0.25">
      <c r="A472" s="14">
        <f t="shared" si="46"/>
        <v>156</v>
      </c>
      <c r="B472" s="14" t="str">
        <f t="shared" si="42"/>
        <v>0x9C</v>
      </c>
      <c r="C472" s="15" t="s">
        <v>945</v>
      </c>
      <c r="D472" s="16" t="s">
        <v>859</v>
      </c>
      <c r="E472" s="17"/>
      <c r="F472" s="16">
        <v>6</v>
      </c>
      <c r="G472" s="16">
        <v>6</v>
      </c>
      <c r="H472" s="15">
        <f t="shared" si="43"/>
        <v>1</v>
      </c>
      <c r="I472" s="15" t="s">
        <v>12</v>
      </c>
      <c r="J472" s="16">
        <v>0</v>
      </c>
      <c r="K472" s="16"/>
      <c r="L472" s="16"/>
    </row>
    <row r="473" spans="1:12" x14ac:dyDescent="0.25">
      <c r="A473" s="14">
        <f t="shared" si="46"/>
        <v>156</v>
      </c>
      <c r="B473" s="14" t="str">
        <f t="shared" si="42"/>
        <v>0x9C</v>
      </c>
      <c r="C473" s="15" t="s">
        <v>945</v>
      </c>
      <c r="D473" s="16" t="s">
        <v>860</v>
      </c>
      <c r="E473" s="17"/>
      <c r="F473" s="16">
        <v>5</v>
      </c>
      <c r="G473" s="16">
        <v>5</v>
      </c>
      <c r="H473" s="15">
        <f t="shared" si="43"/>
        <v>1</v>
      </c>
      <c r="I473" s="15" t="s">
        <v>12</v>
      </c>
      <c r="J473" s="16">
        <v>0</v>
      </c>
      <c r="K473" s="16"/>
      <c r="L473" s="16"/>
    </row>
    <row r="474" spans="1:12" x14ac:dyDescent="0.25">
      <c r="A474" s="14">
        <f t="shared" si="46"/>
        <v>156</v>
      </c>
      <c r="B474" s="14" t="str">
        <f t="shared" si="42"/>
        <v>0x9C</v>
      </c>
      <c r="C474" s="15" t="s">
        <v>945</v>
      </c>
      <c r="D474" s="16" t="s">
        <v>861</v>
      </c>
      <c r="E474" s="17"/>
      <c r="F474" s="16">
        <v>4</v>
      </c>
      <c r="G474" s="16">
        <v>4</v>
      </c>
      <c r="H474" s="15">
        <f t="shared" si="43"/>
        <v>1</v>
      </c>
      <c r="I474" s="15" t="s">
        <v>12</v>
      </c>
      <c r="J474" s="16">
        <v>0</v>
      </c>
      <c r="K474" s="16"/>
      <c r="L474" s="16"/>
    </row>
    <row r="475" spans="1:12" x14ac:dyDescent="0.25">
      <c r="A475" s="14">
        <f t="shared" si="46"/>
        <v>156</v>
      </c>
      <c r="B475" s="14" t="str">
        <f t="shared" si="42"/>
        <v>0x9C</v>
      </c>
      <c r="C475" s="15" t="s">
        <v>945</v>
      </c>
      <c r="D475" s="16" t="s">
        <v>862</v>
      </c>
      <c r="E475" s="17"/>
      <c r="F475" s="16">
        <v>3</v>
      </c>
      <c r="G475" s="16">
        <v>3</v>
      </c>
      <c r="H475" s="15">
        <f t="shared" si="43"/>
        <v>1</v>
      </c>
      <c r="I475" s="15" t="s">
        <v>12</v>
      </c>
      <c r="J475" s="16">
        <v>0</v>
      </c>
      <c r="K475" s="16"/>
      <c r="L475" s="16"/>
    </row>
    <row r="476" spans="1:12" x14ac:dyDescent="0.25">
      <c r="A476" s="14">
        <f t="shared" si="46"/>
        <v>156</v>
      </c>
      <c r="B476" s="14" t="str">
        <f t="shared" si="42"/>
        <v>0x9C</v>
      </c>
      <c r="C476" s="15" t="s">
        <v>945</v>
      </c>
      <c r="D476" s="16" t="s">
        <v>863</v>
      </c>
      <c r="E476" s="17"/>
      <c r="F476" s="16">
        <v>2</v>
      </c>
      <c r="G476" s="16">
        <v>2</v>
      </c>
      <c r="H476" s="15">
        <f t="shared" si="43"/>
        <v>1</v>
      </c>
      <c r="I476" s="15" t="s">
        <v>12</v>
      </c>
      <c r="J476" s="16">
        <v>0</v>
      </c>
      <c r="K476" s="16"/>
      <c r="L476" s="16"/>
    </row>
    <row r="477" spans="1:12" x14ac:dyDescent="0.25">
      <c r="A477" s="14">
        <f t="shared" si="46"/>
        <v>156</v>
      </c>
      <c r="B477" s="14" t="str">
        <f t="shared" si="42"/>
        <v>0x9C</v>
      </c>
      <c r="C477" s="15" t="s">
        <v>945</v>
      </c>
      <c r="D477" s="16" t="s">
        <v>864</v>
      </c>
      <c r="E477" s="17"/>
      <c r="F477" s="16">
        <v>1</v>
      </c>
      <c r="G477" s="16">
        <v>1</v>
      </c>
      <c r="H477" s="15">
        <f t="shared" si="43"/>
        <v>1</v>
      </c>
      <c r="I477" s="15" t="s">
        <v>12</v>
      </c>
      <c r="J477" s="16">
        <v>0</v>
      </c>
      <c r="K477" s="16"/>
      <c r="L477" s="16"/>
    </row>
    <row r="478" spans="1:12" x14ac:dyDescent="0.25">
      <c r="A478" s="14">
        <f t="shared" si="46"/>
        <v>156</v>
      </c>
      <c r="B478" s="14" t="str">
        <f t="shared" si="42"/>
        <v>0x9C</v>
      </c>
      <c r="C478" s="15" t="s">
        <v>945</v>
      </c>
      <c r="D478" s="16" t="s">
        <v>865</v>
      </c>
      <c r="E478" s="17"/>
      <c r="F478" s="16">
        <v>0</v>
      </c>
      <c r="G478" s="16">
        <v>0</v>
      </c>
      <c r="H478" s="15">
        <f t="shared" si="43"/>
        <v>1</v>
      </c>
      <c r="I478" s="15" t="s">
        <v>12</v>
      </c>
      <c r="J478" s="16">
        <v>0</v>
      </c>
      <c r="K478" s="16"/>
      <c r="L478" s="16"/>
    </row>
    <row r="479" spans="1:12" x14ac:dyDescent="0.25">
      <c r="A479" s="18">
        <f>A478+2</f>
        <v>158</v>
      </c>
      <c r="B479" s="18" t="str">
        <f t="shared" si="42"/>
        <v>0x9E</v>
      </c>
      <c r="C479" s="19" t="s">
        <v>946</v>
      </c>
      <c r="D479" s="19" t="s">
        <v>867</v>
      </c>
      <c r="E479" s="21" t="s">
        <v>868</v>
      </c>
      <c r="F479" s="24">
        <v>6</v>
      </c>
      <c r="G479" s="24">
        <v>6</v>
      </c>
      <c r="H479" s="19">
        <f t="shared" si="43"/>
        <v>1</v>
      </c>
      <c r="I479" s="19" t="s">
        <v>9</v>
      </c>
      <c r="J479" s="24">
        <v>0</v>
      </c>
      <c r="K479" s="24"/>
      <c r="L479" s="24"/>
    </row>
    <row r="480" spans="1:12" x14ac:dyDescent="0.25">
      <c r="A480" s="18">
        <f>A479</f>
        <v>158</v>
      </c>
      <c r="B480" s="18" t="str">
        <f t="shared" si="42"/>
        <v>0x9E</v>
      </c>
      <c r="C480" s="19" t="s">
        <v>946</v>
      </c>
      <c r="D480" s="24" t="s">
        <v>869</v>
      </c>
      <c r="E480" s="21" t="s">
        <v>870</v>
      </c>
      <c r="F480" s="24">
        <v>5</v>
      </c>
      <c r="G480" s="24">
        <v>5</v>
      </c>
      <c r="H480" s="19">
        <f t="shared" si="43"/>
        <v>1</v>
      </c>
      <c r="I480" s="19" t="s">
        <v>9</v>
      </c>
      <c r="J480" s="24">
        <v>0</v>
      </c>
      <c r="K480" s="24"/>
      <c r="L480" s="24"/>
    </row>
    <row r="481" spans="1:12" x14ac:dyDescent="0.25">
      <c r="A481" s="18">
        <f>A480</f>
        <v>158</v>
      </c>
      <c r="B481" s="18" t="str">
        <f t="shared" si="42"/>
        <v>0x9E</v>
      </c>
      <c r="C481" s="19" t="s">
        <v>946</v>
      </c>
      <c r="D481" s="24" t="s">
        <v>871</v>
      </c>
      <c r="E481" s="21" t="s">
        <v>870</v>
      </c>
      <c r="F481" s="24">
        <v>4</v>
      </c>
      <c r="G481" s="24">
        <v>4</v>
      </c>
      <c r="H481" s="19">
        <f t="shared" si="43"/>
        <v>1</v>
      </c>
      <c r="I481" s="19" t="s">
        <v>9</v>
      </c>
      <c r="J481" s="24">
        <v>0</v>
      </c>
      <c r="K481" s="24"/>
      <c r="L481" s="24"/>
    </row>
    <row r="482" spans="1:12" x14ac:dyDescent="0.25">
      <c r="A482" s="18">
        <f>A481</f>
        <v>158</v>
      </c>
      <c r="B482" s="18" t="str">
        <f t="shared" si="42"/>
        <v>0x9E</v>
      </c>
      <c r="C482" s="19" t="s">
        <v>946</v>
      </c>
      <c r="D482" s="19" t="s">
        <v>872</v>
      </c>
      <c r="E482" s="21" t="s">
        <v>868</v>
      </c>
      <c r="F482" s="24">
        <v>2</v>
      </c>
      <c r="G482" s="24">
        <v>2</v>
      </c>
      <c r="H482" s="19">
        <f t="shared" si="43"/>
        <v>1</v>
      </c>
      <c r="I482" s="19" t="s">
        <v>10</v>
      </c>
      <c r="J482" s="24">
        <v>0</v>
      </c>
      <c r="K482" s="24"/>
      <c r="L482" s="24"/>
    </row>
    <row r="483" spans="1:12" x14ac:dyDescent="0.25">
      <c r="A483" s="18">
        <f>A482</f>
        <v>158</v>
      </c>
      <c r="B483" s="18" t="str">
        <f t="shared" si="42"/>
        <v>0x9E</v>
      </c>
      <c r="C483" s="19" t="s">
        <v>946</v>
      </c>
      <c r="D483" s="24" t="s">
        <v>873</v>
      </c>
      <c r="E483" s="21" t="s">
        <v>870</v>
      </c>
      <c r="F483" s="24">
        <v>1</v>
      </c>
      <c r="G483" s="24">
        <v>1</v>
      </c>
      <c r="H483" s="19">
        <f t="shared" si="43"/>
        <v>1</v>
      </c>
      <c r="I483" s="19" t="s">
        <v>10</v>
      </c>
      <c r="J483" s="24">
        <v>0</v>
      </c>
      <c r="K483" s="24"/>
      <c r="L483" s="24"/>
    </row>
    <row r="484" spans="1:12" x14ac:dyDescent="0.25">
      <c r="A484" s="18">
        <f>A483</f>
        <v>158</v>
      </c>
      <c r="B484" s="18" t="str">
        <f t="shared" si="42"/>
        <v>0x9E</v>
      </c>
      <c r="C484" s="19" t="s">
        <v>946</v>
      </c>
      <c r="D484" s="24" t="s">
        <v>874</v>
      </c>
      <c r="E484" s="21" t="s">
        <v>870</v>
      </c>
      <c r="F484" s="24">
        <v>0</v>
      </c>
      <c r="G484" s="24">
        <v>0</v>
      </c>
      <c r="H484" s="19">
        <f t="shared" si="43"/>
        <v>1</v>
      </c>
      <c r="I484" s="19" t="s">
        <v>10</v>
      </c>
      <c r="J484" s="24">
        <v>0</v>
      </c>
      <c r="K484" s="24"/>
      <c r="L484" s="24"/>
    </row>
    <row r="485" spans="1:12" x14ac:dyDescent="0.25">
      <c r="A485" s="14">
        <f>A484+1</f>
        <v>159</v>
      </c>
      <c r="B485" s="14" t="str">
        <f t="shared" si="42"/>
        <v>0x9F</v>
      </c>
      <c r="C485" s="15" t="s">
        <v>947</v>
      </c>
      <c r="D485" s="16" t="s">
        <v>876</v>
      </c>
      <c r="E485" s="17" t="s">
        <v>1766</v>
      </c>
      <c r="F485" s="16">
        <v>5</v>
      </c>
      <c r="G485" s="16">
        <v>5</v>
      </c>
      <c r="H485" s="15">
        <f t="shared" si="43"/>
        <v>1</v>
      </c>
      <c r="I485" s="15" t="s">
        <v>9</v>
      </c>
      <c r="J485" s="16">
        <v>0</v>
      </c>
      <c r="K485" s="16"/>
      <c r="L485" s="16"/>
    </row>
    <row r="486" spans="1:12" x14ac:dyDescent="0.25">
      <c r="A486" s="14">
        <f>A485</f>
        <v>159</v>
      </c>
      <c r="B486" s="14" t="str">
        <f t="shared" si="42"/>
        <v>0x9F</v>
      </c>
      <c r="C486" s="15" t="s">
        <v>947</v>
      </c>
      <c r="D486" s="15" t="s">
        <v>877</v>
      </c>
      <c r="E486" s="17" t="s">
        <v>1767</v>
      </c>
      <c r="F486" s="16">
        <v>4</v>
      </c>
      <c r="G486" s="16">
        <v>4</v>
      </c>
      <c r="H486" s="15">
        <f t="shared" si="43"/>
        <v>1</v>
      </c>
      <c r="I486" s="15" t="s">
        <v>9</v>
      </c>
      <c r="J486" s="16">
        <v>0</v>
      </c>
      <c r="K486" s="16"/>
      <c r="L486" s="16"/>
    </row>
    <row r="487" spans="1:12" x14ac:dyDescent="0.25">
      <c r="A487" s="14">
        <f>A486</f>
        <v>159</v>
      </c>
      <c r="B487" s="14" t="str">
        <f t="shared" si="42"/>
        <v>0x9F</v>
      </c>
      <c r="C487" s="15" t="s">
        <v>947</v>
      </c>
      <c r="D487" s="16" t="s">
        <v>878</v>
      </c>
      <c r="E487" s="17" t="s">
        <v>1768</v>
      </c>
      <c r="F487" s="16">
        <v>1</v>
      </c>
      <c r="G487" s="16">
        <v>1</v>
      </c>
      <c r="H487" s="15">
        <f t="shared" si="43"/>
        <v>1</v>
      </c>
      <c r="I487" s="15" t="s">
        <v>10</v>
      </c>
      <c r="J487" s="16">
        <v>0</v>
      </c>
      <c r="K487" s="16"/>
      <c r="L487" s="16"/>
    </row>
    <row r="488" spans="1:12" x14ac:dyDescent="0.25">
      <c r="A488" s="14">
        <f>A487</f>
        <v>159</v>
      </c>
      <c r="B488" s="14" t="str">
        <f t="shared" si="42"/>
        <v>0x9F</v>
      </c>
      <c r="C488" s="15" t="s">
        <v>947</v>
      </c>
      <c r="D488" s="15" t="s">
        <v>879</v>
      </c>
      <c r="E488" s="17" t="s">
        <v>1769</v>
      </c>
      <c r="F488" s="16">
        <v>0</v>
      </c>
      <c r="G488" s="16">
        <v>0</v>
      </c>
      <c r="H488" s="15">
        <f t="shared" si="43"/>
        <v>1</v>
      </c>
      <c r="I488" s="15" t="s">
        <v>10</v>
      </c>
      <c r="J488" s="16">
        <v>0</v>
      </c>
      <c r="K488" s="16"/>
      <c r="L488" s="16"/>
    </row>
    <row r="489" spans="1:12" x14ac:dyDescent="0.25">
      <c r="A489" s="18">
        <f>A488+1</f>
        <v>160</v>
      </c>
      <c r="B489" s="18" t="str">
        <f t="shared" si="42"/>
        <v>0xA0</v>
      </c>
      <c r="C489" s="19" t="s">
        <v>948</v>
      </c>
      <c r="D489" s="24" t="s">
        <v>881</v>
      </c>
      <c r="E489" s="21"/>
      <c r="F489" s="24">
        <v>15</v>
      </c>
      <c r="G489" s="24">
        <v>15</v>
      </c>
      <c r="H489" s="19">
        <f t="shared" si="43"/>
        <v>1</v>
      </c>
      <c r="I489" s="19" t="s">
        <v>9</v>
      </c>
      <c r="J489" s="24">
        <v>0</v>
      </c>
      <c r="K489" s="24"/>
      <c r="L489" s="24"/>
    </row>
    <row r="490" spans="1:12" x14ac:dyDescent="0.25">
      <c r="A490" s="18">
        <f t="shared" ref="A490:A504" si="47">A489</f>
        <v>160</v>
      </c>
      <c r="B490" s="18" t="str">
        <f t="shared" si="42"/>
        <v>0xA0</v>
      </c>
      <c r="C490" s="19" t="s">
        <v>948</v>
      </c>
      <c r="D490" s="24" t="s">
        <v>882</v>
      </c>
      <c r="E490" s="21"/>
      <c r="F490" s="24">
        <v>14</v>
      </c>
      <c r="G490" s="24">
        <v>14</v>
      </c>
      <c r="H490" s="19">
        <f t="shared" si="43"/>
        <v>1</v>
      </c>
      <c r="I490" s="19" t="s">
        <v>9</v>
      </c>
      <c r="J490" s="24">
        <v>0</v>
      </c>
      <c r="K490" s="24"/>
      <c r="L490" s="24"/>
    </row>
    <row r="491" spans="1:12" x14ac:dyDescent="0.25">
      <c r="A491" s="18">
        <f t="shared" si="47"/>
        <v>160</v>
      </c>
      <c r="B491" s="18" t="str">
        <f t="shared" si="42"/>
        <v>0xA0</v>
      </c>
      <c r="C491" s="19" t="s">
        <v>948</v>
      </c>
      <c r="D491" s="24" t="s">
        <v>883</v>
      </c>
      <c r="E491" s="21"/>
      <c r="F491" s="24">
        <v>13</v>
      </c>
      <c r="G491" s="24">
        <v>13</v>
      </c>
      <c r="H491" s="19">
        <f t="shared" si="43"/>
        <v>1</v>
      </c>
      <c r="I491" s="19" t="s">
        <v>9</v>
      </c>
      <c r="J491" s="24">
        <v>0</v>
      </c>
      <c r="K491" s="24"/>
      <c r="L491" s="24"/>
    </row>
    <row r="492" spans="1:12" x14ac:dyDescent="0.25">
      <c r="A492" s="18">
        <f t="shared" si="47"/>
        <v>160</v>
      </c>
      <c r="B492" s="18" t="str">
        <f t="shared" si="42"/>
        <v>0xA0</v>
      </c>
      <c r="C492" s="19" t="s">
        <v>948</v>
      </c>
      <c r="D492" s="24" t="s">
        <v>884</v>
      </c>
      <c r="E492" s="21"/>
      <c r="F492" s="24">
        <v>12</v>
      </c>
      <c r="G492" s="24">
        <v>12</v>
      </c>
      <c r="H492" s="19">
        <f t="shared" si="43"/>
        <v>1</v>
      </c>
      <c r="I492" s="19" t="s">
        <v>9</v>
      </c>
      <c r="J492" s="24">
        <v>0</v>
      </c>
      <c r="K492" s="24"/>
      <c r="L492" s="24"/>
    </row>
    <row r="493" spans="1:12" x14ac:dyDescent="0.25">
      <c r="A493" s="18">
        <f t="shared" si="47"/>
        <v>160</v>
      </c>
      <c r="B493" s="18" t="str">
        <f t="shared" si="42"/>
        <v>0xA0</v>
      </c>
      <c r="C493" s="19" t="s">
        <v>948</v>
      </c>
      <c r="D493" s="24" t="s">
        <v>885</v>
      </c>
      <c r="E493" s="21"/>
      <c r="F493" s="24">
        <v>11</v>
      </c>
      <c r="G493" s="24">
        <v>11</v>
      </c>
      <c r="H493" s="19">
        <f t="shared" si="43"/>
        <v>1</v>
      </c>
      <c r="I493" s="19" t="s">
        <v>9</v>
      </c>
      <c r="J493" s="24">
        <v>0</v>
      </c>
      <c r="K493" s="24"/>
      <c r="L493" s="24"/>
    </row>
    <row r="494" spans="1:12" x14ac:dyDescent="0.25">
      <c r="A494" s="18">
        <f t="shared" si="47"/>
        <v>160</v>
      </c>
      <c r="B494" s="18" t="str">
        <f t="shared" si="42"/>
        <v>0xA0</v>
      </c>
      <c r="C494" s="19" t="s">
        <v>948</v>
      </c>
      <c r="D494" s="24" t="s">
        <v>886</v>
      </c>
      <c r="E494" s="21"/>
      <c r="F494" s="24">
        <v>10</v>
      </c>
      <c r="G494" s="24">
        <v>10</v>
      </c>
      <c r="H494" s="19">
        <f t="shared" si="43"/>
        <v>1</v>
      </c>
      <c r="I494" s="19" t="s">
        <v>9</v>
      </c>
      <c r="J494" s="24">
        <v>0</v>
      </c>
      <c r="K494" s="24"/>
      <c r="L494" s="24"/>
    </row>
    <row r="495" spans="1:12" x14ac:dyDescent="0.25">
      <c r="A495" s="18">
        <f t="shared" si="47"/>
        <v>160</v>
      </c>
      <c r="B495" s="18" t="str">
        <f t="shared" si="42"/>
        <v>0xA0</v>
      </c>
      <c r="C495" s="19" t="s">
        <v>948</v>
      </c>
      <c r="D495" s="24" t="s">
        <v>887</v>
      </c>
      <c r="E495" s="21"/>
      <c r="F495" s="24">
        <v>9</v>
      </c>
      <c r="G495" s="24">
        <v>9</v>
      </c>
      <c r="H495" s="19">
        <f t="shared" si="43"/>
        <v>1</v>
      </c>
      <c r="I495" s="19" t="s">
        <v>9</v>
      </c>
      <c r="J495" s="24">
        <v>0</v>
      </c>
      <c r="K495" s="24"/>
      <c r="L495" s="24"/>
    </row>
    <row r="496" spans="1:12" x14ac:dyDescent="0.25">
      <c r="A496" s="18">
        <f t="shared" si="47"/>
        <v>160</v>
      </c>
      <c r="B496" s="18" t="str">
        <f t="shared" si="42"/>
        <v>0xA0</v>
      </c>
      <c r="C496" s="19" t="s">
        <v>948</v>
      </c>
      <c r="D496" s="24" t="s">
        <v>888</v>
      </c>
      <c r="E496" s="21"/>
      <c r="F496" s="24">
        <v>8</v>
      </c>
      <c r="G496" s="24">
        <v>8</v>
      </c>
      <c r="H496" s="19">
        <f t="shared" si="43"/>
        <v>1</v>
      </c>
      <c r="I496" s="19" t="s">
        <v>9</v>
      </c>
      <c r="J496" s="24">
        <v>0</v>
      </c>
      <c r="K496" s="24"/>
      <c r="L496" s="24"/>
    </row>
    <row r="497" spans="1:12" x14ac:dyDescent="0.25">
      <c r="A497" s="18">
        <f t="shared" si="47"/>
        <v>160</v>
      </c>
      <c r="B497" s="18" t="str">
        <f t="shared" si="42"/>
        <v>0xA0</v>
      </c>
      <c r="C497" s="19" t="s">
        <v>948</v>
      </c>
      <c r="D497" s="24" t="s">
        <v>889</v>
      </c>
      <c r="E497" s="21"/>
      <c r="F497" s="24">
        <v>7</v>
      </c>
      <c r="G497" s="24">
        <v>7</v>
      </c>
      <c r="H497" s="19">
        <f t="shared" si="43"/>
        <v>1</v>
      </c>
      <c r="I497" s="19" t="s">
        <v>9</v>
      </c>
      <c r="J497" s="24">
        <v>0</v>
      </c>
      <c r="K497" s="24"/>
      <c r="L497" s="24"/>
    </row>
    <row r="498" spans="1:12" x14ac:dyDescent="0.25">
      <c r="A498" s="18">
        <f t="shared" si="47"/>
        <v>160</v>
      </c>
      <c r="B498" s="18" t="str">
        <f t="shared" si="42"/>
        <v>0xA0</v>
      </c>
      <c r="C498" s="19" t="s">
        <v>948</v>
      </c>
      <c r="D498" s="24" t="s">
        <v>890</v>
      </c>
      <c r="E498" s="21"/>
      <c r="F498" s="24">
        <v>6</v>
      </c>
      <c r="G498" s="24">
        <v>6</v>
      </c>
      <c r="H498" s="19">
        <f t="shared" si="43"/>
        <v>1</v>
      </c>
      <c r="I498" s="19" t="s">
        <v>9</v>
      </c>
      <c r="J498" s="24">
        <v>0</v>
      </c>
      <c r="K498" s="24"/>
      <c r="L498" s="24"/>
    </row>
    <row r="499" spans="1:12" x14ac:dyDescent="0.25">
      <c r="A499" s="18">
        <f t="shared" si="47"/>
        <v>160</v>
      </c>
      <c r="B499" s="18" t="str">
        <f t="shared" si="42"/>
        <v>0xA0</v>
      </c>
      <c r="C499" s="19" t="s">
        <v>948</v>
      </c>
      <c r="D499" s="24" t="s">
        <v>891</v>
      </c>
      <c r="E499" s="21"/>
      <c r="F499" s="24">
        <v>5</v>
      </c>
      <c r="G499" s="24">
        <v>5</v>
      </c>
      <c r="H499" s="19">
        <f t="shared" si="43"/>
        <v>1</v>
      </c>
      <c r="I499" s="19" t="s">
        <v>9</v>
      </c>
      <c r="J499" s="24">
        <v>0</v>
      </c>
      <c r="K499" s="24"/>
      <c r="L499" s="24"/>
    </row>
    <row r="500" spans="1:12" x14ac:dyDescent="0.25">
      <c r="A500" s="18">
        <f t="shared" si="47"/>
        <v>160</v>
      </c>
      <c r="B500" s="18" t="str">
        <f t="shared" si="42"/>
        <v>0xA0</v>
      </c>
      <c r="C500" s="19" t="s">
        <v>948</v>
      </c>
      <c r="D500" s="24" t="s">
        <v>892</v>
      </c>
      <c r="E500" s="21"/>
      <c r="F500" s="24">
        <v>4</v>
      </c>
      <c r="G500" s="24">
        <v>4</v>
      </c>
      <c r="H500" s="19">
        <f t="shared" si="43"/>
        <v>1</v>
      </c>
      <c r="I500" s="19" t="s">
        <v>9</v>
      </c>
      <c r="J500" s="24">
        <v>0</v>
      </c>
      <c r="K500" s="24"/>
      <c r="L500" s="24"/>
    </row>
    <row r="501" spans="1:12" x14ac:dyDescent="0.25">
      <c r="A501" s="18">
        <f t="shared" si="47"/>
        <v>160</v>
      </c>
      <c r="B501" s="18" t="str">
        <f t="shared" ref="B501:B564" si="48">_xlfn.CONCAT("0x",DEC2HEX(A501,2))</f>
        <v>0xA0</v>
      </c>
      <c r="C501" s="19" t="s">
        <v>948</v>
      </c>
      <c r="D501" s="24" t="s">
        <v>893</v>
      </c>
      <c r="E501" s="21"/>
      <c r="F501" s="24">
        <v>3</v>
      </c>
      <c r="G501" s="24">
        <v>3</v>
      </c>
      <c r="H501" s="19">
        <f t="shared" ref="H501:H564" si="49">IF(G501="","",F501-G501+1)</f>
        <v>1</v>
      </c>
      <c r="I501" s="19" t="s">
        <v>9</v>
      </c>
      <c r="J501" s="24">
        <v>0</v>
      </c>
      <c r="K501" s="24"/>
      <c r="L501" s="24"/>
    </row>
    <row r="502" spans="1:12" x14ac:dyDescent="0.25">
      <c r="A502" s="18">
        <f t="shared" si="47"/>
        <v>160</v>
      </c>
      <c r="B502" s="18" t="str">
        <f t="shared" si="48"/>
        <v>0xA0</v>
      </c>
      <c r="C502" s="19" t="s">
        <v>948</v>
      </c>
      <c r="D502" s="24" t="s">
        <v>894</v>
      </c>
      <c r="E502" s="21"/>
      <c r="F502" s="24">
        <v>2</v>
      </c>
      <c r="G502" s="24">
        <v>2</v>
      </c>
      <c r="H502" s="19">
        <f t="shared" si="49"/>
        <v>1</v>
      </c>
      <c r="I502" s="19" t="s">
        <v>9</v>
      </c>
      <c r="J502" s="24">
        <v>0</v>
      </c>
      <c r="K502" s="24"/>
      <c r="L502" s="24"/>
    </row>
    <row r="503" spans="1:12" x14ac:dyDescent="0.25">
      <c r="A503" s="18">
        <f t="shared" si="47"/>
        <v>160</v>
      </c>
      <c r="B503" s="18" t="str">
        <f t="shared" si="48"/>
        <v>0xA0</v>
      </c>
      <c r="C503" s="19" t="s">
        <v>948</v>
      </c>
      <c r="D503" s="24" t="s">
        <v>895</v>
      </c>
      <c r="E503" s="21"/>
      <c r="F503" s="24">
        <v>1</v>
      </c>
      <c r="G503" s="24">
        <v>1</v>
      </c>
      <c r="H503" s="19">
        <f t="shared" si="49"/>
        <v>1</v>
      </c>
      <c r="I503" s="19" t="s">
        <v>9</v>
      </c>
      <c r="J503" s="24">
        <v>0</v>
      </c>
      <c r="K503" s="24"/>
      <c r="L503" s="24"/>
    </row>
    <row r="504" spans="1:12" x14ac:dyDescent="0.25">
      <c r="A504" s="18">
        <f t="shared" si="47"/>
        <v>160</v>
      </c>
      <c r="B504" s="18" t="str">
        <f t="shared" si="48"/>
        <v>0xA0</v>
      </c>
      <c r="C504" s="19" t="s">
        <v>948</v>
      </c>
      <c r="D504" s="24" t="s">
        <v>896</v>
      </c>
      <c r="E504" s="21"/>
      <c r="F504" s="24">
        <v>0</v>
      </c>
      <c r="G504" s="24">
        <v>0</v>
      </c>
      <c r="H504" s="19">
        <f t="shared" si="49"/>
        <v>1</v>
      </c>
      <c r="I504" s="19" t="s">
        <v>9</v>
      </c>
      <c r="J504" s="24">
        <v>0</v>
      </c>
      <c r="K504" s="24"/>
      <c r="L504" s="24"/>
    </row>
    <row r="505" spans="1:12" x14ac:dyDescent="0.25">
      <c r="A505" s="14">
        <f>A504+2</f>
        <v>162</v>
      </c>
      <c r="B505" s="14" t="str">
        <f t="shared" si="48"/>
        <v>0xA2</v>
      </c>
      <c r="C505" s="15" t="s">
        <v>949</v>
      </c>
      <c r="D505" s="16" t="s">
        <v>898</v>
      </c>
      <c r="E505" s="17"/>
      <c r="F505" s="16">
        <v>15</v>
      </c>
      <c r="G505" s="16">
        <v>15</v>
      </c>
      <c r="H505" s="15">
        <f t="shared" si="49"/>
        <v>1</v>
      </c>
      <c r="I505" s="15" t="s">
        <v>10</v>
      </c>
      <c r="J505" s="16">
        <v>0</v>
      </c>
      <c r="K505" s="16"/>
      <c r="L505" s="16"/>
    </row>
    <row r="506" spans="1:12" x14ac:dyDescent="0.25">
      <c r="A506" s="14">
        <f t="shared" ref="A506:A520" si="50">A505</f>
        <v>162</v>
      </c>
      <c r="B506" s="14" t="str">
        <f t="shared" si="48"/>
        <v>0xA2</v>
      </c>
      <c r="C506" s="15" t="s">
        <v>949</v>
      </c>
      <c r="D506" s="16" t="s">
        <v>899</v>
      </c>
      <c r="E506" s="17"/>
      <c r="F506" s="16">
        <v>14</v>
      </c>
      <c r="G506" s="16">
        <v>14</v>
      </c>
      <c r="H506" s="15">
        <f t="shared" si="49"/>
        <v>1</v>
      </c>
      <c r="I506" s="15" t="s">
        <v>10</v>
      </c>
      <c r="J506" s="16">
        <v>0</v>
      </c>
      <c r="K506" s="16"/>
      <c r="L506" s="16"/>
    </row>
    <row r="507" spans="1:12" x14ac:dyDescent="0.25">
      <c r="A507" s="14">
        <f t="shared" si="50"/>
        <v>162</v>
      </c>
      <c r="B507" s="14" t="str">
        <f t="shared" si="48"/>
        <v>0xA2</v>
      </c>
      <c r="C507" s="15" t="s">
        <v>949</v>
      </c>
      <c r="D507" s="16" t="s">
        <v>900</v>
      </c>
      <c r="E507" s="17"/>
      <c r="F507" s="16">
        <v>13</v>
      </c>
      <c r="G507" s="16">
        <v>13</v>
      </c>
      <c r="H507" s="15">
        <f t="shared" si="49"/>
        <v>1</v>
      </c>
      <c r="I507" s="15" t="s">
        <v>10</v>
      </c>
      <c r="J507" s="16">
        <v>0</v>
      </c>
      <c r="K507" s="16"/>
      <c r="L507" s="16"/>
    </row>
    <row r="508" spans="1:12" x14ac:dyDescent="0.25">
      <c r="A508" s="14">
        <f t="shared" si="50"/>
        <v>162</v>
      </c>
      <c r="B508" s="14" t="str">
        <f t="shared" si="48"/>
        <v>0xA2</v>
      </c>
      <c r="C508" s="15" t="s">
        <v>949</v>
      </c>
      <c r="D508" s="16" t="s">
        <v>901</v>
      </c>
      <c r="E508" s="17"/>
      <c r="F508" s="16">
        <v>12</v>
      </c>
      <c r="G508" s="16">
        <v>12</v>
      </c>
      <c r="H508" s="15">
        <f t="shared" si="49"/>
        <v>1</v>
      </c>
      <c r="I508" s="15" t="s">
        <v>10</v>
      </c>
      <c r="J508" s="16">
        <v>0</v>
      </c>
      <c r="K508" s="16"/>
      <c r="L508" s="16"/>
    </row>
    <row r="509" spans="1:12" x14ac:dyDescent="0.25">
      <c r="A509" s="14">
        <f t="shared" si="50"/>
        <v>162</v>
      </c>
      <c r="B509" s="14" t="str">
        <f t="shared" si="48"/>
        <v>0xA2</v>
      </c>
      <c r="C509" s="15" t="s">
        <v>949</v>
      </c>
      <c r="D509" s="16" t="s">
        <v>902</v>
      </c>
      <c r="E509" s="17"/>
      <c r="F509" s="16">
        <v>11</v>
      </c>
      <c r="G509" s="16">
        <v>11</v>
      </c>
      <c r="H509" s="15">
        <f t="shared" si="49"/>
        <v>1</v>
      </c>
      <c r="I509" s="15" t="s">
        <v>10</v>
      </c>
      <c r="J509" s="16">
        <v>0</v>
      </c>
      <c r="K509" s="16"/>
      <c r="L509" s="16"/>
    </row>
    <row r="510" spans="1:12" x14ac:dyDescent="0.25">
      <c r="A510" s="14">
        <f t="shared" si="50"/>
        <v>162</v>
      </c>
      <c r="B510" s="14" t="str">
        <f t="shared" si="48"/>
        <v>0xA2</v>
      </c>
      <c r="C510" s="15" t="s">
        <v>949</v>
      </c>
      <c r="D510" s="16" t="s">
        <v>903</v>
      </c>
      <c r="E510" s="17"/>
      <c r="F510" s="16">
        <v>10</v>
      </c>
      <c r="G510" s="16">
        <v>10</v>
      </c>
      <c r="H510" s="15">
        <f t="shared" si="49"/>
        <v>1</v>
      </c>
      <c r="I510" s="15" t="s">
        <v>10</v>
      </c>
      <c r="J510" s="16">
        <v>0</v>
      </c>
      <c r="K510" s="16"/>
      <c r="L510" s="16"/>
    </row>
    <row r="511" spans="1:12" x14ac:dyDescent="0.25">
      <c r="A511" s="14">
        <f t="shared" si="50"/>
        <v>162</v>
      </c>
      <c r="B511" s="14" t="str">
        <f t="shared" si="48"/>
        <v>0xA2</v>
      </c>
      <c r="C511" s="15" t="s">
        <v>949</v>
      </c>
      <c r="D511" s="16" t="s">
        <v>904</v>
      </c>
      <c r="E511" s="17"/>
      <c r="F511" s="16">
        <v>9</v>
      </c>
      <c r="G511" s="16">
        <v>9</v>
      </c>
      <c r="H511" s="15">
        <f t="shared" si="49"/>
        <v>1</v>
      </c>
      <c r="I511" s="15" t="s">
        <v>10</v>
      </c>
      <c r="J511" s="16">
        <v>0</v>
      </c>
      <c r="K511" s="16"/>
      <c r="L511" s="16"/>
    </row>
    <row r="512" spans="1:12" x14ac:dyDescent="0.25">
      <c r="A512" s="14">
        <f t="shared" si="50"/>
        <v>162</v>
      </c>
      <c r="B512" s="14" t="str">
        <f t="shared" si="48"/>
        <v>0xA2</v>
      </c>
      <c r="C512" s="15" t="s">
        <v>949</v>
      </c>
      <c r="D512" s="16" t="s">
        <v>905</v>
      </c>
      <c r="E512" s="17"/>
      <c r="F512" s="16">
        <v>8</v>
      </c>
      <c r="G512" s="16">
        <v>8</v>
      </c>
      <c r="H512" s="15">
        <f t="shared" si="49"/>
        <v>1</v>
      </c>
      <c r="I512" s="15" t="s">
        <v>10</v>
      </c>
      <c r="J512" s="16">
        <v>0</v>
      </c>
      <c r="K512" s="16"/>
      <c r="L512" s="16"/>
    </row>
    <row r="513" spans="1:12" x14ac:dyDescent="0.25">
      <c r="A513" s="14">
        <f t="shared" si="50"/>
        <v>162</v>
      </c>
      <c r="B513" s="14" t="str">
        <f t="shared" si="48"/>
        <v>0xA2</v>
      </c>
      <c r="C513" s="15" t="s">
        <v>949</v>
      </c>
      <c r="D513" s="16" t="s">
        <v>906</v>
      </c>
      <c r="E513" s="17"/>
      <c r="F513" s="16">
        <v>7</v>
      </c>
      <c r="G513" s="16">
        <v>7</v>
      </c>
      <c r="H513" s="15">
        <f t="shared" si="49"/>
        <v>1</v>
      </c>
      <c r="I513" s="15" t="s">
        <v>10</v>
      </c>
      <c r="J513" s="16">
        <v>0</v>
      </c>
      <c r="K513" s="16"/>
      <c r="L513" s="16"/>
    </row>
    <row r="514" spans="1:12" x14ac:dyDescent="0.25">
      <c r="A514" s="14">
        <f t="shared" si="50"/>
        <v>162</v>
      </c>
      <c r="B514" s="14" t="str">
        <f t="shared" si="48"/>
        <v>0xA2</v>
      </c>
      <c r="C514" s="15" t="s">
        <v>949</v>
      </c>
      <c r="D514" s="16" t="s">
        <v>907</v>
      </c>
      <c r="E514" s="17"/>
      <c r="F514" s="16">
        <v>6</v>
      </c>
      <c r="G514" s="16">
        <v>6</v>
      </c>
      <c r="H514" s="15">
        <f t="shared" si="49"/>
        <v>1</v>
      </c>
      <c r="I514" s="15" t="s">
        <v>10</v>
      </c>
      <c r="J514" s="16">
        <v>0</v>
      </c>
      <c r="K514" s="16"/>
      <c r="L514" s="16"/>
    </row>
    <row r="515" spans="1:12" x14ac:dyDescent="0.25">
      <c r="A515" s="14">
        <f t="shared" si="50"/>
        <v>162</v>
      </c>
      <c r="B515" s="14" t="str">
        <f t="shared" si="48"/>
        <v>0xA2</v>
      </c>
      <c r="C515" s="15" t="s">
        <v>949</v>
      </c>
      <c r="D515" s="16" t="s">
        <v>908</v>
      </c>
      <c r="E515" s="17"/>
      <c r="F515" s="16">
        <v>5</v>
      </c>
      <c r="G515" s="16">
        <v>5</v>
      </c>
      <c r="H515" s="15">
        <f t="shared" si="49"/>
        <v>1</v>
      </c>
      <c r="I515" s="15" t="s">
        <v>10</v>
      </c>
      <c r="J515" s="16">
        <v>0</v>
      </c>
      <c r="K515" s="16"/>
      <c r="L515" s="16"/>
    </row>
    <row r="516" spans="1:12" x14ac:dyDescent="0.25">
      <c r="A516" s="14">
        <f t="shared" si="50"/>
        <v>162</v>
      </c>
      <c r="B516" s="14" t="str">
        <f t="shared" si="48"/>
        <v>0xA2</v>
      </c>
      <c r="C516" s="15" t="s">
        <v>949</v>
      </c>
      <c r="D516" s="16" t="s">
        <v>909</v>
      </c>
      <c r="E516" s="17"/>
      <c r="F516" s="16">
        <v>4</v>
      </c>
      <c r="G516" s="16">
        <v>4</v>
      </c>
      <c r="H516" s="15">
        <f t="shared" si="49"/>
        <v>1</v>
      </c>
      <c r="I516" s="15" t="s">
        <v>10</v>
      </c>
      <c r="J516" s="16">
        <v>0</v>
      </c>
      <c r="K516" s="16"/>
      <c r="L516" s="16"/>
    </row>
    <row r="517" spans="1:12" x14ac:dyDescent="0.25">
      <c r="A517" s="14">
        <f t="shared" si="50"/>
        <v>162</v>
      </c>
      <c r="B517" s="14" t="str">
        <f t="shared" si="48"/>
        <v>0xA2</v>
      </c>
      <c r="C517" s="15" t="s">
        <v>949</v>
      </c>
      <c r="D517" s="16" t="s">
        <v>910</v>
      </c>
      <c r="E517" s="17"/>
      <c r="F517" s="16">
        <v>3</v>
      </c>
      <c r="G517" s="16">
        <v>3</v>
      </c>
      <c r="H517" s="15">
        <f t="shared" si="49"/>
        <v>1</v>
      </c>
      <c r="I517" s="15" t="s">
        <v>10</v>
      </c>
      <c r="J517" s="16">
        <v>0</v>
      </c>
      <c r="K517" s="16"/>
      <c r="L517" s="16"/>
    </row>
    <row r="518" spans="1:12" x14ac:dyDescent="0.25">
      <c r="A518" s="14">
        <f t="shared" si="50"/>
        <v>162</v>
      </c>
      <c r="B518" s="14" t="str">
        <f t="shared" si="48"/>
        <v>0xA2</v>
      </c>
      <c r="C518" s="15" t="s">
        <v>949</v>
      </c>
      <c r="D518" s="16" t="s">
        <v>911</v>
      </c>
      <c r="E518" s="17"/>
      <c r="F518" s="16">
        <v>2</v>
      </c>
      <c r="G518" s="16">
        <v>2</v>
      </c>
      <c r="H518" s="15">
        <f t="shared" si="49"/>
        <v>1</v>
      </c>
      <c r="I518" s="15" t="s">
        <v>10</v>
      </c>
      <c r="J518" s="16">
        <v>0</v>
      </c>
      <c r="K518" s="16"/>
      <c r="L518" s="16"/>
    </row>
    <row r="519" spans="1:12" x14ac:dyDescent="0.25">
      <c r="A519" s="14">
        <f t="shared" si="50"/>
        <v>162</v>
      </c>
      <c r="B519" s="14" t="str">
        <f t="shared" si="48"/>
        <v>0xA2</v>
      </c>
      <c r="C519" s="15" t="s">
        <v>949</v>
      </c>
      <c r="D519" s="16" t="s">
        <v>912</v>
      </c>
      <c r="E519" s="17"/>
      <c r="F519" s="16">
        <v>1</v>
      </c>
      <c r="G519" s="16">
        <v>1</v>
      </c>
      <c r="H519" s="15">
        <f t="shared" si="49"/>
        <v>1</v>
      </c>
      <c r="I519" s="15" t="s">
        <v>10</v>
      </c>
      <c r="J519" s="16">
        <v>0</v>
      </c>
      <c r="K519" s="16"/>
      <c r="L519" s="16"/>
    </row>
    <row r="520" spans="1:12" x14ac:dyDescent="0.25">
      <c r="A520" s="14">
        <f t="shared" si="50"/>
        <v>162</v>
      </c>
      <c r="B520" s="14" t="str">
        <f t="shared" si="48"/>
        <v>0xA2</v>
      </c>
      <c r="C520" s="15" t="s">
        <v>949</v>
      </c>
      <c r="D520" s="16" t="s">
        <v>913</v>
      </c>
      <c r="E520" s="17"/>
      <c r="F520" s="16">
        <v>0</v>
      </c>
      <c r="G520" s="16">
        <v>0</v>
      </c>
      <c r="H520" s="15">
        <f t="shared" si="49"/>
        <v>1</v>
      </c>
      <c r="I520" s="15" t="s">
        <v>10</v>
      </c>
      <c r="J520" s="16">
        <v>0</v>
      </c>
      <c r="K520" s="16"/>
      <c r="L520" s="16"/>
    </row>
    <row r="521" spans="1:12" x14ac:dyDescent="0.25">
      <c r="A521" s="18">
        <f>A520+2</f>
        <v>164</v>
      </c>
      <c r="B521" s="18" t="str">
        <f t="shared" si="48"/>
        <v>0xA4</v>
      </c>
      <c r="C521" s="19" t="s">
        <v>950</v>
      </c>
      <c r="D521" s="24" t="s">
        <v>802</v>
      </c>
      <c r="E521" s="21" t="s">
        <v>803</v>
      </c>
      <c r="F521" s="24">
        <v>6</v>
      </c>
      <c r="G521" s="24">
        <v>6</v>
      </c>
      <c r="H521" s="19">
        <f t="shared" si="49"/>
        <v>1</v>
      </c>
      <c r="I521" s="19" t="s">
        <v>11</v>
      </c>
      <c r="J521" s="24">
        <v>0</v>
      </c>
      <c r="K521" s="24" t="str">
        <f>IF(D521="","",D521)</f>
        <v>com_sel_rx_lna_v</v>
      </c>
      <c r="L521" s="24" t="str">
        <f t="shared" ref="L521:L552" si="51">IF(K521="","",IF(I521="R","in","out"))</f>
        <v>out</v>
      </c>
    </row>
    <row r="522" spans="1:12" x14ac:dyDescent="0.25">
      <c r="A522" s="18">
        <f>A521</f>
        <v>164</v>
      </c>
      <c r="B522" s="18" t="str">
        <f t="shared" si="48"/>
        <v>0xA4</v>
      </c>
      <c r="C522" s="19" t="s">
        <v>950</v>
      </c>
      <c r="D522" s="24" t="s">
        <v>804</v>
      </c>
      <c r="E522" s="21" t="s">
        <v>805</v>
      </c>
      <c r="F522" s="24">
        <v>5</v>
      </c>
      <c r="G522" s="24">
        <v>5</v>
      </c>
      <c r="H522" s="19">
        <f t="shared" si="49"/>
        <v>1</v>
      </c>
      <c r="I522" s="19" t="s">
        <v>11</v>
      </c>
      <c r="J522" s="24">
        <v>0</v>
      </c>
      <c r="K522" s="24" t="str">
        <f>IF(D522="","",D522)</f>
        <v>bf_sel_rx_v_west</v>
      </c>
      <c r="L522" s="24" t="str">
        <f t="shared" si="51"/>
        <v>out</v>
      </c>
    </row>
    <row r="523" spans="1:12" x14ac:dyDescent="0.25">
      <c r="A523" s="18">
        <f>A522</f>
        <v>164</v>
      </c>
      <c r="B523" s="18" t="str">
        <f t="shared" si="48"/>
        <v>0xA4</v>
      </c>
      <c r="C523" s="19" t="s">
        <v>950</v>
      </c>
      <c r="D523" s="24" t="s">
        <v>806</v>
      </c>
      <c r="E523" s="21" t="s">
        <v>805</v>
      </c>
      <c r="F523" s="24">
        <v>4</v>
      </c>
      <c r="G523" s="24">
        <v>4</v>
      </c>
      <c r="H523" s="19">
        <f t="shared" si="49"/>
        <v>1</v>
      </c>
      <c r="I523" s="19" t="s">
        <v>11</v>
      </c>
      <c r="J523" s="24">
        <v>0</v>
      </c>
      <c r="K523" s="24" t="str">
        <f>IF(D523="","",D523)</f>
        <v>bf_sel_rx_v_east</v>
      </c>
      <c r="L523" s="24" t="str">
        <f t="shared" si="51"/>
        <v>out</v>
      </c>
    </row>
    <row r="524" spans="1:12" x14ac:dyDescent="0.25">
      <c r="A524" s="18">
        <f>A523</f>
        <v>164</v>
      </c>
      <c r="B524" s="18" t="str">
        <f t="shared" si="48"/>
        <v>0xA4</v>
      </c>
      <c r="C524" s="19" t="s">
        <v>950</v>
      </c>
      <c r="D524" s="24" t="s">
        <v>807</v>
      </c>
      <c r="E524" s="21" t="s">
        <v>803</v>
      </c>
      <c r="F524" s="19">
        <v>2</v>
      </c>
      <c r="G524" s="19">
        <v>2</v>
      </c>
      <c r="H524" s="19">
        <f t="shared" si="49"/>
        <v>1</v>
      </c>
      <c r="I524" s="19" t="s">
        <v>12</v>
      </c>
      <c r="J524" s="24">
        <v>0</v>
      </c>
      <c r="K524" s="24" t="str">
        <f>D524</f>
        <v>com_sel_rx_lna_h</v>
      </c>
      <c r="L524" s="24" t="str">
        <f t="shared" si="51"/>
        <v>out</v>
      </c>
    </row>
    <row r="525" spans="1:12" x14ac:dyDescent="0.25">
      <c r="A525" s="18">
        <f>A524</f>
        <v>164</v>
      </c>
      <c r="B525" s="18" t="str">
        <f t="shared" si="48"/>
        <v>0xA4</v>
      </c>
      <c r="C525" s="19" t="s">
        <v>950</v>
      </c>
      <c r="D525" s="24" t="s">
        <v>808</v>
      </c>
      <c r="E525" s="21" t="s">
        <v>805</v>
      </c>
      <c r="F525" s="24">
        <v>1</v>
      </c>
      <c r="G525" s="24">
        <v>1</v>
      </c>
      <c r="H525" s="19">
        <f t="shared" si="49"/>
        <v>1</v>
      </c>
      <c r="I525" s="19" t="s">
        <v>12</v>
      </c>
      <c r="J525" s="24">
        <v>0</v>
      </c>
      <c r="K525" s="24" t="str">
        <f>IF(D525="","",D525)</f>
        <v>bf_sel_rx_h_west</v>
      </c>
      <c r="L525" s="24" t="str">
        <f t="shared" si="51"/>
        <v>out</v>
      </c>
    </row>
    <row r="526" spans="1:12" x14ac:dyDescent="0.25">
      <c r="A526" s="18">
        <f>A525</f>
        <v>164</v>
      </c>
      <c r="B526" s="18" t="str">
        <f t="shared" si="48"/>
        <v>0xA4</v>
      </c>
      <c r="C526" s="19" t="s">
        <v>950</v>
      </c>
      <c r="D526" s="24" t="s">
        <v>809</v>
      </c>
      <c r="E526" s="21" t="s">
        <v>805</v>
      </c>
      <c r="F526" s="24">
        <v>0</v>
      </c>
      <c r="G526" s="24">
        <v>0</v>
      </c>
      <c r="H526" s="19">
        <f t="shared" si="49"/>
        <v>1</v>
      </c>
      <c r="I526" s="19" t="s">
        <v>12</v>
      </c>
      <c r="J526" s="24">
        <v>0</v>
      </c>
      <c r="K526" s="24" t="str">
        <f>IF(D526="","",D526)</f>
        <v>bf_sel_rx_h_east</v>
      </c>
      <c r="L526" s="24" t="str">
        <f t="shared" si="51"/>
        <v>out</v>
      </c>
    </row>
    <row r="527" spans="1:12" x14ac:dyDescent="0.25">
      <c r="A527" s="14">
        <f>A526+1</f>
        <v>165</v>
      </c>
      <c r="B527" s="14" t="str">
        <f t="shared" si="48"/>
        <v>0xA5</v>
      </c>
      <c r="C527" s="15" t="s">
        <v>951</v>
      </c>
      <c r="D527" s="16" t="s">
        <v>802</v>
      </c>
      <c r="E527" s="17"/>
      <c r="F527" s="16">
        <v>6</v>
      </c>
      <c r="G527" s="16">
        <v>6</v>
      </c>
      <c r="H527" s="15">
        <f t="shared" si="49"/>
        <v>1</v>
      </c>
      <c r="I527" s="15" t="s">
        <v>5</v>
      </c>
      <c r="J527" s="16">
        <v>1</v>
      </c>
      <c r="K527" s="16"/>
      <c r="L527" s="16" t="str">
        <f t="shared" si="51"/>
        <v/>
      </c>
    </row>
    <row r="528" spans="1:12" x14ac:dyDescent="0.25">
      <c r="A528" s="14">
        <f>A527</f>
        <v>165</v>
      </c>
      <c r="B528" s="14" t="str">
        <f t="shared" si="48"/>
        <v>0xA5</v>
      </c>
      <c r="C528" s="15" t="s">
        <v>951</v>
      </c>
      <c r="D528" s="16" t="s">
        <v>804</v>
      </c>
      <c r="E528" s="16"/>
      <c r="F528" s="16">
        <v>5</v>
      </c>
      <c r="G528" s="16">
        <v>5</v>
      </c>
      <c r="H528" s="15">
        <f t="shared" si="49"/>
        <v>1</v>
      </c>
      <c r="I528" s="15" t="s">
        <v>5</v>
      </c>
      <c r="J528" s="16">
        <v>1</v>
      </c>
      <c r="K528" s="16"/>
      <c r="L528" s="16" t="str">
        <f t="shared" si="51"/>
        <v/>
      </c>
    </row>
    <row r="529" spans="1:12" x14ac:dyDescent="0.25">
      <c r="A529" s="14">
        <f>A528</f>
        <v>165</v>
      </c>
      <c r="B529" s="14" t="str">
        <f t="shared" si="48"/>
        <v>0xA5</v>
      </c>
      <c r="C529" s="15" t="s">
        <v>951</v>
      </c>
      <c r="D529" s="16" t="s">
        <v>806</v>
      </c>
      <c r="E529" s="16"/>
      <c r="F529" s="16">
        <v>4</v>
      </c>
      <c r="G529" s="16">
        <v>4</v>
      </c>
      <c r="H529" s="15">
        <f t="shared" si="49"/>
        <v>1</v>
      </c>
      <c r="I529" s="15" t="s">
        <v>5</v>
      </c>
      <c r="J529" s="16">
        <v>1</v>
      </c>
      <c r="K529" s="16"/>
      <c r="L529" s="16" t="str">
        <f t="shared" si="51"/>
        <v/>
      </c>
    </row>
    <row r="530" spans="1:12" x14ac:dyDescent="0.25">
      <c r="A530" s="14">
        <f>A529</f>
        <v>165</v>
      </c>
      <c r="B530" s="14" t="str">
        <f t="shared" si="48"/>
        <v>0xA5</v>
      </c>
      <c r="C530" s="15" t="s">
        <v>951</v>
      </c>
      <c r="D530" s="16" t="s">
        <v>807</v>
      </c>
      <c r="E530" s="15"/>
      <c r="F530" s="15">
        <v>2</v>
      </c>
      <c r="G530" s="15">
        <v>2</v>
      </c>
      <c r="H530" s="15">
        <f t="shared" si="49"/>
        <v>1</v>
      </c>
      <c r="I530" s="15" t="s">
        <v>5</v>
      </c>
      <c r="J530" s="16">
        <v>1</v>
      </c>
      <c r="K530" s="16"/>
      <c r="L530" s="16" t="str">
        <f t="shared" si="51"/>
        <v/>
      </c>
    </row>
    <row r="531" spans="1:12" x14ac:dyDescent="0.25">
      <c r="A531" s="14">
        <f>A530</f>
        <v>165</v>
      </c>
      <c r="B531" s="14" t="str">
        <f t="shared" si="48"/>
        <v>0xA5</v>
      </c>
      <c r="C531" s="15" t="s">
        <v>951</v>
      </c>
      <c r="D531" s="16" t="s">
        <v>808</v>
      </c>
      <c r="E531" s="16"/>
      <c r="F531" s="16">
        <v>1</v>
      </c>
      <c r="G531" s="16">
        <v>1</v>
      </c>
      <c r="H531" s="15">
        <f t="shared" si="49"/>
        <v>1</v>
      </c>
      <c r="I531" s="15" t="s">
        <v>5</v>
      </c>
      <c r="J531" s="16">
        <v>1</v>
      </c>
      <c r="K531" s="16"/>
      <c r="L531" s="16" t="str">
        <f t="shared" si="51"/>
        <v/>
      </c>
    </row>
    <row r="532" spans="1:12" x14ac:dyDescent="0.25">
      <c r="A532" s="14">
        <f>A531</f>
        <v>165</v>
      </c>
      <c r="B532" s="14" t="str">
        <f t="shared" si="48"/>
        <v>0xA5</v>
      </c>
      <c r="C532" s="15" t="s">
        <v>951</v>
      </c>
      <c r="D532" s="16" t="s">
        <v>809</v>
      </c>
      <c r="E532" s="16"/>
      <c r="F532" s="16">
        <v>0</v>
      </c>
      <c r="G532" s="16">
        <v>0</v>
      </c>
      <c r="H532" s="15">
        <f t="shared" si="49"/>
        <v>1</v>
      </c>
      <c r="I532" s="15" t="s">
        <v>5</v>
      </c>
      <c r="J532" s="16">
        <v>1</v>
      </c>
      <c r="K532" s="16"/>
      <c r="L532" s="16" t="str">
        <f t="shared" si="51"/>
        <v/>
      </c>
    </row>
    <row r="533" spans="1:12" x14ac:dyDescent="0.25">
      <c r="A533" s="18">
        <f>A532+1</f>
        <v>166</v>
      </c>
      <c r="B533" s="18" t="str">
        <f t="shared" si="48"/>
        <v>0xA6</v>
      </c>
      <c r="C533" s="19" t="s">
        <v>952</v>
      </c>
      <c r="D533" s="19" t="s">
        <v>811</v>
      </c>
      <c r="E533" s="21" t="s">
        <v>1770</v>
      </c>
      <c r="F533" s="24">
        <v>9</v>
      </c>
      <c r="G533" s="24">
        <v>9</v>
      </c>
      <c r="H533" s="19">
        <f t="shared" si="49"/>
        <v>1</v>
      </c>
      <c r="I533" s="19" t="s">
        <v>11</v>
      </c>
      <c r="J533" s="24">
        <v>0</v>
      </c>
      <c r="K533" s="24" t="str">
        <f t="shared" ref="K533:K542" si="52">IF(D533="","",D533)</f>
        <v>com_enable_rx_v</v>
      </c>
      <c r="L533" s="24" t="str">
        <f t="shared" si="51"/>
        <v>out</v>
      </c>
    </row>
    <row r="534" spans="1:12" x14ac:dyDescent="0.25">
      <c r="A534" s="18">
        <f t="shared" ref="A534:A542" si="53">A533</f>
        <v>166</v>
      </c>
      <c r="B534" s="18" t="str">
        <f t="shared" si="48"/>
        <v>0xA6</v>
      </c>
      <c r="C534" s="19" t="s">
        <v>952</v>
      </c>
      <c r="D534" s="19" t="s">
        <v>812</v>
      </c>
      <c r="E534" s="21" t="s">
        <v>1771</v>
      </c>
      <c r="F534" s="24">
        <v>8</v>
      </c>
      <c r="G534" s="24">
        <v>8</v>
      </c>
      <c r="H534" s="19">
        <f t="shared" si="49"/>
        <v>1</v>
      </c>
      <c r="I534" s="19" t="s">
        <v>11</v>
      </c>
      <c r="J534" s="24">
        <v>0</v>
      </c>
      <c r="K534" s="24" t="str">
        <f t="shared" si="52"/>
        <v>bbrx_if_en_v</v>
      </c>
      <c r="L534" s="24" t="str">
        <f t="shared" si="51"/>
        <v>out</v>
      </c>
    </row>
    <row r="535" spans="1:12" x14ac:dyDescent="0.25">
      <c r="A535" s="24">
        <f t="shared" si="53"/>
        <v>166</v>
      </c>
      <c r="B535" s="18" t="str">
        <f t="shared" si="48"/>
        <v>0xA6</v>
      </c>
      <c r="C535" s="19" t="s">
        <v>952</v>
      </c>
      <c r="D535" s="24" t="s">
        <v>813</v>
      </c>
      <c r="E535" s="24" t="s">
        <v>1772</v>
      </c>
      <c r="F535" s="24">
        <v>7</v>
      </c>
      <c r="G535" s="24">
        <v>7</v>
      </c>
      <c r="H535" s="19">
        <f t="shared" si="49"/>
        <v>1</v>
      </c>
      <c r="I535" s="19" t="s">
        <v>11</v>
      </c>
      <c r="J535" s="24">
        <v>0</v>
      </c>
      <c r="K535" s="24" t="str">
        <f t="shared" si="52"/>
        <v>bbrx_i_enable_filter_v</v>
      </c>
      <c r="L535" s="24" t="str">
        <f t="shared" si="51"/>
        <v>out</v>
      </c>
    </row>
    <row r="536" spans="1:12" x14ac:dyDescent="0.25">
      <c r="A536" s="24">
        <f t="shared" si="53"/>
        <v>166</v>
      </c>
      <c r="B536" s="18" t="str">
        <f t="shared" si="48"/>
        <v>0xA6</v>
      </c>
      <c r="C536" s="19" t="s">
        <v>952</v>
      </c>
      <c r="D536" s="24" t="s">
        <v>814</v>
      </c>
      <c r="E536" s="24" t="s">
        <v>1773</v>
      </c>
      <c r="F536" s="24">
        <v>6</v>
      </c>
      <c r="G536" s="24">
        <v>6</v>
      </c>
      <c r="H536" s="19">
        <f t="shared" si="49"/>
        <v>1</v>
      </c>
      <c r="I536" s="19" t="s">
        <v>11</v>
      </c>
      <c r="J536" s="24">
        <v>0</v>
      </c>
      <c r="K536" s="24" t="str">
        <f t="shared" si="52"/>
        <v>bbrx_i_enable_pga2_v</v>
      </c>
      <c r="L536" s="24" t="str">
        <f t="shared" si="51"/>
        <v>out</v>
      </c>
    </row>
    <row r="537" spans="1:12" x14ac:dyDescent="0.25">
      <c r="A537" s="24">
        <f t="shared" si="53"/>
        <v>166</v>
      </c>
      <c r="B537" s="18" t="str">
        <f t="shared" si="48"/>
        <v>0xA6</v>
      </c>
      <c r="C537" s="19" t="s">
        <v>952</v>
      </c>
      <c r="D537" s="24" t="s">
        <v>815</v>
      </c>
      <c r="E537" s="24" t="s">
        <v>1774</v>
      </c>
      <c r="F537" s="24">
        <v>5</v>
      </c>
      <c r="G537" s="24">
        <v>5</v>
      </c>
      <c r="H537" s="19">
        <f t="shared" si="49"/>
        <v>1</v>
      </c>
      <c r="I537" s="19" t="s">
        <v>11</v>
      </c>
      <c r="J537" s="24">
        <v>0</v>
      </c>
      <c r="K537" s="24" t="str">
        <f t="shared" si="52"/>
        <v>bbrx_i_enable_pga1_v</v>
      </c>
      <c r="L537" s="24" t="str">
        <f t="shared" si="51"/>
        <v>out</v>
      </c>
    </row>
    <row r="538" spans="1:12" x14ac:dyDescent="0.25">
      <c r="A538" s="24">
        <f t="shared" si="53"/>
        <v>166</v>
      </c>
      <c r="B538" s="18" t="str">
        <f t="shared" si="48"/>
        <v>0xA6</v>
      </c>
      <c r="C538" s="19" t="s">
        <v>952</v>
      </c>
      <c r="D538" s="24" t="s">
        <v>816</v>
      </c>
      <c r="E538" s="24" t="s">
        <v>1775</v>
      </c>
      <c r="F538" s="24">
        <v>4</v>
      </c>
      <c r="G538" s="24">
        <v>4</v>
      </c>
      <c r="H538" s="19">
        <f t="shared" si="49"/>
        <v>1</v>
      </c>
      <c r="I538" s="19" t="s">
        <v>11</v>
      </c>
      <c r="J538" s="24">
        <v>0</v>
      </c>
      <c r="K538" s="24" t="str">
        <f t="shared" si="52"/>
        <v>bbrx_q_enable_filter_v</v>
      </c>
      <c r="L538" s="24" t="str">
        <f t="shared" si="51"/>
        <v>out</v>
      </c>
    </row>
    <row r="539" spans="1:12" x14ac:dyDescent="0.25">
      <c r="A539" s="24">
        <f t="shared" si="53"/>
        <v>166</v>
      </c>
      <c r="B539" s="18" t="str">
        <f t="shared" si="48"/>
        <v>0xA6</v>
      </c>
      <c r="C539" s="19" t="s">
        <v>952</v>
      </c>
      <c r="D539" s="24" t="s">
        <v>817</v>
      </c>
      <c r="E539" s="24" t="s">
        <v>1776</v>
      </c>
      <c r="F539" s="24">
        <v>3</v>
      </c>
      <c r="G539" s="24">
        <v>3</v>
      </c>
      <c r="H539" s="19">
        <f t="shared" si="49"/>
        <v>1</v>
      </c>
      <c r="I539" s="19" t="s">
        <v>11</v>
      </c>
      <c r="J539" s="24">
        <v>0</v>
      </c>
      <c r="K539" s="24" t="str">
        <f t="shared" si="52"/>
        <v>bbrx_q_enable_pga2_v</v>
      </c>
      <c r="L539" s="24" t="str">
        <f t="shared" si="51"/>
        <v>out</v>
      </c>
    </row>
    <row r="540" spans="1:12" x14ac:dyDescent="0.25">
      <c r="A540" s="24">
        <f t="shared" si="53"/>
        <v>166</v>
      </c>
      <c r="B540" s="18" t="str">
        <f t="shared" si="48"/>
        <v>0xA6</v>
      </c>
      <c r="C540" s="19" t="s">
        <v>952</v>
      </c>
      <c r="D540" s="24" t="s">
        <v>818</v>
      </c>
      <c r="E540" s="24" t="s">
        <v>1777</v>
      </c>
      <c r="F540" s="24">
        <v>2</v>
      </c>
      <c r="G540" s="24">
        <v>2</v>
      </c>
      <c r="H540" s="19">
        <f t="shared" si="49"/>
        <v>1</v>
      </c>
      <c r="I540" s="19" t="s">
        <v>11</v>
      </c>
      <c r="J540" s="24">
        <v>0</v>
      </c>
      <c r="K540" s="24" t="str">
        <f t="shared" si="52"/>
        <v>bbrx_q_enable_pga1_v</v>
      </c>
      <c r="L540" s="24" t="str">
        <f t="shared" si="51"/>
        <v>out</v>
      </c>
    </row>
    <row r="541" spans="1:12" x14ac:dyDescent="0.25">
      <c r="A541" s="24">
        <f t="shared" si="53"/>
        <v>166</v>
      </c>
      <c r="B541" s="18" t="str">
        <f t="shared" si="48"/>
        <v>0xA6</v>
      </c>
      <c r="C541" s="19" t="s">
        <v>952</v>
      </c>
      <c r="D541" s="24" t="s">
        <v>819</v>
      </c>
      <c r="E541" s="24" t="s">
        <v>1778</v>
      </c>
      <c r="F541" s="24">
        <v>1</v>
      </c>
      <c r="G541" s="24">
        <v>1</v>
      </c>
      <c r="H541" s="19">
        <f t="shared" si="49"/>
        <v>1</v>
      </c>
      <c r="I541" s="19" t="s">
        <v>11</v>
      </c>
      <c r="J541" s="24">
        <v>0</v>
      </c>
      <c r="K541" s="24" t="str">
        <f t="shared" si="52"/>
        <v>bbrx_iq_enable_pga_bias_v</v>
      </c>
      <c r="L541" s="24" t="str">
        <f t="shared" si="51"/>
        <v>out</v>
      </c>
    </row>
    <row r="542" spans="1:12" x14ac:dyDescent="0.25">
      <c r="A542" s="24">
        <f t="shared" si="53"/>
        <v>166</v>
      </c>
      <c r="B542" s="18" t="str">
        <f t="shared" si="48"/>
        <v>0xA6</v>
      </c>
      <c r="C542" s="19" t="s">
        <v>952</v>
      </c>
      <c r="D542" s="24" t="s">
        <v>820</v>
      </c>
      <c r="E542" s="24" t="s">
        <v>1779</v>
      </c>
      <c r="F542" s="24">
        <v>0</v>
      </c>
      <c r="G542" s="24">
        <v>0</v>
      </c>
      <c r="H542" s="19">
        <f t="shared" si="49"/>
        <v>1</v>
      </c>
      <c r="I542" s="19" t="s">
        <v>11</v>
      </c>
      <c r="J542" s="24">
        <v>0</v>
      </c>
      <c r="K542" s="24" t="str">
        <f t="shared" si="52"/>
        <v>bbrx_iq_enable_drv_v</v>
      </c>
      <c r="L542" s="24" t="str">
        <f t="shared" si="51"/>
        <v>out</v>
      </c>
    </row>
    <row r="543" spans="1:12" x14ac:dyDescent="0.25">
      <c r="A543" s="14">
        <f>A542+2</f>
        <v>168</v>
      </c>
      <c r="B543" s="14" t="str">
        <f t="shared" si="48"/>
        <v>0xA8</v>
      </c>
      <c r="C543" s="15" t="s">
        <v>953</v>
      </c>
      <c r="D543" s="16" t="s">
        <v>811</v>
      </c>
      <c r="E543" s="17"/>
      <c r="F543" s="16">
        <v>9</v>
      </c>
      <c r="G543" s="16">
        <v>9</v>
      </c>
      <c r="H543" s="15">
        <f t="shared" si="49"/>
        <v>1</v>
      </c>
      <c r="I543" s="15" t="s">
        <v>5</v>
      </c>
      <c r="J543" s="16">
        <v>1</v>
      </c>
      <c r="K543" s="16"/>
      <c r="L543" s="16" t="str">
        <f t="shared" si="51"/>
        <v/>
      </c>
    </row>
    <row r="544" spans="1:12" x14ac:dyDescent="0.25">
      <c r="A544" s="14">
        <f t="shared" ref="A544:A552" si="54">A543</f>
        <v>168</v>
      </c>
      <c r="B544" s="14" t="str">
        <f t="shared" si="48"/>
        <v>0xA8</v>
      </c>
      <c r="C544" s="15" t="s">
        <v>953</v>
      </c>
      <c r="D544" s="16" t="s">
        <v>812</v>
      </c>
      <c r="E544" s="17"/>
      <c r="F544" s="16">
        <v>8</v>
      </c>
      <c r="G544" s="16">
        <v>8</v>
      </c>
      <c r="H544" s="15">
        <f t="shared" si="49"/>
        <v>1</v>
      </c>
      <c r="I544" s="15" t="s">
        <v>5</v>
      </c>
      <c r="J544" s="16">
        <v>1</v>
      </c>
      <c r="K544" s="16"/>
      <c r="L544" s="16" t="str">
        <f t="shared" si="51"/>
        <v/>
      </c>
    </row>
    <row r="545" spans="1:12" x14ac:dyDescent="0.25">
      <c r="A545" s="14">
        <f t="shared" si="54"/>
        <v>168</v>
      </c>
      <c r="B545" s="14" t="str">
        <f t="shared" si="48"/>
        <v>0xA8</v>
      </c>
      <c r="C545" s="15" t="s">
        <v>953</v>
      </c>
      <c r="D545" s="16" t="s">
        <v>813</v>
      </c>
      <c r="E545" s="17"/>
      <c r="F545" s="16">
        <v>7</v>
      </c>
      <c r="G545" s="16">
        <v>7</v>
      </c>
      <c r="H545" s="15">
        <f t="shared" si="49"/>
        <v>1</v>
      </c>
      <c r="I545" s="15" t="s">
        <v>5</v>
      </c>
      <c r="J545" s="16">
        <v>1</v>
      </c>
      <c r="K545" s="16"/>
      <c r="L545" s="16" t="str">
        <f t="shared" si="51"/>
        <v/>
      </c>
    </row>
    <row r="546" spans="1:12" x14ac:dyDescent="0.25">
      <c r="A546" s="14">
        <f t="shared" si="54"/>
        <v>168</v>
      </c>
      <c r="B546" s="14" t="str">
        <f t="shared" si="48"/>
        <v>0xA8</v>
      </c>
      <c r="C546" s="15" t="s">
        <v>953</v>
      </c>
      <c r="D546" s="16" t="s">
        <v>814</v>
      </c>
      <c r="E546" s="17"/>
      <c r="F546" s="16">
        <v>6</v>
      </c>
      <c r="G546" s="16">
        <v>6</v>
      </c>
      <c r="H546" s="15">
        <f t="shared" si="49"/>
        <v>1</v>
      </c>
      <c r="I546" s="15" t="s">
        <v>5</v>
      </c>
      <c r="J546" s="16">
        <v>1</v>
      </c>
      <c r="K546" s="16"/>
      <c r="L546" s="16" t="str">
        <f t="shared" si="51"/>
        <v/>
      </c>
    </row>
    <row r="547" spans="1:12" x14ac:dyDescent="0.25">
      <c r="A547" s="14">
        <f t="shared" si="54"/>
        <v>168</v>
      </c>
      <c r="B547" s="14" t="str">
        <f t="shared" si="48"/>
        <v>0xA8</v>
      </c>
      <c r="C547" s="15" t="s">
        <v>953</v>
      </c>
      <c r="D547" s="16" t="s">
        <v>815</v>
      </c>
      <c r="E547" s="17"/>
      <c r="F547" s="16">
        <v>5</v>
      </c>
      <c r="G547" s="16">
        <v>5</v>
      </c>
      <c r="H547" s="15">
        <f t="shared" si="49"/>
        <v>1</v>
      </c>
      <c r="I547" s="15" t="s">
        <v>5</v>
      </c>
      <c r="J547" s="16">
        <v>1</v>
      </c>
      <c r="K547" s="16"/>
      <c r="L547" s="16" t="str">
        <f t="shared" si="51"/>
        <v/>
      </c>
    </row>
    <row r="548" spans="1:12" x14ac:dyDescent="0.25">
      <c r="A548" s="14">
        <f t="shared" si="54"/>
        <v>168</v>
      </c>
      <c r="B548" s="14" t="str">
        <f t="shared" si="48"/>
        <v>0xA8</v>
      </c>
      <c r="C548" s="15" t="s">
        <v>953</v>
      </c>
      <c r="D548" s="16" t="s">
        <v>816</v>
      </c>
      <c r="E548" s="17"/>
      <c r="F548" s="16">
        <v>4</v>
      </c>
      <c r="G548" s="16">
        <v>4</v>
      </c>
      <c r="H548" s="15">
        <f t="shared" si="49"/>
        <v>1</v>
      </c>
      <c r="I548" s="15" t="s">
        <v>5</v>
      </c>
      <c r="J548" s="16">
        <v>1</v>
      </c>
      <c r="K548" s="16"/>
      <c r="L548" s="16" t="str">
        <f t="shared" si="51"/>
        <v/>
      </c>
    </row>
    <row r="549" spans="1:12" x14ac:dyDescent="0.25">
      <c r="A549" s="14">
        <f t="shared" si="54"/>
        <v>168</v>
      </c>
      <c r="B549" s="14" t="str">
        <f t="shared" si="48"/>
        <v>0xA8</v>
      </c>
      <c r="C549" s="15" t="s">
        <v>953</v>
      </c>
      <c r="D549" s="16" t="s">
        <v>817</v>
      </c>
      <c r="E549" s="17"/>
      <c r="F549" s="16">
        <v>3</v>
      </c>
      <c r="G549" s="16">
        <v>3</v>
      </c>
      <c r="H549" s="15">
        <f t="shared" si="49"/>
        <v>1</v>
      </c>
      <c r="I549" s="15" t="s">
        <v>5</v>
      </c>
      <c r="J549" s="16">
        <v>1</v>
      </c>
      <c r="K549" s="16"/>
      <c r="L549" s="16" t="str">
        <f t="shared" si="51"/>
        <v/>
      </c>
    </row>
    <row r="550" spans="1:12" x14ac:dyDescent="0.25">
      <c r="A550" s="14">
        <f t="shared" si="54"/>
        <v>168</v>
      </c>
      <c r="B550" s="14" t="str">
        <f t="shared" si="48"/>
        <v>0xA8</v>
      </c>
      <c r="C550" s="15" t="s">
        <v>953</v>
      </c>
      <c r="D550" s="16" t="s">
        <v>818</v>
      </c>
      <c r="E550" s="17"/>
      <c r="F550" s="16">
        <v>2</v>
      </c>
      <c r="G550" s="16">
        <v>2</v>
      </c>
      <c r="H550" s="15">
        <f t="shared" si="49"/>
        <v>1</v>
      </c>
      <c r="I550" s="15" t="s">
        <v>5</v>
      </c>
      <c r="J550" s="16">
        <v>1</v>
      </c>
      <c r="K550" s="16"/>
      <c r="L550" s="16" t="str">
        <f t="shared" si="51"/>
        <v/>
      </c>
    </row>
    <row r="551" spans="1:12" x14ac:dyDescent="0.25">
      <c r="A551" s="14">
        <f t="shared" si="54"/>
        <v>168</v>
      </c>
      <c r="B551" s="14" t="str">
        <f t="shared" si="48"/>
        <v>0xA8</v>
      </c>
      <c r="C551" s="15" t="s">
        <v>953</v>
      </c>
      <c r="D551" s="15" t="s">
        <v>819</v>
      </c>
      <c r="E551" s="17"/>
      <c r="F551" s="16">
        <v>1</v>
      </c>
      <c r="G551" s="16">
        <v>1</v>
      </c>
      <c r="H551" s="15">
        <f t="shared" si="49"/>
        <v>1</v>
      </c>
      <c r="I551" s="15" t="s">
        <v>5</v>
      </c>
      <c r="J551" s="16">
        <v>1</v>
      </c>
      <c r="K551" s="16"/>
      <c r="L551" s="16" t="str">
        <f t="shared" si="51"/>
        <v/>
      </c>
    </row>
    <row r="552" spans="1:12" x14ac:dyDescent="0.25">
      <c r="A552" s="14">
        <f t="shared" si="54"/>
        <v>168</v>
      </c>
      <c r="B552" s="14" t="str">
        <f t="shared" si="48"/>
        <v>0xA8</v>
      </c>
      <c r="C552" s="15" t="s">
        <v>953</v>
      </c>
      <c r="D552" s="15" t="s">
        <v>820</v>
      </c>
      <c r="E552" s="15"/>
      <c r="F552" s="15">
        <v>0</v>
      </c>
      <c r="G552" s="15">
        <v>0</v>
      </c>
      <c r="H552" s="15">
        <f t="shared" si="49"/>
        <v>1</v>
      </c>
      <c r="I552" s="15" t="s">
        <v>5</v>
      </c>
      <c r="J552" s="15">
        <v>1</v>
      </c>
      <c r="K552" s="16"/>
      <c r="L552" s="16" t="str">
        <f t="shared" si="51"/>
        <v/>
      </c>
    </row>
    <row r="553" spans="1:12" x14ac:dyDescent="0.25">
      <c r="A553" s="18">
        <f>A552+2</f>
        <v>170</v>
      </c>
      <c r="B553" s="18" t="str">
        <f t="shared" si="48"/>
        <v>0xAA</v>
      </c>
      <c r="C553" s="19" t="s">
        <v>954</v>
      </c>
      <c r="D553" s="19" t="s">
        <v>822</v>
      </c>
      <c r="E553" s="21" t="s">
        <v>1780</v>
      </c>
      <c r="F553" s="24">
        <v>9</v>
      </c>
      <c r="G553" s="24">
        <v>9</v>
      </c>
      <c r="H553" s="19">
        <f t="shared" si="49"/>
        <v>1</v>
      </c>
      <c r="I553" s="19" t="s">
        <v>12</v>
      </c>
      <c r="J553" s="24">
        <v>0</v>
      </c>
      <c r="K553" s="24" t="str">
        <f t="shared" ref="K553:K562" si="55">IF(D553="","",D553)</f>
        <v>com_enable_rx_h</v>
      </c>
      <c r="L553" s="24" t="str">
        <f t="shared" ref="L553:L584" si="56">IF(K553="","",IF(I553="R","in","out"))</f>
        <v>out</v>
      </c>
    </row>
    <row r="554" spans="1:12" x14ac:dyDescent="0.25">
      <c r="A554" s="18">
        <f t="shared" ref="A554:A562" si="57">A553</f>
        <v>170</v>
      </c>
      <c r="B554" s="18" t="str">
        <f t="shared" si="48"/>
        <v>0xAA</v>
      </c>
      <c r="C554" s="19" t="s">
        <v>954</v>
      </c>
      <c r="D554" s="19" t="s">
        <v>823</v>
      </c>
      <c r="E554" s="21" t="s">
        <v>1781</v>
      </c>
      <c r="F554" s="24">
        <v>8</v>
      </c>
      <c r="G554" s="24">
        <v>8</v>
      </c>
      <c r="H554" s="19">
        <f t="shared" si="49"/>
        <v>1</v>
      </c>
      <c r="I554" s="19" t="s">
        <v>12</v>
      </c>
      <c r="J554" s="24">
        <v>0</v>
      </c>
      <c r="K554" s="24" t="str">
        <f t="shared" si="55"/>
        <v>bbrx_if_en_h</v>
      </c>
      <c r="L554" s="24" t="str">
        <f t="shared" si="56"/>
        <v>out</v>
      </c>
    </row>
    <row r="555" spans="1:12" x14ac:dyDescent="0.25">
      <c r="A555" s="24">
        <f t="shared" si="57"/>
        <v>170</v>
      </c>
      <c r="B555" s="18" t="str">
        <f t="shared" si="48"/>
        <v>0xAA</v>
      </c>
      <c r="C555" s="19" t="s">
        <v>954</v>
      </c>
      <c r="D555" s="24" t="s">
        <v>824</v>
      </c>
      <c r="E555" s="24" t="s">
        <v>1782</v>
      </c>
      <c r="F555" s="24">
        <v>7</v>
      </c>
      <c r="G555" s="24">
        <v>7</v>
      </c>
      <c r="H555" s="19">
        <f t="shared" si="49"/>
        <v>1</v>
      </c>
      <c r="I555" s="19" t="s">
        <v>12</v>
      </c>
      <c r="J555" s="24">
        <v>0</v>
      </c>
      <c r="K555" s="24" t="str">
        <f t="shared" si="55"/>
        <v>bbrx_i_enable_filter_h</v>
      </c>
      <c r="L555" s="24" t="str">
        <f t="shared" si="56"/>
        <v>out</v>
      </c>
    </row>
    <row r="556" spans="1:12" x14ac:dyDescent="0.25">
      <c r="A556" s="24">
        <f t="shared" si="57"/>
        <v>170</v>
      </c>
      <c r="B556" s="18" t="str">
        <f t="shared" si="48"/>
        <v>0xAA</v>
      </c>
      <c r="C556" s="19" t="s">
        <v>954</v>
      </c>
      <c r="D556" s="24" t="s">
        <v>825</v>
      </c>
      <c r="E556" s="24" t="s">
        <v>1783</v>
      </c>
      <c r="F556" s="24">
        <v>6</v>
      </c>
      <c r="G556" s="24">
        <v>6</v>
      </c>
      <c r="H556" s="19">
        <f t="shared" si="49"/>
        <v>1</v>
      </c>
      <c r="I556" s="19" t="s">
        <v>12</v>
      </c>
      <c r="J556" s="24">
        <v>0</v>
      </c>
      <c r="K556" s="24" t="str">
        <f t="shared" si="55"/>
        <v>bbrx_i_enable_pga2_h</v>
      </c>
      <c r="L556" s="24" t="str">
        <f t="shared" si="56"/>
        <v>out</v>
      </c>
    </row>
    <row r="557" spans="1:12" x14ac:dyDescent="0.25">
      <c r="A557" s="24">
        <f t="shared" si="57"/>
        <v>170</v>
      </c>
      <c r="B557" s="18" t="str">
        <f t="shared" si="48"/>
        <v>0xAA</v>
      </c>
      <c r="C557" s="19" t="s">
        <v>954</v>
      </c>
      <c r="D557" s="24" t="s">
        <v>826</v>
      </c>
      <c r="E557" s="24" t="s">
        <v>1784</v>
      </c>
      <c r="F557" s="24">
        <v>5</v>
      </c>
      <c r="G557" s="24">
        <v>5</v>
      </c>
      <c r="H557" s="19">
        <f t="shared" si="49"/>
        <v>1</v>
      </c>
      <c r="I557" s="19" t="s">
        <v>12</v>
      </c>
      <c r="J557" s="24">
        <v>0</v>
      </c>
      <c r="K557" s="24" t="str">
        <f t="shared" si="55"/>
        <v>bbrx_i_enable_pga1_h</v>
      </c>
      <c r="L557" s="24" t="str">
        <f t="shared" si="56"/>
        <v>out</v>
      </c>
    </row>
    <row r="558" spans="1:12" x14ac:dyDescent="0.25">
      <c r="A558" s="24">
        <f t="shared" si="57"/>
        <v>170</v>
      </c>
      <c r="B558" s="18" t="str">
        <f t="shared" si="48"/>
        <v>0xAA</v>
      </c>
      <c r="C558" s="19" t="s">
        <v>954</v>
      </c>
      <c r="D558" s="24" t="s">
        <v>827</v>
      </c>
      <c r="E558" s="24" t="s">
        <v>1785</v>
      </c>
      <c r="F558" s="24">
        <v>4</v>
      </c>
      <c r="G558" s="24">
        <v>4</v>
      </c>
      <c r="H558" s="19">
        <f t="shared" si="49"/>
        <v>1</v>
      </c>
      <c r="I558" s="19" t="s">
        <v>12</v>
      </c>
      <c r="J558" s="24">
        <v>0</v>
      </c>
      <c r="K558" s="24" t="str">
        <f t="shared" si="55"/>
        <v>bbrx_q_enable_filter_h</v>
      </c>
      <c r="L558" s="24" t="str">
        <f t="shared" si="56"/>
        <v>out</v>
      </c>
    </row>
    <row r="559" spans="1:12" x14ac:dyDescent="0.25">
      <c r="A559" s="24">
        <f t="shared" si="57"/>
        <v>170</v>
      </c>
      <c r="B559" s="18" t="str">
        <f t="shared" si="48"/>
        <v>0xAA</v>
      </c>
      <c r="C559" s="19" t="s">
        <v>954</v>
      </c>
      <c r="D559" s="24" t="s">
        <v>828</v>
      </c>
      <c r="E559" s="24" t="s">
        <v>1786</v>
      </c>
      <c r="F559" s="24">
        <v>3</v>
      </c>
      <c r="G559" s="24">
        <v>3</v>
      </c>
      <c r="H559" s="19">
        <f t="shared" si="49"/>
        <v>1</v>
      </c>
      <c r="I559" s="19" t="s">
        <v>12</v>
      </c>
      <c r="J559" s="24">
        <v>0</v>
      </c>
      <c r="K559" s="24" t="str">
        <f t="shared" si="55"/>
        <v>bbrx_q_enable_pga2_h</v>
      </c>
      <c r="L559" s="24" t="str">
        <f t="shared" si="56"/>
        <v>out</v>
      </c>
    </row>
    <row r="560" spans="1:12" x14ac:dyDescent="0.25">
      <c r="A560" s="24">
        <f t="shared" si="57"/>
        <v>170</v>
      </c>
      <c r="B560" s="18" t="str">
        <f t="shared" si="48"/>
        <v>0xAA</v>
      </c>
      <c r="C560" s="19" t="s">
        <v>954</v>
      </c>
      <c r="D560" s="24" t="s">
        <v>829</v>
      </c>
      <c r="E560" s="24" t="s">
        <v>1787</v>
      </c>
      <c r="F560" s="24">
        <v>2</v>
      </c>
      <c r="G560" s="24">
        <v>2</v>
      </c>
      <c r="H560" s="19">
        <f t="shared" si="49"/>
        <v>1</v>
      </c>
      <c r="I560" s="19" t="s">
        <v>12</v>
      </c>
      <c r="J560" s="24">
        <v>0</v>
      </c>
      <c r="K560" s="24" t="str">
        <f t="shared" si="55"/>
        <v>bbrx_q_enable_pga1_h</v>
      </c>
      <c r="L560" s="24" t="str">
        <f t="shared" si="56"/>
        <v>out</v>
      </c>
    </row>
    <row r="561" spans="1:12" x14ac:dyDescent="0.25">
      <c r="A561" s="24">
        <f t="shared" si="57"/>
        <v>170</v>
      </c>
      <c r="B561" s="18" t="str">
        <f t="shared" si="48"/>
        <v>0xAA</v>
      </c>
      <c r="C561" s="19" t="s">
        <v>954</v>
      </c>
      <c r="D561" s="24" t="s">
        <v>830</v>
      </c>
      <c r="E561" s="24" t="s">
        <v>1788</v>
      </c>
      <c r="F561" s="24">
        <v>1</v>
      </c>
      <c r="G561" s="24">
        <v>1</v>
      </c>
      <c r="H561" s="19">
        <f t="shared" si="49"/>
        <v>1</v>
      </c>
      <c r="I561" s="19" t="s">
        <v>12</v>
      </c>
      <c r="J561" s="24">
        <v>0</v>
      </c>
      <c r="K561" s="24" t="str">
        <f t="shared" si="55"/>
        <v>bbrx_iq_enable_pga_bias_h</v>
      </c>
      <c r="L561" s="24" t="str">
        <f t="shared" si="56"/>
        <v>out</v>
      </c>
    </row>
    <row r="562" spans="1:12" x14ac:dyDescent="0.25">
      <c r="A562" s="24">
        <f t="shared" si="57"/>
        <v>170</v>
      </c>
      <c r="B562" s="18" t="str">
        <f t="shared" si="48"/>
        <v>0xAA</v>
      </c>
      <c r="C562" s="19" t="s">
        <v>954</v>
      </c>
      <c r="D562" s="24" t="s">
        <v>831</v>
      </c>
      <c r="E562" s="24" t="s">
        <v>1789</v>
      </c>
      <c r="F562" s="24">
        <v>0</v>
      </c>
      <c r="G562" s="24">
        <v>0</v>
      </c>
      <c r="H562" s="19">
        <f t="shared" si="49"/>
        <v>1</v>
      </c>
      <c r="I562" s="19" t="s">
        <v>12</v>
      </c>
      <c r="J562" s="24">
        <v>0</v>
      </c>
      <c r="K562" s="24" t="str">
        <f t="shared" si="55"/>
        <v>bbrx_iq_enable_drv_h</v>
      </c>
      <c r="L562" s="24" t="str">
        <f t="shared" si="56"/>
        <v>out</v>
      </c>
    </row>
    <row r="563" spans="1:12" x14ac:dyDescent="0.25">
      <c r="A563" s="14">
        <f>A562+2</f>
        <v>172</v>
      </c>
      <c r="B563" s="14" t="str">
        <f t="shared" si="48"/>
        <v>0xAC</v>
      </c>
      <c r="C563" s="15" t="s">
        <v>955</v>
      </c>
      <c r="D563" s="16" t="s">
        <v>822</v>
      </c>
      <c r="E563" s="17"/>
      <c r="F563" s="16">
        <v>9</v>
      </c>
      <c r="G563" s="16">
        <v>9</v>
      </c>
      <c r="H563" s="15">
        <f t="shared" si="49"/>
        <v>1</v>
      </c>
      <c r="I563" s="15" t="s">
        <v>5</v>
      </c>
      <c r="J563" s="16">
        <v>1</v>
      </c>
      <c r="K563" s="16"/>
      <c r="L563" s="16" t="str">
        <f t="shared" si="56"/>
        <v/>
      </c>
    </row>
    <row r="564" spans="1:12" x14ac:dyDescent="0.25">
      <c r="A564" s="14">
        <f t="shared" ref="A564:A572" si="58">A563</f>
        <v>172</v>
      </c>
      <c r="B564" s="14" t="str">
        <f t="shared" si="48"/>
        <v>0xAC</v>
      </c>
      <c r="C564" s="15" t="s">
        <v>955</v>
      </c>
      <c r="D564" s="16" t="s">
        <v>823</v>
      </c>
      <c r="E564" s="17"/>
      <c r="F564" s="16">
        <v>8</v>
      </c>
      <c r="G564" s="16">
        <v>8</v>
      </c>
      <c r="H564" s="15">
        <f t="shared" si="49"/>
        <v>1</v>
      </c>
      <c r="I564" s="15" t="s">
        <v>5</v>
      </c>
      <c r="J564" s="16">
        <v>1</v>
      </c>
      <c r="K564" s="16"/>
      <c r="L564" s="16" t="str">
        <f t="shared" si="56"/>
        <v/>
      </c>
    </row>
    <row r="565" spans="1:12" x14ac:dyDescent="0.25">
      <c r="A565" s="14">
        <f t="shared" si="58"/>
        <v>172</v>
      </c>
      <c r="B565" s="14" t="str">
        <f t="shared" ref="B565:B628" si="59">_xlfn.CONCAT("0x",DEC2HEX(A565,2))</f>
        <v>0xAC</v>
      </c>
      <c r="C565" s="15" t="s">
        <v>955</v>
      </c>
      <c r="D565" s="16" t="s">
        <v>824</v>
      </c>
      <c r="E565" s="17"/>
      <c r="F565" s="16">
        <v>7</v>
      </c>
      <c r="G565" s="16">
        <v>7</v>
      </c>
      <c r="H565" s="15">
        <f t="shared" ref="H565:H628" si="60">IF(G565="","",F565-G565+1)</f>
        <v>1</v>
      </c>
      <c r="I565" s="15" t="s">
        <v>5</v>
      </c>
      <c r="J565" s="16">
        <v>1</v>
      </c>
      <c r="K565" s="16"/>
      <c r="L565" s="16" t="str">
        <f t="shared" si="56"/>
        <v/>
      </c>
    </row>
    <row r="566" spans="1:12" x14ac:dyDescent="0.25">
      <c r="A566" s="14">
        <f t="shared" si="58"/>
        <v>172</v>
      </c>
      <c r="B566" s="14" t="str">
        <f t="shared" si="59"/>
        <v>0xAC</v>
      </c>
      <c r="C566" s="15" t="s">
        <v>955</v>
      </c>
      <c r="D566" s="16" t="s">
        <v>825</v>
      </c>
      <c r="E566" s="17"/>
      <c r="F566" s="16">
        <v>6</v>
      </c>
      <c r="G566" s="16">
        <v>6</v>
      </c>
      <c r="H566" s="15">
        <f t="shared" si="60"/>
        <v>1</v>
      </c>
      <c r="I566" s="15" t="s">
        <v>5</v>
      </c>
      <c r="J566" s="16">
        <v>1</v>
      </c>
      <c r="K566" s="16"/>
      <c r="L566" s="16" t="str">
        <f t="shared" si="56"/>
        <v/>
      </c>
    </row>
    <row r="567" spans="1:12" x14ac:dyDescent="0.25">
      <c r="A567" s="14">
        <f t="shared" si="58"/>
        <v>172</v>
      </c>
      <c r="B567" s="14" t="str">
        <f t="shared" si="59"/>
        <v>0xAC</v>
      </c>
      <c r="C567" s="15" t="s">
        <v>955</v>
      </c>
      <c r="D567" s="16" t="s">
        <v>826</v>
      </c>
      <c r="E567" s="17"/>
      <c r="F567" s="16">
        <v>5</v>
      </c>
      <c r="G567" s="16">
        <v>5</v>
      </c>
      <c r="H567" s="15">
        <f t="shared" si="60"/>
        <v>1</v>
      </c>
      <c r="I567" s="15" t="s">
        <v>5</v>
      </c>
      <c r="J567" s="16">
        <v>1</v>
      </c>
      <c r="K567" s="16"/>
      <c r="L567" s="16" t="str">
        <f t="shared" si="56"/>
        <v/>
      </c>
    </row>
    <row r="568" spans="1:12" x14ac:dyDescent="0.25">
      <c r="A568" s="14">
        <f t="shared" si="58"/>
        <v>172</v>
      </c>
      <c r="B568" s="14" t="str">
        <f t="shared" si="59"/>
        <v>0xAC</v>
      </c>
      <c r="C568" s="15" t="s">
        <v>955</v>
      </c>
      <c r="D568" s="16" t="s">
        <v>827</v>
      </c>
      <c r="E568" s="17"/>
      <c r="F568" s="16">
        <v>4</v>
      </c>
      <c r="G568" s="16">
        <v>4</v>
      </c>
      <c r="H568" s="15">
        <f t="shared" si="60"/>
        <v>1</v>
      </c>
      <c r="I568" s="15" t="s">
        <v>5</v>
      </c>
      <c r="J568" s="16">
        <v>1</v>
      </c>
      <c r="K568" s="16"/>
      <c r="L568" s="16" t="str">
        <f t="shared" si="56"/>
        <v/>
      </c>
    </row>
    <row r="569" spans="1:12" x14ac:dyDescent="0.25">
      <c r="A569" s="14">
        <f t="shared" si="58"/>
        <v>172</v>
      </c>
      <c r="B569" s="14" t="str">
        <f t="shared" si="59"/>
        <v>0xAC</v>
      </c>
      <c r="C569" s="15" t="s">
        <v>955</v>
      </c>
      <c r="D569" s="16" t="s">
        <v>828</v>
      </c>
      <c r="E569" s="17"/>
      <c r="F569" s="16">
        <v>3</v>
      </c>
      <c r="G569" s="16">
        <v>3</v>
      </c>
      <c r="H569" s="15">
        <f t="shared" si="60"/>
        <v>1</v>
      </c>
      <c r="I569" s="15" t="s">
        <v>5</v>
      </c>
      <c r="J569" s="16">
        <v>1</v>
      </c>
      <c r="K569" s="16"/>
      <c r="L569" s="16" t="str">
        <f t="shared" si="56"/>
        <v/>
      </c>
    </row>
    <row r="570" spans="1:12" x14ac:dyDescent="0.25">
      <c r="A570" s="14">
        <f t="shared" si="58"/>
        <v>172</v>
      </c>
      <c r="B570" s="14" t="str">
        <f t="shared" si="59"/>
        <v>0xAC</v>
      </c>
      <c r="C570" s="15" t="s">
        <v>955</v>
      </c>
      <c r="D570" s="16" t="s">
        <v>829</v>
      </c>
      <c r="E570" s="17"/>
      <c r="F570" s="16">
        <v>2</v>
      </c>
      <c r="G570" s="16">
        <v>2</v>
      </c>
      <c r="H570" s="15">
        <f t="shared" si="60"/>
        <v>1</v>
      </c>
      <c r="I570" s="15" t="s">
        <v>5</v>
      </c>
      <c r="J570" s="16">
        <v>1</v>
      </c>
      <c r="K570" s="16"/>
      <c r="L570" s="16" t="str">
        <f t="shared" si="56"/>
        <v/>
      </c>
    </row>
    <row r="571" spans="1:12" x14ac:dyDescent="0.25">
      <c r="A571" s="14">
        <f t="shared" si="58"/>
        <v>172</v>
      </c>
      <c r="B571" s="14" t="str">
        <f t="shared" si="59"/>
        <v>0xAC</v>
      </c>
      <c r="C571" s="15" t="s">
        <v>955</v>
      </c>
      <c r="D571" s="15" t="s">
        <v>830</v>
      </c>
      <c r="E571" s="17"/>
      <c r="F571" s="16">
        <v>1</v>
      </c>
      <c r="G571" s="16">
        <v>1</v>
      </c>
      <c r="H571" s="15">
        <f t="shared" si="60"/>
        <v>1</v>
      </c>
      <c r="I571" s="15" t="s">
        <v>5</v>
      </c>
      <c r="J571" s="16">
        <v>1</v>
      </c>
      <c r="K571" s="16"/>
      <c r="L571" s="16" t="str">
        <f t="shared" si="56"/>
        <v/>
      </c>
    </row>
    <row r="572" spans="1:12" x14ac:dyDescent="0.25">
      <c r="A572" s="14">
        <f t="shared" si="58"/>
        <v>172</v>
      </c>
      <c r="B572" s="14" t="str">
        <f t="shared" si="59"/>
        <v>0xAC</v>
      </c>
      <c r="C572" s="15" t="s">
        <v>955</v>
      </c>
      <c r="D572" s="15" t="s">
        <v>831</v>
      </c>
      <c r="E572" s="15"/>
      <c r="F572" s="15">
        <v>0</v>
      </c>
      <c r="G572" s="15">
        <v>0</v>
      </c>
      <c r="H572" s="15">
        <f t="shared" si="60"/>
        <v>1</v>
      </c>
      <c r="I572" s="15" t="s">
        <v>5</v>
      </c>
      <c r="J572" s="15">
        <v>1</v>
      </c>
      <c r="K572" s="16"/>
      <c r="L572" s="16" t="str">
        <f t="shared" si="56"/>
        <v/>
      </c>
    </row>
    <row r="573" spans="1:12" x14ac:dyDescent="0.25">
      <c r="A573" s="18">
        <f>A572+2</f>
        <v>174</v>
      </c>
      <c r="B573" s="18" t="str">
        <f t="shared" si="59"/>
        <v>0xAE</v>
      </c>
      <c r="C573" s="19" t="s">
        <v>956</v>
      </c>
      <c r="D573" s="24" t="s">
        <v>833</v>
      </c>
      <c r="E573" s="21"/>
      <c r="F573" s="24">
        <v>15</v>
      </c>
      <c r="G573" s="24">
        <v>15</v>
      </c>
      <c r="H573" s="19">
        <f t="shared" si="60"/>
        <v>1</v>
      </c>
      <c r="I573" s="19" t="s">
        <v>11</v>
      </c>
      <c r="J573" s="24">
        <v>0</v>
      </c>
      <c r="K573" s="24" t="str">
        <f t="shared" ref="K573:K588" si="61">D573</f>
        <v>bf_enable_rx_v15</v>
      </c>
      <c r="L573" s="24" t="str">
        <f t="shared" si="56"/>
        <v>out</v>
      </c>
    </row>
    <row r="574" spans="1:12" x14ac:dyDescent="0.25">
      <c r="A574" s="18">
        <f t="shared" ref="A574:A588" si="62">A573</f>
        <v>174</v>
      </c>
      <c r="B574" s="18" t="str">
        <f t="shared" si="59"/>
        <v>0xAE</v>
      </c>
      <c r="C574" s="19" t="s">
        <v>956</v>
      </c>
      <c r="D574" s="24" t="s">
        <v>834</v>
      </c>
      <c r="E574" s="21"/>
      <c r="F574" s="24">
        <v>14</v>
      </c>
      <c r="G574" s="24">
        <v>14</v>
      </c>
      <c r="H574" s="19">
        <f t="shared" si="60"/>
        <v>1</v>
      </c>
      <c r="I574" s="19" t="s">
        <v>11</v>
      </c>
      <c r="J574" s="24">
        <v>0</v>
      </c>
      <c r="K574" s="24" t="str">
        <f t="shared" si="61"/>
        <v>bf_enable_rx_v14</v>
      </c>
      <c r="L574" s="24" t="str">
        <f t="shared" si="56"/>
        <v>out</v>
      </c>
    </row>
    <row r="575" spans="1:12" x14ac:dyDescent="0.25">
      <c r="A575" s="18">
        <f t="shared" si="62"/>
        <v>174</v>
      </c>
      <c r="B575" s="18" t="str">
        <f t="shared" si="59"/>
        <v>0xAE</v>
      </c>
      <c r="C575" s="19" t="s">
        <v>956</v>
      </c>
      <c r="D575" s="24" t="s">
        <v>835</v>
      </c>
      <c r="E575" s="21"/>
      <c r="F575" s="24">
        <v>13</v>
      </c>
      <c r="G575" s="24">
        <v>13</v>
      </c>
      <c r="H575" s="19">
        <f t="shared" si="60"/>
        <v>1</v>
      </c>
      <c r="I575" s="19" t="s">
        <v>11</v>
      </c>
      <c r="J575" s="24">
        <v>0</v>
      </c>
      <c r="K575" s="24" t="str">
        <f t="shared" si="61"/>
        <v>bf_enable_rx_v13</v>
      </c>
      <c r="L575" s="24" t="str">
        <f t="shared" si="56"/>
        <v>out</v>
      </c>
    </row>
    <row r="576" spans="1:12" x14ac:dyDescent="0.25">
      <c r="A576" s="18">
        <f t="shared" si="62"/>
        <v>174</v>
      </c>
      <c r="B576" s="18" t="str">
        <f t="shared" si="59"/>
        <v>0xAE</v>
      </c>
      <c r="C576" s="19" t="s">
        <v>956</v>
      </c>
      <c r="D576" s="24" t="s">
        <v>836</v>
      </c>
      <c r="E576" s="21"/>
      <c r="F576" s="24">
        <v>12</v>
      </c>
      <c r="G576" s="24">
        <v>12</v>
      </c>
      <c r="H576" s="19">
        <f t="shared" si="60"/>
        <v>1</v>
      </c>
      <c r="I576" s="19" t="s">
        <v>11</v>
      </c>
      <c r="J576" s="24">
        <v>0</v>
      </c>
      <c r="K576" s="24" t="str">
        <f t="shared" si="61"/>
        <v>bf_enable_rx_v12</v>
      </c>
      <c r="L576" s="24" t="str">
        <f t="shared" si="56"/>
        <v>out</v>
      </c>
    </row>
    <row r="577" spans="1:12" x14ac:dyDescent="0.25">
      <c r="A577" s="18">
        <f t="shared" si="62"/>
        <v>174</v>
      </c>
      <c r="B577" s="18" t="str">
        <f t="shared" si="59"/>
        <v>0xAE</v>
      </c>
      <c r="C577" s="19" t="s">
        <v>956</v>
      </c>
      <c r="D577" s="24" t="s">
        <v>837</v>
      </c>
      <c r="E577" s="21"/>
      <c r="F577" s="24">
        <v>11</v>
      </c>
      <c r="G577" s="24">
        <v>11</v>
      </c>
      <c r="H577" s="19">
        <f t="shared" si="60"/>
        <v>1</v>
      </c>
      <c r="I577" s="19" t="s">
        <v>11</v>
      </c>
      <c r="J577" s="24">
        <v>0</v>
      </c>
      <c r="K577" s="24" t="str">
        <f t="shared" si="61"/>
        <v>bf_enable_rx_v11</v>
      </c>
      <c r="L577" s="24" t="str">
        <f t="shared" si="56"/>
        <v>out</v>
      </c>
    </row>
    <row r="578" spans="1:12" x14ac:dyDescent="0.25">
      <c r="A578" s="18">
        <f t="shared" si="62"/>
        <v>174</v>
      </c>
      <c r="B578" s="18" t="str">
        <f t="shared" si="59"/>
        <v>0xAE</v>
      </c>
      <c r="C578" s="19" t="s">
        <v>956</v>
      </c>
      <c r="D578" s="24" t="s">
        <v>838</v>
      </c>
      <c r="E578" s="21"/>
      <c r="F578" s="24">
        <v>10</v>
      </c>
      <c r="G578" s="24">
        <v>10</v>
      </c>
      <c r="H578" s="19">
        <f t="shared" si="60"/>
        <v>1</v>
      </c>
      <c r="I578" s="19" t="s">
        <v>11</v>
      </c>
      <c r="J578" s="24">
        <v>0</v>
      </c>
      <c r="K578" s="24" t="str">
        <f t="shared" si="61"/>
        <v>bf_enable_rx_v10</v>
      </c>
      <c r="L578" s="24" t="str">
        <f t="shared" si="56"/>
        <v>out</v>
      </c>
    </row>
    <row r="579" spans="1:12" x14ac:dyDescent="0.25">
      <c r="A579" s="18">
        <f t="shared" si="62"/>
        <v>174</v>
      </c>
      <c r="B579" s="18" t="str">
        <f t="shared" si="59"/>
        <v>0xAE</v>
      </c>
      <c r="C579" s="19" t="s">
        <v>956</v>
      </c>
      <c r="D579" s="24" t="s">
        <v>839</v>
      </c>
      <c r="E579" s="21"/>
      <c r="F579" s="24">
        <v>9</v>
      </c>
      <c r="G579" s="24">
        <v>9</v>
      </c>
      <c r="H579" s="19">
        <f t="shared" si="60"/>
        <v>1</v>
      </c>
      <c r="I579" s="19" t="s">
        <v>11</v>
      </c>
      <c r="J579" s="24">
        <v>0</v>
      </c>
      <c r="K579" s="24" t="str">
        <f t="shared" si="61"/>
        <v>bf_enable_rx_v9</v>
      </c>
      <c r="L579" s="24" t="str">
        <f t="shared" si="56"/>
        <v>out</v>
      </c>
    </row>
    <row r="580" spans="1:12" x14ac:dyDescent="0.25">
      <c r="A580" s="18">
        <f t="shared" si="62"/>
        <v>174</v>
      </c>
      <c r="B580" s="18" t="str">
        <f t="shared" si="59"/>
        <v>0xAE</v>
      </c>
      <c r="C580" s="19" t="s">
        <v>956</v>
      </c>
      <c r="D580" s="24" t="s">
        <v>840</v>
      </c>
      <c r="E580" s="21"/>
      <c r="F580" s="24">
        <v>8</v>
      </c>
      <c r="G580" s="24">
        <v>8</v>
      </c>
      <c r="H580" s="19">
        <f t="shared" si="60"/>
        <v>1</v>
      </c>
      <c r="I580" s="19" t="s">
        <v>11</v>
      </c>
      <c r="J580" s="24">
        <v>0</v>
      </c>
      <c r="K580" s="24" t="str">
        <f t="shared" si="61"/>
        <v>bf_enable_rx_v8</v>
      </c>
      <c r="L580" s="24" t="str">
        <f t="shared" si="56"/>
        <v>out</v>
      </c>
    </row>
    <row r="581" spans="1:12" x14ac:dyDescent="0.25">
      <c r="A581" s="18">
        <f t="shared" si="62"/>
        <v>174</v>
      </c>
      <c r="B581" s="18" t="str">
        <f t="shared" si="59"/>
        <v>0xAE</v>
      </c>
      <c r="C581" s="19" t="s">
        <v>956</v>
      </c>
      <c r="D581" s="24" t="s">
        <v>841</v>
      </c>
      <c r="E581" s="21"/>
      <c r="F581" s="24">
        <v>7</v>
      </c>
      <c r="G581" s="24">
        <v>7</v>
      </c>
      <c r="H581" s="19">
        <f t="shared" si="60"/>
        <v>1</v>
      </c>
      <c r="I581" s="19" t="s">
        <v>11</v>
      </c>
      <c r="J581" s="24">
        <v>0</v>
      </c>
      <c r="K581" s="24" t="str">
        <f t="shared" si="61"/>
        <v>bf_enable_rx_v7</v>
      </c>
      <c r="L581" s="24" t="str">
        <f t="shared" si="56"/>
        <v>out</v>
      </c>
    </row>
    <row r="582" spans="1:12" x14ac:dyDescent="0.25">
      <c r="A582" s="18">
        <f t="shared" si="62"/>
        <v>174</v>
      </c>
      <c r="B582" s="18" t="str">
        <f t="shared" si="59"/>
        <v>0xAE</v>
      </c>
      <c r="C582" s="19" t="s">
        <v>956</v>
      </c>
      <c r="D582" s="24" t="s">
        <v>842</v>
      </c>
      <c r="E582" s="21"/>
      <c r="F582" s="24">
        <v>6</v>
      </c>
      <c r="G582" s="24">
        <v>6</v>
      </c>
      <c r="H582" s="19">
        <f t="shared" si="60"/>
        <v>1</v>
      </c>
      <c r="I582" s="19" t="s">
        <v>11</v>
      </c>
      <c r="J582" s="24">
        <v>0</v>
      </c>
      <c r="K582" s="24" t="str">
        <f t="shared" si="61"/>
        <v>bf_enable_rx_v6</v>
      </c>
      <c r="L582" s="24" t="str">
        <f t="shared" si="56"/>
        <v>out</v>
      </c>
    </row>
    <row r="583" spans="1:12" x14ac:dyDescent="0.25">
      <c r="A583" s="18">
        <f t="shared" si="62"/>
        <v>174</v>
      </c>
      <c r="B583" s="18" t="str">
        <f t="shared" si="59"/>
        <v>0xAE</v>
      </c>
      <c r="C583" s="19" t="s">
        <v>956</v>
      </c>
      <c r="D583" s="24" t="s">
        <v>843</v>
      </c>
      <c r="E583" s="21"/>
      <c r="F583" s="24">
        <v>5</v>
      </c>
      <c r="G583" s="24">
        <v>5</v>
      </c>
      <c r="H583" s="19">
        <f t="shared" si="60"/>
        <v>1</v>
      </c>
      <c r="I583" s="19" t="s">
        <v>11</v>
      </c>
      <c r="J583" s="24">
        <v>0</v>
      </c>
      <c r="K583" s="24" t="str">
        <f t="shared" si="61"/>
        <v>bf_enable_rx_v5</v>
      </c>
      <c r="L583" s="24" t="str">
        <f t="shared" si="56"/>
        <v>out</v>
      </c>
    </row>
    <row r="584" spans="1:12" x14ac:dyDescent="0.25">
      <c r="A584" s="18">
        <f t="shared" si="62"/>
        <v>174</v>
      </c>
      <c r="B584" s="18" t="str">
        <f t="shared" si="59"/>
        <v>0xAE</v>
      </c>
      <c r="C584" s="19" t="s">
        <v>956</v>
      </c>
      <c r="D584" s="24" t="s">
        <v>844</v>
      </c>
      <c r="E584" s="21"/>
      <c r="F584" s="24">
        <v>4</v>
      </c>
      <c r="G584" s="24">
        <v>4</v>
      </c>
      <c r="H584" s="19">
        <f t="shared" si="60"/>
        <v>1</v>
      </c>
      <c r="I584" s="19" t="s">
        <v>11</v>
      </c>
      <c r="J584" s="24">
        <v>0</v>
      </c>
      <c r="K584" s="24" t="str">
        <f t="shared" si="61"/>
        <v>bf_enable_rx_v4</v>
      </c>
      <c r="L584" s="24" t="str">
        <f t="shared" si="56"/>
        <v>out</v>
      </c>
    </row>
    <row r="585" spans="1:12" x14ac:dyDescent="0.25">
      <c r="A585" s="18">
        <f t="shared" si="62"/>
        <v>174</v>
      </c>
      <c r="B585" s="18" t="str">
        <f t="shared" si="59"/>
        <v>0xAE</v>
      </c>
      <c r="C585" s="19" t="s">
        <v>956</v>
      </c>
      <c r="D585" s="24" t="s">
        <v>845</v>
      </c>
      <c r="E585" s="21"/>
      <c r="F585" s="24">
        <v>3</v>
      </c>
      <c r="G585" s="24">
        <v>3</v>
      </c>
      <c r="H585" s="19">
        <f t="shared" si="60"/>
        <v>1</v>
      </c>
      <c r="I585" s="19" t="s">
        <v>11</v>
      </c>
      <c r="J585" s="24">
        <v>0</v>
      </c>
      <c r="K585" s="24" t="str">
        <f t="shared" si="61"/>
        <v>bf_enable_rx_v3</v>
      </c>
      <c r="L585" s="24" t="str">
        <f t="shared" ref="L585:L616" si="63">IF(K585="","",IF(I585="R","in","out"))</f>
        <v>out</v>
      </c>
    </row>
    <row r="586" spans="1:12" x14ac:dyDescent="0.25">
      <c r="A586" s="18">
        <f t="shared" si="62"/>
        <v>174</v>
      </c>
      <c r="B586" s="18" t="str">
        <f t="shared" si="59"/>
        <v>0xAE</v>
      </c>
      <c r="C586" s="19" t="s">
        <v>956</v>
      </c>
      <c r="D586" s="24" t="s">
        <v>846</v>
      </c>
      <c r="E586" s="21"/>
      <c r="F586" s="24">
        <v>2</v>
      </c>
      <c r="G586" s="24">
        <v>2</v>
      </c>
      <c r="H586" s="19">
        <f t="shared" si="60"/>
        <v>1</v>
      </c>
      <c r="I586" s="19" t="s">
        <v>11</v>
      </c>
      <c r="J586" s="24">
        <v>0</v>
      </c>
      <c r="K586" s="24" t="str">
        <f t="shared" si="61"/>
        <v>bf_enable_rx_v2</v>
      </c>
      <c r="L586" s="24" t="str">
        <f t="shared" si="63"/>
        <v>out</v>
      </c>
    </row>
    <row r="587" spans="1:12" x14ac:dyDescent="0.25">
      <c r="A587" s="18">
        <f t="shared" si="62"/>
        <v>174</v>
      </c>
      <c r="B587" s="18" t="str">
        <f t="shared" si="59"/>
        <v>0xAE</v>
      </c>
      <c r="C587" s="19" t="s">
        <v>956</v>
      </c>
      <c r="D587" s="24" t="s">
        <v>847</v>
      </c>
      <c r="E587" s="21"/>
      <c r="F587" s="24">
        <v>1</v>
      </c>
      <c r="G587" s="24">
        <v>1</v>
      </c>
      <c r="H587" s="19">
        <f t="shared" si="60"/>
        <v>1</v>
      </c>
      <c r="I587" s="19" t="s">
        <v>11</v>
      </c>
      <c r="J587" s="24">
        <v>0</v>
      </c>
      <c r="K587" s="24" t="str">
        <f t="shared" si="61"/>
        <v>bf_enable_rx_v1</v>
      </c>
      <c r="L587" s="24" t="str">
        <f t="shared" si="63"/>
        <v>out</v>
      </c>
    </row>
    <row r="588" spans="1:12" x14ac:dyDescent="0.25">
      <c r="A588" s="18">
        <f t="shared" si="62"/>
        <v>174</v>
      </c>
      <c r="B588" s="18" t="str">
        <f t="shared" si="59"/>
        <v>0xAE</v>
      </c>
      <c r="C588" s="19" t="s">
        <v>956</v>
      </c>
      <c r="D588" s="24" t="s">
        <v>848</v>
      </c>
      <c r="E588" s="21"/>
      <c r="F588" s="24">
        <v>0</v>
      </c>
      <c r="G588" s="24">
        <v>0</v>
      </c>
      <c r="H588" s="19">
        <f t="shared" si="60"/>
        <v>1</v>
      </c>
      <c r="I588" s="19" t="s">
        <v>11</v>
      </c>
      <c r="J588" s="24">
        <v>0</v>
      </c>
      <c r="K588" s="24" t="str">
        <f t="shared" si="61"/>
        <v>bf_enable_rx_v0</v>
      </c>
      <c r="L588" s="24" t="str">
        <f t="shared" si="63"/>
        <v>out</v>
      </c>
    </row>
    <row r="589" spans="1:12" x14ac:dyDescent="0.25">
      <c r="A589" s="14">
        <f>A588+2</f>
        <v>176</v>
      </c>
      <c r="B589" s="14" t="str">
        <f t="shared" si="59"/>
        <v>0xB0</v>
      </c>
      <c r="C589" s="15" t="s">
        <v>957</v>
      </c>
      <c r="D589" s="16" t="s">
        <v>833</v>
      </c>
      <c r="E589" s="17"/>
      <c r="F589" s="16">
        <v>15</v>
      </c>
      <c r="G589" s="16">
        <v>15</v>
      </c>
      <c r="H589" s="15">
        <f t="shared" si="60"/>
        <v>1</v>
      </c>
      <c r="I589" s="15" t="s">
        <v>5</v>
      </c>
      <c r="J589" s="16">
        <v>1</v>
      </c>
      <c r="K589" s="16"/>
      <c r="L589" s="16" t="str">
        <f t="shared" si="63"/>
        <v/>
      </c>
    </row>
    <row r="590" spans="1:12" x14ac:dyDescent="0.25">
      <c r="A590" s="14">
        <f t="shared" ref="A590:A604" si="64">A589</f>
        <v>176</v>
      </c>
      <c r="B590" s="14" t="str">
        <f t="shared" si="59"/>
        <v>0xB0</v>
      </c>
      <c r="C590" s="15" t="s">
        <v>957</v>
      </c>
      <c r="D590" s="16" t="s">
        <v>834</v>
      </c>
      <c r="E590" s="17"/>
      <c r="F590" s="16">
        <v>14</v>
      </c>
      <c r="G590" s="16">
        <v>14</v>
      </c>
      <c r="H590" s="15">
        <f t="shared" si="60"/>
        <v>1</v>
      </c>
      <c r="I590" s="15" t="s">
        <v>5</v>
      </c>
      <c r="J590" s="16">
        <v>1</v>
      </c>
      <c r="K590" s="16"/>
      <c r="L590" s="16" t="str">
        <f t="shared" si="63"/>
        <v/>
      </c>
    </row>
    <row r="591" spans="1:12" x14ac:dyDescent="0.25">
      <c r="A591" s="14">
        <f t="shared" si="64"/>
        <v>176</v>
      </c>
      <c r="B591" s="14" t="str">
        <f t="shared" si="59"/>
        <v>0xB0</v>
      </c>
      <c r="C591" s="15" t="s">
        <v>957</v>
      </c>
      <c r="D591" s="16" t="s">
        <v>835</v>
      </c>
      <c r="E591" s="17"/>
      <c r="F591" s="16">
        <v>13</v>
      </c>
      <c r="G591" s="16">
        <v>13</v>
      </c>
      <c r="H591" s="15">
        <f t="shared" si="60"/>
        <v>1</v>
      </c>
      <c r="I591" s="15" t="s">
        <v>5</v>
      </c>
      <c r="J591" s="16">
        <v>1</v>
      </c>
      <c r="K591" s="16"/>
      <c r="L591" s="16" t="str">
        <f t="shared" si="63"/>
        <v/>
      </c>
    </row>
    <row r="592" spans="1:12" x14ac:dyDescent="0.25">
      <c r="A592" s="14">
        <f t="shared" si="64"/>
        <v>176</v>
      </c>
      <c r="B592" s="14" t="str">
        <f t="shared" si="59"/>
        <v>0xB0</v>
      </c>
      <c r="C592" s="15" t="s">
        <v>957</v>
      </c>
      <c r="D592" s="16" t="s">
        <v>836</v>
      </c>
      <c r="E592" s="17"/>
      <c r="F592" s="16">
        <v>12</v>
      </c>
      <c r="G592" s="16">
        <v>12</v>
      </c>
      <c r="H592" s="15">
        <f t="shared" si="60"/>
        <v>1</v>
      </c>
      <c r="I592" s="15" t="s">
        <v>5</v>
      </c>
      <c r="J592" s="16">
        <v>1</v>
      </c>
      <c r="K592" s="16"/>
      <c r="L592" s="16" t="str">
        <f t="shared" si="63"/>
        <v/>
      </c>
    </row>
    <row r="593" spans="1:12" x14ac:dyDescent="0.25">
      <c r="A593" s="14">
        <f t="shared" si="64"/>
        <v>176</v>
      </c>
      <c r="B593" s="14" t="str">
        <f t="shared" si="59"/>
        <v>0xB0</v>
      </c>
      <c r="C593" s="15" t="s">
        <v>957</v>
      </c>
      <c r="D593" s="16" t="s">
        <v>837</v>
      </c>
      <c r="E593" s="17"/>
      <c r="F593" s="16">
        <v>11</v>
      </c>
      <c r="G593" s="16">
        <v>11</v>
      </c>
      <c r="H593" s="15">
        <f t="shared" si="60"/>
        <v>1</v>
      </c>
      <c r="I593" s="15" t="s">
        <v>5</v>
      </c>
      <c r="J593" s="16">
        <v>1</v>
      </c>
      <c r="K593" s="16"/>
      <c r="L593" s="16" t="str">
        <f t="shared" si="63"/>
        <v/>
      </c>
    </row>
    <row r="594" spans="1:12" x14ac:dyDescent="0.25">
      <c r="A594" s="14">
        <f t="shared" si="64"/>
        <v>176</v>
      </c>
      <c r="B594" s="14" t="str">
        <f t="shared" si="59"/>
        <v>0xB0</v>
      </c>
      <c r="C594" s="15" t="s">
        <v>957</v>
      </c>
      <c r="D594" s="16" t="s">
        <v>838</v>
      </c>
      <c r="E594" s="17"/>
      <c r="F594" s="16">
        <v>10</v>
      </c>
      <c r="G594" s="16">
        <v>10</v>
      </c>
      <c r="H594" s="15">
        <f t="shared" si="60"/>
        <v>1</v>
      </c>
      <c r="I594" s="15" t="s">
        <v>5</v>
      </c>
      <c r="J594" s="16">
        <v>1</v>
      </c>
      <c r="K594" s="16"/>
      <c r="L594" s="16" t="str">
        <f t="shared" si="63"/>
        <v/>
      </c>
    </row>
    <row r="595" spans="1:12" x14ac:dyDescent="0.25">
      <c r="A595" s="14">
        <f t="shared" si="64"/>
        <v>176</v>
      </c>
      <c r="B595" s="14" t="str">
        <f t="shared" si="59"/>
        <v>0xB0</v>
      </c>
      <c r="C595" s="15" t="s">
        <v>957</v>
      </c>
      <c r="D595" s="16" t="s">
        <v>839</v>
      </c>
      <c r="E595" s="17"/>
      <c r="F595" s="16">
        <v>9</v>
      </c>
      <c r="G595" s="16">
        <v>9</v>
      </c>
      <c r="H595" s="15">
        <f t="shared" si="60"/>
        <v>1</v>
      </c>
      <c r="I595" s="15" t="s">
        <v>5</v>
      </c>
      <c r="J595" s="16">
        <v>1</v>
      </c>
      <c r="K595" s="16"/>
      <c r="L595" s="16" t="str">
        <f t="shared" si="63"/>
        <v/>
      </c>
    </row>
    <row r="596" spans="1:12" x14ac:dyDescent="0.25">
      <c r="A596" s="14">
        <f t="shared" si="64"/>
        <v>176</v>
      </c>
      <c r="B596" s="14" t="str">
        <f t="shared" si="59"/>
        <v>0xB0</v>
      </c>
      <c r="C596" s="15" t="s">
        <v>957</v>
      </c>
      <c r="D596" s="16" t="s">
        <v>840</v>
      </c>
      <c r="E596" s="17"/>
      <c r="F596" s="16">
        <v>8</v>
      </c>
      <c r="G596" s="16">
        <v>8</v>
      </c>
      <c r="H596" s="15">
        <f t="shared" si="60"/>
        <v>1</v>
      </c>
      <c r="I596" s="15" t="s">
        <v>5</v>
      </c>
      <c r="J596" s="16">
        <v>1</v>
      </c>
      <c r="K596" s="16"/>
      <c r="L596" s="16" t="str">
        <f t="shared" si="63"/>
        <v/>
      </c>
    </row>
    <row r="597" spans="1:12" x14ac:dyDescent="0.25">
      <c r="A597" s="14">
        <f t="shared" si="64"/>
        <v>176</v>
      </c>
      <c r="B597" s="14" t="str">
        <f t="shared" si="59"/>
        <v>0xB0</v>
      </c>
      <c r="C597" s="15" t="s">
        <v>957</v>
      </c>
      <c r="D597" s="16" t="s">
        <v>841</v>
      </c>
      <c r="E597" s="17"/>
      <c r="F597" s="16">
        <v>7</v>
      </c>
      <c r="G597" s="16">
        <v>7</v>
      </c>
      <c r="H597" s="15">
        <f t="shared" si="60"/>
        <v>1</v>
      </c>
      <c r="I597" s="15" t="s">
        <v>5</v>
      </c>
      <c r="J597" s="16">
        <v>1</v>
      </c>
      <c r="K597" s="16"/>
      <c r="L597" s="16" t="str">
        <f t="shared" si="63"/>
        <v/>
      </c>
    </row>
    <row r="598" spans="1:12" x14ac:dyDescent="0.25">
      <c r="A598" s="14">
        <f t="shared" si="64"/>
        <v>176</v>
      </c>
      <c r="B598" s="14" t="str">
        <f t="shared" si="59"/>
        <v>0xB0</v>
      </c>
      <c r="C598" s="15" t="s">
        <v>957</v>
      </c>
      <c r="D598" s="16" t="s">
        <v>842</v>
      </c>
      <c r="E598" s="17"/>
      <c r="F598" s="16">
        <v>6</v>
      </c>
      <c r="G598" s="16">
        <v>6</v>
      </c>
      <c r="H598" s="15">
        <f t="shared" si="60"/>
        <v>1</v>
      </c>
      <c r="I598" s="15" t="s">
        <v>5</v>
      </c>
      <c r="J598" s="16">
        <v>1</v>
      </c>
      <c r="K598" s="16"/>
      <c r="L598" s="16" t="str">
        <f t="shared" si="63"/>
        <v/>
      </c>
    </row>
    <row r="599" spans="1:12" x14ac:dyDescent="0.25">
      <c r="A599" s="14">
        <f t="shared" si="64"/>
        <v>176</v>
      </c>
      <c r="B599" s="14" t="str">
        <f t="shared" si="59"/>
        <v>0xB0</v>
      </c>
      <c r="C599" s="15" t="s">
        <v>957</v>
      </c>
      <c r="D599" s="16" t="s">
        <v>843</v>
      </c>
      <c r="E599" s="17"/>
      <c r="F599" s="16">
        <v>5</v>
      </c>
      <c r="G599" s="16">
        <v>5</v>
      </c>
      <c r="H599" s="15">
        <f t="shared" si="60"/>
        <v>1</v>
      </c>
      <c r="I599" s="15" t="s">
        <v>5</v>
      </c>
      <c r="J599" s="16">
        <v>1</v>
      </c>
      <c r="K599" s="16"/>
      <c r="L599" s="16" t="str">
        <f t="shared" si="63"/>
        <v/>
      </c>
    </row>
    <row r="600" spans="1:12" x14ac:dyDescent="0.25">
      <c r="A600" s="14">
        <f t="shared" si="64"/>
        <v>176</v>
      </c>
      <c r="B600" s="14" t="str">
        <f t="shared" si="59"/>
        <v>0xB0</v>
      </c>
      <c r="C600" s="15" t="s">
        <v>957</v>
      </c>
      <c r="D600" s="16" t="s">
        <v>844</v>
      </c>
      <c r="E600" s="17"/>
      <c r="F600" s="16">
        <v>4</v>
      </c>
      <c r="G600" s="16">
        <v>4</v>
      </c>
      <c r="H600" s="15">
        <f t="shared" si="60"/>
        <v>1</v>
      </c>
      <c r="I600" s="15" t="s">
        <v>5</v>
      </c>
      <c r="J600" s="16">
        <v>1</v>
      </c>
      <c r="K600" s="16"/>
      <c r="L600" s="16" t="str">
        <f t="shared" si="63"/>
        <v/>
      </c>
    </row>
    <row r="601" spans="1:12" x14ac:dyDescent="0.25">
      <c r="A601" s="14">
        <f t="shared" si="64"/>
        <v>176</v>
      </c>
      <c r="B601" s="14" t="str">
        <f t="shared" si="59"/>
        <v>0xB0</v>
      </c>
      <c r="C601" s="15" t="s">
        <v>957</v>
      </c>
      <c r="D601" s="16" t="s">
        <v>845</v>
      </c>
      <c r="E601" s="17"/>
      <c r="F601" s="16">
        <v>3</v>
      </c>
      <c r="G601" s="16">
        <v>3</v>
      </c>
      <c r="H601" s="15">
        <f t="shared" si="60"/>
        <v>1</v>
      </c>
      <c r="I601" s="15" t="s">
        <v>5</v>
      </c>
      <c r="J601" s="16">
        <v>1</v>
      </c>
      <c r="K601" s="16"/>
      <c r="L601" s="16" t="str">
        <f t="shared" si="63"/>
        <v/>
      </c>
    </row>
    <row r="602" spans="1:12" x14ac:dyDescent="0.25">
      <c r="A602" s="14">
        <f t="shared" si="64"/>
        <v>176</v>
      </c>
      <c r="B602" s="14" t="str">
        <f t="shared" si="59"/>
        <v>0xB0</v>
      </c>
      <c r="C602" s="15" t="s">
        <v>957</v>
      </c>
      <c r="D602" s="16" t="s">
        <v>846</v>
      </c>
      <c r="E602" s="17"/>
      <c r="F602" s="16">
        <v>2</v>
      </c>
      <c r="G602" s="16">
        <v>2</v>
      </c>
      <c r="H602" s="15">
        <f t="shared" si="60"/>
        <v>1</v>
      </c>
      <c r="I602" s="15" t="s">
        <v>5</v>
      </c>
      <c r="J602" s="16">
        <v>1</v>
      </c>
      <c r="K602" s="16"/>
      <c r="L602" s="16" t="str">
        <f t="shared" si="63"/>
        <v/>
      </c>
    </row>
    <row r="603" spans="1:12" x14ac:dyDescent="0.25">
      <c r="A603" s="14">
        <f t="shared" si="64"/>
        <v>176</v>
      </c>
      <c r="B603" s="14" t="str">
        <f t="shared" si="59"/>
        <v>0xB0</v>
      </c>
      <c r="C603" s="15" t="s">
        <v>957</v>
      </c>
      <c r="D603" s="16" t="s">
        <v>847</v>
      </c>
      <c r="E603" s="17"/>
      <c r="F603" s="16">
        <v>1</v>
      </c>
      <c r="G603" s="16">
        <v>1</v>
      </c>
      <c r="H603" s="15">
        <f t="shared" si="60"/>
        <v>1</v>
      </c>
      <c r="I603" s="15" t="s">
        <v>5</v>
      </c>
      <c r="J603" s="16">
        <v>1</v>
      </c>
      <c r="K603" s="16"/>
      <c r="L603" s="16" t="str">
        <f t="shared" si="63"/>
        <v/>
      </c>
    </row>
    <row r="604" spans="1:12" x14ac:dyDescent="0.25">
      <c r="A604" s="14">
        <f t="shared" si="64"/>
        <v>176</v>
      </c>
      <c r="B604" s="14" t="str">
        <f t="shared" si="59"/>
        <v>0xB0</v>
      </c>
      <c r="C604" s="15" t="s">
        <v>957</v>
      </c>
      <c r="D604" s="16" t="s">
        <v>848</v>
      </c>
      <c r="E604" s="17"/>
      <c r="F604" s="16">
        <v>0</v>
      </c>
      <c r="G604" s="16">
        <v>0</v>
      </c>
      <c r="H604" s="15">
        <f t="shared" si="60"/>
        <v>1</v>
      </c>
      <c r="I604" s="15" t="s">
        <v>5</v>
      </c>
      <c r="J604" s="16">
        <v>1</v>
      </c>
      <c r="K604" s="16"/>
      <c r="L604" s="16" t="str">
        <f t="shared" si="63"/>
        <v/>
      </c>
    </row>
    <row r="605" spans="1:12" x14ac:dyDescent="0.25">
      <c r="A605" s="18">
        <f>A604+2</f>
        <v>178</v>
      </c>
      <c r="B605" s="18" t="str">
        <f t="shared" si="59"/>
        <v>0xB2</v>
      </c>
      <c r="C605" s="19" t="s">
        <v>958</v>
      </c>
      <c r="D605" s="24" t="s">
        <v>850</v>
      </c>
      <c r="E605" s="21"/>
      <c r="F605" s="24">
        <v>15</v>
      </c>
      <c r="G605" s="24">
        <v>15</v>
      </c>
      <c r="H605" s="19">
        <f t="shared" si="60"/>
        <v>1</v>
      </c>
      <c r="I605" s="19" t="s">
        <v>12</v>
      </c>
      <c r="J605" s="24">
        <v>0</v>
      </c>
      <c r="K605" s="24" t="str">
        <f t="shared" ref="K605:K620" si="65">D605</f>
        <v>bf_enable_rx_h15</v>
      </c>
      <c r="L605" s="24" t="str">
        <f t="shared" si="63"/>
        <v>out</v>
      </c>
    </row>
    <row r="606" spans="1:12" x14ac:dyDescent="0.25">
      <c r="A606" s="18">
        <f t="shared" ref="A606:A620" si="66">A605</f>
        <v>178</v>
      </c>
      <c r="B606" s="18" t="str">
        <f t="shared" si="59"/>
        <v>0xB2</v>
      </c>
      <c r="C606" s="19" t="s">
        <v>958</v>
      </c>
      <c r="D606" s="24" t="s">
        <v>851</v>
      </c>
      <c r="E606" s="21"/>
      <c r="F606" s="24">
        <v>14</v>
      </c>
      <c r="G606" s="24">
        <v>14</v>
      </c>
      <c r="H606" s="19">
        <f t="shared" si="60"/>
        <v>1</v>
      </c>
      <c r="I606" s="19" t="s">
        <v>12</v>
      </c>
      <c r="J606" s="24">
        <v>0</v>
      </c>
      <c r="K606" s="24" t="str">
        <f t="shared" si="65"/>
        <v>bf_enable_rx_h14</v>
      </c>
      <c r="L606" s="24" t="str">
        <f t="shared" si="63"/>
        <v>out</v>
      </c>
    </row>
    <row r="607" spans="1:12" x14ac:dyDescent="0.25">
      <c r="A607" s="18">
        <f t="shared" si="66"/>
        <v>178</v>
      </c>
      <c r="B607" s="18" t="str">
        <f t="shared" si="59"/>
        <v>0xB2</v>
      </c>
      <c r="C607" s="19" t="s">
        <v>958</v>
      </c>
      <c r="D607" s="24" t="s">
        <v>852</v>
      </c>
      <c r="E607" s="21"/>
      <c r="F607" s="24">
        <v>13</v>
      </c>
      <c r="G607" s="24">
        <v>13</v>
      </c>
      <c r="H607" s="19">
        <f t="shared" si="60"/>
        <v>1</v>
      </c>
      <c r="I607" s="19" t="s">
        <v>12</v>
      </c>
      <c r="J607" s="24">
        <v>0</v>
      </c>
      <c r="K607" s="24" t="str">
        <f t="shared" si="65"/>
        <v>bf_enable_rx_h13</v>
      </c>
      <c r="L607" s="24" t="str">
        <f t="shared" si="63"/>
        <v>out</v>
      </c>
    </row>
    <row r="608" spans="1:12" x14ac:dyDescent="0.25">
      <c r="A608" s="18">
        <f t="shared" si="66"/>
        <v>178</v>
      </c>
      <c r="B608" s="18" t="str">
        <f t="shared" si="59"/>
        <v>0xB2</v>
      </c>
      <c r="C608" s="19" t="s">
        <v>958</v>
      </c>
      <c r="D608" s="24" t="s">
        <v>853</v>
      </c>
      <c r="E608" s="21"/>
      <c r="F608" s="24">
        <v>12</v>
      </c>
      <c r="G608" s="24">
        <v>12</v>
      </c>
      <c r="H608" s="19">
        <f t="shared" si="60"/>
        <v>1</v>
      </c>
      <c r="I608" s="19" t="s">
        <v>12</v>
      </c>
      <c r="J608" s="24">
        <v>0</v>
      </c>
      <c r="K608" s="24" t="str">
        <f t="shared" si="65"/>
        <v>bf_enable_rx_h12</v>
      </c>
      <c r="L608" s="24" t="str">
        <f t="shared" si="63"/>
        <v>out</v>
      </c>
    </row>
    <row r="609" spans="1:12" x14ac:dyDescent="0.25">
      <c r="A609" s="18">
        <f t="shared" si="66"/>
        <v>178</v>
      </c>
      <c r="B609" s="18" t="str">
        <f t="shared" si="59"/>
        <v>0xB2</v>
      </c>
      <c r="C609" s="19" t="s">
        <v>958</v>
      </c>
      <c r="D609" s="24" t="s">
        <v>854</v>
      </c>
      <c r="E609" s="21"/>
      <c r="F609" s="24">
        <v>11</v>
      </c>
      <c r="G609" s="24">
        <v>11</v>
      </c>
      <c r="H609" s="19">
        <f t="shared" si="60"/>
        <v>1</v>
      </c>
      <c r="I609" s="19" t="s">
        <v>12</v>
      </c>
      <c r="J609" s="24">
        <v>0</v>
      </c>
      <c r="K609" s="24" t="str">
        <f t="shared" si="65"/>
        <v>bf_enable_rx_h11</v>
      </c>
      <c r="L609" s="24" t="str">
        <f t="shared" si="63"/>
        <v>out</v>
      </c>
    </row>
    <row r="610" spans="1:12" x14ac:dyDescent="0.25">
      <c r="A610" s="18">
        <f t="shared" si="66"/>
        <v>178</v>
      </c>
      <c r="B610" s="18" t="str">
        <f t="shared" si="59"/>
        <v>0xB2</v>
      </c>
      <c r="C610" s="19" t="s">
        <v>958</v>
      </c>
      <c r="D610" s="24" t="s">
        <v>855</v>
      </c>
      <c r="E610" s="21"/>
      <c r="F610" s="24">
        <v>10</v>
      </c>
      <c r="G610" s="24">
        <v>10</v>
      </c>
      <c r="H610" s="19">
        <f t="shared" si="60"/>
        <v>1</v>
      </c>
      <c r="I610" s="19" t="s">
        <v>12</v>
      </c>
      <c r="J610" s="24">
        <v>0</v>
      </c>
      <c r="K610" s="24" t="str">
        <f t="shared" si="65"/>
        <v>bf_enable_rx_h10</v>
      </c>
      <c r="L610" s="24" t="str">
        <f t="shared" si="63"/>
        <v>out</v>
      </c>
    </row>
    <row r="611" spans="1:12" x14ac:dyDescent="0.25">
      <c r="A611" s="18">
        <f t="shared" si="66"/>
        <v>178</v>
      </c>
      <c r="B611" s="18" t="str">
        <f t="shared" si="59"/>
        <v>0xB2</v>
      </c>
      <c r="C611" s="19" t="s">
        <v>958</v>
      </c>
      <c r="D611" s="24" t="s">
        <v>856</v>
      </c>
      <c r="E611" s="21"/>
      <c r="F611" s="24">
        <v>9</v>
      </c>
      <c r="G611" s="24">
        <v>9</v>
      </c>
      <c r="H611" s="19">
        <f t="shared" si="60"/>
        <v>1</v>
      </c>
      <c r="I611" s="19" t="s">
        <v>12</v>
      </c>
      <c r="J611" s="24">
        <v>0</v>
      </c>
      <c r="K611" s="24" t="str">
        <f t="shared" si="65"/>
        <v>bf_enable_rx_h9</v>
      </c>
      <c r="L611" s="24" t="str">
        <f t="shared" si="63"/>
        <v>out</v>
      </c>
    </row>
    <row r="612" spans="1:12" x14ac:dyDescent="0.25">
      <c r="A612" s="18">
        <f t="shared" si="66"/>
        <v>178</v>
      </c>
      <c r="B612" s="18" t="str">
        <f t="shared" si="59"/>
        <v>0xB2</v>
      </c>
      <c r="C612" s="19" t="s">
        <v>958</v>
      </c>
      <c r="D612" s="24" t="s">
        <v>857</v>
      </c>
      <c r="E612" s="21"/>
      <c r="F612" s="24">
        <v>8</v>
      </c>
      <c r="G612" s="24">
        <v>8</v>
      </c>
      <c r="H612" s="19">
        <f t="shared" si="60"/>
        <v>1</v>
      </c>
      <c r="I612" s="19" t="s">
        <v>12</v>
      </c>
      <c r="J612" s="24">
        <v>0</v>
      </c>
      <c r="K612" s="24" t="str">
        <f t="shared" si="65"/>
        <v>bf_enable_rx_h8</v>
      </c>
      <c r="L612" s="24" t="str">
        <f t="shared" si="63"/>
        <v>out</v>
      </c>
    </row>
    <row r="613" spans="1:12" x14ac:dyDescent="0.25">
      <c r="A613" s="18">
        <f t="shared" si="66"/>
        <v>178</v>
      </c>
      <c r="B613" s="18" t="str">
        <f t="shared" si="59"/>
        <v>0xB2</v>
      </c>
      <c r="C613" s="19" t="s">
        <v>958</v>
      </c>
      <c r="D613" s="24" t="s">
        <v>858</v>
      </c>
      <c r="E613" s="21"/>
      <c r="F613" s="24">
        <v>7</v>
      </c>
      <c r="G613" s="24">
        <v>7</v>
      </c>
      <c r="H613" s="19">
        <f t="shared" si="60"/>
        <v>1</v>
      </c>
      <c r="I613" s="19" t="s">
        <v>12</v>
      </c>
      <c r="J613" s="24">
        <v>0</v>
      </c>
      <c r="K613" s="24" t="str">
        <f t="shared" si="65"/>
        <v>bf_enable_rx_h7</v>
      </c>
      <c r="L613" s="24" t="str">
        <f t="shared" si="63"/>
        <v>out</v>
      </c>
    </row>
    <row r="614" spans="1:12" x14ac:dyDescent="0.25">
      <c r="A614" s="18">
        <f t="shared" si="66"/>
        <v>178</v>
      </c>
      <c r="B614" s="18" t="str">
        <f t="shared" si="59"/>
        <v>0xB2</v>
      </c>
      <c r="C614" s="19" t="s">
        <v>958</v>
      </c>
      <c r="D614" s="24" t="s">
        <v>859</v>
      </c>
      <c r="E614" s="21"/>
      <c r="F614" s="24">
        <v>6</v>
      </c>
      <c r="G614" s="24">
        <v>6</v>
      </c>
      <c r="H614" s="19">
        <f t="shared" si="60"/>
        <v>1</v>
      </c>
      <c r="I614" s="19" t="s">
        <v>12</v>
      </c>
      <c r="J614" s="24">
        <v>0</v>
      </c>
      <c r="K614" s="24" t="str">
        <f t="shared" si="65"/>
        <v>bf_enable_rx_h6</v>
      </c>
      <c r="L614" s="24" t="str">
        <f t="shared" si="63"/>
        <v>out</v>
      </c>
    </row>
    <row r="615" spans="1:12" x14ac:dyDescent="0.25">
      <c r="A615" s="18">
        <f t="shared" si="66"/>
        <v>178</v>
      </c>
      <c r="B615" s="18" t="str">
        <f t="shared" si="59"/>
        <v>0xB2</v>
      </c>
      <c r="C615" s="19" t="s">
        <v>958</v>
      </c>
      <c r="D615" s="24" t="s">
        <v>860</v>
      </c>
      <c r="E615" s="21"/>
      <c r="F615" s="24">
        <v>5</v>
      </c>
      <c r="G615" s="24">
        <v>5</v>
      </c>
      <c r="H615" s="19">
        <f t="shared" si="60"/>
        <v>1</v>
      </c>
      <c r="I615" s="19" t="s">
        <v>12</v>
      </c>
      <c r="J615" s="24">
        <v>0</v>
      </c>
      <c r="K615" s="24" t="str">
        <f t="shared" si="65"/>
        <v>bf_enable_rx_h5</v>
      </c>
      <c r="L615" s="24" t="str">
        <f t="shared" si="63"/>
        <v>out</v>
      </c>
    </row>
    <row r="616" spans="1:12" x14ac:dyDescent="0.25">
      <c r="A616" s="18">
        <f t="shared" si="66"/>
        <v>178</v>
      </c>
      <c r="B616" s="18" t="str">
        <f t="shared" si="59"/>
        <v>0xB2</v>
      </c>
      <c r="C616" s="19" t="s">
        <v>958</v>
      </c>
      <c r="D616" s="24" t="s">
        <v>861</v>
      </c>
      <c r="E616" s="21"/>
      <c r="F616" s="24">
        <v>4</v>
      </c>
      <c r="G616" s="24">
        <v>4</v>
      </c>
      <c r="H616" s="19">
        <f t="shared" si="60"/>
        <v>1</v>
      </c>
      <c r="I616" s="19" t="s">
        <v>12</v>
      </c>
      <c r="J616" s="24">
        <v>0</v>
      </c>
      <c r="K616" s="24" t="str">
        <f t="shared" si="65"/>
        <v>bf_enable_rx_h4</v>
      </c>
      <c r="L616" s="24" t="str">
        <f t="shared" si="63"/>
        <v>out</v>
      </c>
    </row>
    <row r="617" spans="1:12" x14ac:dyDescent="0.25">
      <c r="A617" s="18">
        <f t="shared" si="66"/>
        <v>178</v>
      </c>
      <c r="B617" s="18" t="str">
        <f t="shared" si="59"/>
        <v>0xB2</v>
      </c>
      <c r="C617" s="19" t="s">
        <v>958</v>
      </c>
      <c r="D617" s="24" t="s">
        <v>862</v>
      </c>
      <c r="E617" s="21"/>
      <c r="F617" s="24">
        <v>3</v>
      </c>
      <c r="G617" s="24">
        <v>3</v>
      </c>
      <c r="H617" s="19">
        <f t="shared" si="60"/>
        <v>1</v>
      </c>
      <c r="I617" s="19" t="s">
        <v>12</v>
      </c>
      <c r="J617" s="24">
        <v>0</v>
      </c>
      <c r="K617" s="24" t="str">
        <f t="shared" si="65"/>
        <v>bf_enable_rx_h3</v>
      </c>
      <c r="L617" s="24" t="str">
        <f t="shared" ref="L617:L648" si="67">IF(K617="","",IF(I617="R","in","out"))</f>
        <v>out</v>
      </c>
    </row>
    <row r="618" spans="1:12" x14ac:dyDescent="0.25">
      <c r="A618" s="18">
        <f t="shared" si="66"/>
        <v>178</v>
      </c>
      <c r="B618" s="18" t="str">
        <f t="shared" si="59"/>
        <v>0xB2</v>
      </c>
      <c r="C618" s="19" t="s">
        <v>958</v>
      </c>
      <c r="D618" s="24" t="s">
        <v>863</v>
      </c>
      <c r="E618" s="21"/>
      <c r="F618" s="24">
        <v>2</v>
      </c>
      <c r="G618" s="24">
        <v>2</v>
      </c>
      <c r="H618" s="19">
        <f t="shared" si="60"/>
        <v>1</v>
      </c>
      <c r="I618" s="19" t="s">
        <v>12</v>
      </c>
      <c r="J618" s="24">
        <v>0</v>
      </c>
      <c r="K618" s="24" t="str">
        <f t="shared" si="65"/>
        <v>bf_enable_rx_h2</v>
      </c>
      <c r="L618" s="24" t="str">
        <f t="shared" si="67"/>
        <v>out</v>
      </c>
    </row>
    <row r="619" spans="1:12" x14ac:dyDescent="0.25">
      <c r="A619" s="18">
        <f t="shared" si="66"/>
        <v>178</v>
      </c>
      <c r="B619" s="18" t="str">
        <f t="shared" si="59"/>
        <v>0xB2</v>
      </c>
      <c r="C619" s="19" t="s">
        <v>958</v>
      </c>
      <c r="D619" s="24" t="s">
        <v>864</v>
      </c>
      <c r="E619" s="21"/>
      <c r="F619" s="24">
        <v>1</v>
      </c>
      <c r="G619" s="24">
        <v>1</v>
      </c>
      <c r="H619" s="19">
        <f t="shared" si="60"/>
        <v>1</v>
      </c>
      <c r="I619" s="19" t="s">
        <v>12</v>
      </c>
      <c r="J619" s="24">
        <v>0</v>
      </c>
      <c r="K619" s="24" t="str">
        <f t="shared" si="65"/>
        <v>bf_enable_rx_h1</v>
      </c>
      <c r="L619" s="24" t="str">
        <f t="shared" si="67"/>
        <v>out</v>
      </c>
    </row>
    <row r="620" spans="1:12" x14ac:dyDescent="0.25">
      <c r="A620" s="18">
        <f t="shared" si="66"/>
        <v>178</v>
      </c>
      <c r="B620" s="18" t="str">
        <f t="shared" si="59"/>
        <v>0xB2</v>
      </c>
      <c r="C620" s="19" t="s">
        <v>958</v>
      </c>
      <c r="D620" s="24" t="s">
        <v>865</v>
      </c>
      <c r="E620" s="21"/>
      <c r="F620" s="24">
        <v>0</v>
      </c>
      <c r="G620" s="24">
        <v>0</v>
      </c>
      <c r="H620" s="19">
        <f t="shared" si="60"/>
        <v>1</v>
      </c>
      <c r="I620" s="19" t="s">
        <v>12</v>
      </c>
      <c r="J620" s="24">
        <v>0</v>
      </c>
      <c r="K620" s="24" t="str">
        <f t="shared" si="65"/>
        <v>bf_enable_rx_h0</v>
      </c>
      <c r="L620" s="24" t="str">
        <f t="shared" si="67"/>
        <v>out</v>
      </c>
    </row>
    <row r="621" spans="1:12" x14ac:dyDescent="0.25">
      <c r="A621" s="14">
        <f>A620+2</f>
        <v>180</v>
      </c>
      <c r="B621" s="14" t="str">
        <f t="shared" si="59"/>
        <v>0xB4</v>
      </c>
      <c r="C621" s="15" t="s">
        <v>959</v>
      </c>
      <c r="D621" s="16" t="s">
        <v>850</v>
      </c>
      <c r="E621" s="17"/>
      <c r="F621" s="16">
        <v>15</v>
      </c>
      <c r="G621" s="16">
        <v>15</v>
      </c>
      <c r="H621" s="15">
        <f t="shared" si="60"/>
        <v>1</v>
      </c>
      <c r="I621" s="15" t="s">
        <v>5</v>
      </c>
      <c r="J621" s="16">
        <v>1</v>
      </c>
      <c r="K621" s="16"/>
      <c r="L621" s="16" t="str">
        <f t="shared" si="67"/>
        <v/>
      </c>
    </row>
    <row r="622" spans="1:12" x14ac:dyDescent="0.25">
      <c r="A622" s="14">
        <f t="shared" ref="A622:A636" si="68">A621</f>
        <v>180</v>
      </c>
      <c r="B622" s="14" t="str">
        <f t="shared" si="59"/>
        <v>0xB4</v>
      </c>
      <c r="C622" s="15" t="s">
        <v>959</v>
      </c>
      <c r="D622" s="16" t="s">
        <v>851</v>
      </c>
      <c r="E622" s="17"/>
      <c r="F622" s="16">
        <v>14</v>
      </c>
      <c r="G622" s="16">
        <v>14</v>
      </c>
      <c r="H622" s="15">
        <f t="shared" si="60"/>
        <v>1</v>
      </c>
      <c r="I622" s="15" t="s">
        <v>5</v>
      </c>
      <c r="J622" s="16">
        <v>1</v>
      </c>
      <c r="K622" s="16"/>
      <c r="L622" s="16" t="str">
        <f t="shared" si="67"/>
        <v/>
      </c>
    </row>
    <row r="623" spans="1:12" x14ac:dyDescent="0.25">
      <c r="A623" s="14">
        <f t="shared" si="68"/>
        <v>180</v>
      </c>
      <c r="B623" s="14" t="str">
        <f t="shared" si="59"/>
        <v>0xB4</v>
      </c>
      <c r="C623" s="15" t="s">
        <v>959</v>
      </c>
      <c r="D623" s="16" t="s">
        <v>852</v>
      </c>
      <c r="E623" s="17"/>
      <c r="F623" s="16">
        <v>13</v>
      </c>
      <c r="G623" s="16">
        <v>13</v>
      </c>
      <c r="H623" s="15">
        <f t="shared" si="60"/>
        <v>1</v>
      </c>
      <c r="I623" s="15" t="s">
        <v>5</v>
      </c>
      <c r="J623" s="16">
        <v>1</v>
      </c>
      <c r="K623" s="16"/>
      <c r="L623" s="16" t="str">
        <f t="shared" si="67"/>
        <v/>
      </c>
    </row>
    <row r="624" spans="1:12" x14ac:dyDescent="0.25">
      <c r="A624" s="14">
        <f t="shared" si="68"/>
        <v>180</v>
      </c>
      <c r="B624" s="14" t="str">
        <f t="shared" si="59"/>
        <v>0xB4</v>
      </c>
      <c r="C624" s="15" t="s">
        <v>959</v>
      </c>
      <c r="D624" s="16" t="s">
        <v>853</v>
      </c>
      <c r="E624" s="17"/>
      <c r="F624" s="16">
        <v>12</v>
      </c>
      <c r="G624" s="16">
        <v>12</v>
      </c>
      <c r="H624" s="15">
        <f t="shared" si="60"/>
        <v>1</v>
      </c>
      <c r="I624" s="15" t="s">
        <v>5</v>
      </c>
      <c r="J624" s="16">
        <v>1</v>
      </c>
      <c r="K624" s="16"/>
      <c r="L624" s="16" t="str">
        <f t="shared" si="67"/>
        <v/>
      </c>
    </row>
    <row r="625" spans="1:12" x14ac:dyDescent="0.25">
      <c r="A625" s="14">
        <f t="shared" si="68"/>
        <v>180</v>
      </c>
      <c r="B625" s="14" t="str">
        <f t="shared" si="59"/>
        <v>0xB4</v>
      </c>
      <c r="C625" s="15" t="s">
        <v>959</v>
      </c>
      <c r="D625" s="16" t="s">
        <v>854</v>
      </c>
      <c r="E625" s="17"/>
      <c r="F625" s="16">
        <v>11</v>
      </c>
      <c r="G625" s="16">
        <v>11</v>
      </c>
      <c r="H625" s="15">
        <f t="shared" si="60"/>
        <v>1</v>
      </c>
      <c r="I625" s="15" t="s">
        <v>5</v>
      </c>
      <c r="J625" s="16">
        <v>1</v>
      </c>
      <c r="K625" s="16"/>
      <c r="L625" s="16" t="str">
        <f t="shared" si="67"/>
        <v/>
      </c>
    </row>
    <row r="626" spans="1:12" x14ac:dyDescent="0.25">
      <c r="A626" s="14">
        <f t="shared" si="68"/>
        <v>180</v>
      </c>
      <c r="B626" s="14" t="str">
        <f t="shared" si="59"/>
        <v>0xB4</v>
      </c>
      <c r="C626" s="15" t="s">
        <v>959</v>
      </c>
      <c r="D626" s="16" t="s">
        <v>855</v>
      </c>
      <c r="E626" s="17"/>
      <c r="F626" s="16">
        <v>10</v>
      </c>
      <c r="G626" s="16">
        <v>10</v>
      </c>
      <c r="H626" s="15">
        <f t="shared" si="60"/>
        <v>1</v>
      </c>
      <c r="I626" s="15" t="s">
        <v>5</v>
      </c>
      <c r="J626" s="16">
        <v>1</v>
      </c>
      <c r="K626" s="16"/>
      <c r="L626" s="16" t="str">
        <f t="shared" si="67"/>
        <v/>
      </c>
    </row>
    <row r="627" spans="1:12" x14ac:dyDescent="0.25">
      <c r="A627" s="14">
        <f t="shared" si="68"/>
        <v>180</v>
      </c>
      <c r="B627" s="14" t="str">
        <f t="shared" si="59"/>
        <v>0xB4</v>
      </c>
      <c r="C627" s="15" t="s">
        <v>959</v>
      </c>
      <c r="D627" s="16" t="s">
        <v>856</v>
      </c>
      <c r="E627" s="17"/>
      <c r="F627" s="16">
        <v>9</v>
      </c>
      <c r="G627" s="16">
        <v>9</v>
      </c>
      <c r="H627" s="15">
        <f t="shared" si="60"/>
        <v>1</v>
      </c>
      <c r="I627" s="15" t="s">
        <v>5</v>
      </c>
      <c r="J627" s="16">
        <v>1</v>
      </c>
      <c r="K627" s="16"/>
      <c r="L627" s="16" t="str">
        <f t="shared" si="67"/>
        <v/>
      </c>
    </row>
    <row r="628" spans="1:12" x14ac:dyDescent="0.25">
      <c r="A628" s="14">
        <f t="shared" si="68"/>
        <v>180</v>
      </c>
      <c r="B628" s="14" t="str">
        <f t="shared" si="59"/>
        <v>0xB4</v>
      </c>
      <c r="C628" s="15" t="s">
        <v>959</v>
      </c>
      <c r="D628" s="16" t="s">
        <v>857</v>
      </c>
      <c r="E628" s="17"/>
      <c r="F628" s="16">
        <v>8</v>
      </c>
      <c r="G628" s="16">
        <v>8</v>
      </c>
      <c r="H628" s="15">
        <f t="shared" si="60"/>
        <v>1</v>
      </c>
      <c r="I628" s="15" t="s">
        <v>5</v>
      </c>
      <c r="J628" s="16">
        <v>1</v>
      </c>
      <c r="K628" s="16"/>
      <c r="L628" s="16" t="str">
        <f t="shared" si="67"/>
        <v/>
      </c>
    </row>
    <row r="629" spans="1:12" x14ac:dyDescent="0.25">
      <c r="A629" s="14">
        <f t="shared" si="68"/>
        <v>180</v>
      </c>
      <c r="B629" s="14" t="str">
        <f t="shared" ref="B629:B692" si="69">_xlfn.CONCAT("0x",DEC2HEX(A629,2))</f>
        <v>0xB4</v>
      </c>
      <c r="C629" s="15" t="s">
        <v>959</v>
      </c>
      <c r="D629" s="16" t="s">
        <v>858</v>
      </c>
      <c r="E629" s="17"/>
      <c r="F629" s="16">
        <v>7</v>
      </c>
      <c r="G629" s="16">
        <v>7</v>
      </c>
      <c r="H629" s="15">
        <f t="shared" ref="H629:H692" si="70">IF(G629="","",F629-G629+1)</f>
        <v>1</v>
      </c>
      <c r="I629" s="15" t="s">
        <v>5</v>
      </c>
      <c r="J629" s="16">
        <v>1</v>
      </c>
      <c r="K629" s="16"/>
      <c r="L629" s="16" t="str">
        <f t="shared" si="67"/>
        <v/>
      </c>
    </row>
    <row r="630" spans="1:12" x14ac:dyDescent="0.25">
      <c r="A630" s="14">
        <f t="shared" si="68"/>
        <v>180</v>
      </c>
      <c r="B630" s="14" t="str">
        <f t="shared" si="69"/>
        <v>0xB4</v>
      </c>
      <c r="C630" s="15" t="s">
        <v>959</v>
      </c>
      <c r="D630" s="16" t="s">
        <v>859</v>
      </c>
      <c r="E630" s="17"/>
      <c r="F630" s="16">
        <v>6</v>
      </c>
      <c r="G630" s="16">
        <v>6</v>
      </c>
      <c r="H630" s="15">
        <f t="shared" si="70"/>
        <v>1</v>
      </c>
      <c r="I630" s="15" t="s">
        <v>5</v>
      </c>
      <c r="J630" s="16">
        <v>1</v>
      </c>
      <c r="K630" s="16"/>
      <c r="L630" s="16" t="str">
        <f t="shared" si="67"/>
        <v/>
      </c>
    </row>
    <row r="631" spans="1:12" x14ac:dyDescent="0.25">
      <c r="A631" s="14">
        <f t="shared" si="68"/>
        <v>180</v>
      </c>
      <c r="B631" s="14" t="str">
        <f t="shared" si="69"/>
        <v>0xB4</v>
      </c>
      <c r="C631" s="15" t="s">
        <v>959</v>
      </c>
      <c r="D631" s="16" t="s">
        <v>860</v>
      </c>
      <c r="E631" s="17"/>
      <c r="F631" s="16">
        <v>5</v>
      </c>
      <c r="G631" s="16">
        <v>5</v>
      </c>
      <c r="H631" s="15">
        <f t="shared" si="70"/>
        <v>1</v>
      </c>
      <c r="I631" s="15" t="s">
        <v>5</v>
      </c>
      <c r="J631" s="16">
        <v>1</v>
      </c>
      <c r="K631" s="16"/>
      <c r="L631" s="16" t="str">
        <f t="shared" si="67"/>
        <v/>
      </c>
    </row>
    <row r="632" spans="1:12" x14ac:dyDescent="0.25">
      <c r="A632" s="14">
        <f t="shared" si="68"/>
        <v>180</v>
      </c>
      <c r="B632" s="14" t="str">
        <f t="shared" si="69"/>
        <v>0xB4</v>
      </c>
      <c r="C632" s="15" t="s">
        <v>959</v>
      </c>
      <c r="D632" s="16" t="s">
        <v>861</v>
      </c>
      <c r="E632" s="17"/>
      <c r="F632" s="16">
        <v>4</v>
      </c>
      <c r="G632" s="16">
        <v>4</v>
      </c>
      <c r="H632" s="15">
        <f t="shared" si="70"/>
        <v>1</v>
      </c>
      <c r="I632" s="15" t="s">
        <v>5</v>
      </c>
      <c r="J632" s="16">
        <v>1</v>
      </c>
      <c r="K632" s="16"/>
      <c r="L632" s="16" t="str">
        <f t="shared" si="67"/>
        <v/>
      </c>
    </row>
    <row r="633" spans="1:12" x14ac:dyDescent="0.25">
      <c r="A633" s="14">
        <f t="shared" si="68"/>
        <v>180</v>
      </c>
      <c r="B633" s="14" t="str">
        <f t="shared" si="69"/>
        <v>0xB4</v>
      </c>
      <c r="C633" s="15" t="s">
        <v>959</v>
      </c>
      <c r="D633" s="16" t="s">
        <v>862</v>
      </c>
      <c r="E633" s="17"/>
      <c r="F633" s="16">
        <v>3</v>
      </c>
      <c r="G633" s="16">
        <v>3</v>
      </c>
      <c r="H633" s="15">
        <f t="shared" si="70"/>
        <v>1</v>
      </c>
      <c r="I633" s="15" t="s">
        <v>5</v>
      </c>
      <c r="J633" s="16">
        <v>1</v>
      </c>
      <c r="K633" s="16"/>
      <c r="L633" s="16" t="str">
        <f t="shared" si="67"/>
        <v/>
      </c>
    </row>
    <row r="634" spans="1:12" x14ac:dyDescent="0.25">
      <c r="A634" s="14">
        <f t="shared" si="68"/>
        <v>180</v>
      </c>
      <c r="B634" s="14" t="str">
        <f t="shared" si="69"/>
        <v>0xB4</v>
      </c>
      <c r="C634" s="15" t="s">
        <v>959</v>
      </c>
      <c r="D634" s="16" t="s">
        <v>863</v>
      </c>
      <c r="E634" s="17"/>
      <c r="F634" s="16">
        <v>2</v>
      </c>
      <c r="G634" s="16">
        <v>2</v>
      </c>
      <c r="H634" s="15">
        <f t="shared" si="70"/>
        <v>1</v>
      </c>
      <c r="I634" s="15" t="s">
        <v>5</v>
      </c>
      <c r="J634" s="16">
        <v>1</v>
      </c>
      <c r="K634" s="16"/>
      <c r="L634" s="16" t="str">
        <f t="shared" si="67"/>
        <v/>
      </c>
    </row>
    <row r="635" spans="1:12" x14ac:dyDescent="0.25">
      <c r="A635" s="14">
        <f t="shared" si="68"/>
        <v>180</v>
      </c>
      <c r="B635" s="14" t="str">
        <f t="shared" si="69"/>
        <v>0xB4</v>
      </c>
      <c r="C635" s="15" t="s">
        <v>959</v>
      </c>
      <c r="D635" s="16" t="s">
        <v>864</v>
      </c>
      <c r="E635" s="17"/>
      <c r="F635" s="16">
        <v>1</v>
      </c>
      <c r="G635" s="16">
        <v>1</v>
      </c>
      <c r="H635" s="15">
        <f t="shared" si="70"/>
        <v>1</v>
      </c>
      <c r="I635" s="15" t="s">
        <v>5</v>
      </c>
      <c r="J635" s="16">
        <v>1</v>
      </c>
      <c r="K635" s="16"/>
      <c r="L635" s="16" t="str">
        <f t="shared" si="67"/>
        <v/>
      </c>
    </row>
    <row r="636" spans="1:12" x14ac:dyDescent="0.25">
      <c r="A636" s="14">
        <f t="shared" si="68"/>
        <v>180</v>
      </c>
      <c r="B636" s="14" t="str">
        <f t="shared" si="69"/>
        <v>0xB4</v>
      </c>
      <c r="C636" s="15" t="s">
        <v>959</v>
      </c>
      <c r="D636" s="16" t="s">
        <v>865</v>
      </c>
      <c r="E636" s="17"/>
      <c r="F636" s="16">
        <v>0</v>
      </c>
      <c r="G636" s="16">
        <v>0</v>
      </c>
      <c r="H636" s="15">
        <f t="shared" si="70"/>
        <v>1</v>
      </c>
      <c r="I636" s="15" t="s">
        <v>5</v>
      </c>
      <c r="J636" s="16">
        <v>1</v>
      </c>
      <c r="K636" s="16"/>
      <c r="L636" s="16" t="str">
        <f t="shared" si="67"/>
        <v/>
      </c>
    </row>
    <row r="637" spans="1:12" x14ac:dyDescent="0.25">
      <c r="A637" s="18">
        <f>A636+2</f>
        <v>182</v>
      </c>
      <c r="B637" s="18" t="str">
        <f t="shared" si="69"/>
        <v>0xB6</v>
      </c>
      <c r="C637" s="19" t="s">
        <v>960</v>
      </c>
      <c r="D637" s="19" t="s">
        <v>867</v>
      </c>
      <c r="E637" s="21" t="s">
        <v>868</v>
      </c>
      <c r="F637" s="24">
        <v>6</v>
      </c>
      <c r="G637" s="24">
        <v>6</v>
      </c>
      <c r="H637" s="19">
        <f t="shared" si="70"/>
        <v>1</v>
      </c>
      <c r="I637" s="19" t="s">
        <v>9</v>
      </c>
      <c r="J637" s="24">
        <v>0</v>
      </c>
      <c r="K637" s="24" t="str">
        <f>IF(D637="","",D637)</f>
        <v>com_sel_tx_pa_v</v>
      </c>
      <c r="L637" s="24" t="str">
        <f t="shared" si="67"/>
        <v>out</v>
      </c>
    </row>
    <row r="638" spans="1:12" x14ac:dyDescent="0.25">
      <c r="A638" s="18">
        <f>A637</f>
        <v>182</v>
      </c>
      <c r="B638" s="18" t="str">
        <f t="shared" si="69"/>
        <v>0xB6</v>
      </c>
      <c r="C638" s="19" t="str">
        <f>$C$637</f>
        <v>ssw_cfg_on_sel_tx</v>
      </c>
      <c r="D638" s="24" t="s">
        <v>869</v>
      </c>
      <c r="E638" s="21" t="s">
        <v>870</v>
      </c>
      <c r="F638" s="24">
        <v>5</v>
      </c>
      <c r="G638" s="24">
        <v>5</v>
      </c>
      <c r="H638" s="19">
        <f t="shared" si="70"/>
        <v>1</v>
      </c>
      <c r="I638" s="19" t="s">
        <v>9</v>
      </c>
      <c r="J638" s="24">
        <v>0</v>
      </c>
      <c r="K638" s="24" t="str">
        <f>IF(D638="","",D638)</f>
        <v>bf_sel_tx_v_west</v>
      </c>
      <c r="L638" s="24" t="str">
        <f t="shared" si="67"/>
        <v>out</v>
      </c>
    </row>
    <row r="639" spans="1:12" x14ac:dyDescent="0.25">
      <c r="A639" s="18">
        <f>A638</f>
        <v>182</v>
      </c>
      <c r="B639" s="18" t="str">
        <f t="shared" si="69"/>
        <v>0xB6</v>
      </c>
      <c r="C639" s="19" t="str">
        <f>$C$637</f>
        <v>ssw_cfg_on_sel_tx</v>
      </c>
      <c r="D639" s="24" t="s">
        <v>871</v>
      </c>
      <c r="E639" s="21" t="s">
        <v>870</v>
      </c>
      <c r="F639" s="24">
        <v>4</v>
      </c>
      <c r="G639" s="24">
        <v>4</v>
      </c>
      <c r="H639" s="19">
        <f t="shared" si="70"/>
        <v>1</v>
      </c>
      <c r="I639" s="19" t="s">
        <v>9</v>
      </c>
      <c r="J639" s="24">
        <v>0</v>
      </c>
      <c r="K639" s="24" t="str">
        <f>IF(D639="","",D639)</f>
        <v>bf_sel_tx_v_east</v>
      </c>
      <c r="L639" s="24" t="str">
        <f t="shared" si="67"/>
        <v>out</v>
      </c>
    </row>
    <row r="640" spans="1:12" x14ac:dyDescent="0.25">
      <c r="A640" s="18">
        <f>A639</f>
        <v>182</v>
      </c>
      <c r="B640" s="18" t="str">
        <f t="shared" si="69"/>
        <v>0xB6</v>
      </c>
      <c r="C640" s="19" t="str">
        <f>$C$637</f>
        <v>ssw_cfg_on_sel_tx</v>
      </c>
      <c r="D640" s="19" t="s">
        <v>872</v>
      </c>
      <c r="E640" s="21" t="s">
        <v>868</v>
      </c>
      <c r="F640" s="24">
        <v>2</v>
      </c>
      <c r="G640" s="24">
        <v>2</v>
      </c>
      <c r="H640" s="19">
        <f t="shared" si="70"/>
        <v>1</v>
      </c>
      <c r="I640" s="19" t="s">
        <v>10</v>
      </c>
      <c r="J640" s="24">
        <v>0</v>
      </c>
      <c r="K640" s="24" t="str">
        <f>D640</f>
        <v>com_sel_tx_pa_h</v>
      </c>
      <c r="L640" s="24" t="str">
        <f t="shared" si="67"/>
        <v>out</v>
      </c>
    </row>
    <row r="641" spans="1:12" x14ac:dyDescent="0.25">
      <c r="A641" s="18">
        <f>A640</f>
        <v>182</v>
      </c>
      <c r="B641" s="18" t="str">
        <f t="shared" si="69"/>
        <v>0xB6</v>
      </c>
      <c r="C641" s="19" t="str">
        <f>$C$637</f>
        <v>ssw_cfg_on_sel_tx</v>
      </c>
      <c r="D641" s="24" t="s">
        <v>873</v>
      </c>
      <c r="E641" s="21" t="s">
        <v>870</v>
      </c>
      <c r="F641" s="24">
        <v>1</v>
      </c>
      <c r="G641" s="24">
        <v>1</v>
      </c>
      <c r="H641" s="19">
        <f t="shared" si="70"/>
        <v>1</v>
      </c>
      <c r="I641" s="19" t="s">
        <v>10</v>
      </c>
      <c r="J641" s="24">
        <v>0</v>
      </c>
      <c r="K641" s="24" t="str">
        <f>IF(D641="","",D641)</f>
        <v>bf_sel_tx_h_west</v>
      </c>
      <c r="L641" s="24" t="str">
        <f t="shared" si="67"/>
        <v>out</v>
      </c>
    </row>
    <row r="642" spans="1:12" x14ac:dyDescent="0.25">
      <c r="A642" s="18">
        <f>A641</f>
        <v>182</v>
      </c>
      <c r="B642" s="18" t="str">
        <f t="shared" si="69"/>
        <v>0xB6</v>
      </c>
      <c r="C642" s="19" t="str">
        <f>$C$637</f>
        <v>ssw_cfg_on_sel_tx</v>
      </c>
      <c r="D642" s="24" t="s">
        <v>874</v>
      </c>
      <c r="E642" s="21" t="s">
        <v>870</v>
      </c>
      <c r="F642" s="24">
        <v>0</v>
      </c>
      <c r="G642" s="24">
        <v>0</v>
      </c>
      <c r="H642" s="19">
        <f t="shared" si="70"/>
        <v>1</v>
      </c>
      <c r="I642" s="19" t="s">
        <v>10</v>
      </c>
      <c r="J642" s="24">
        <v>0</v>
      </c>
      <c r="K642" s="24" t="str">
        <f>IF(D642="","",D642)</f>
        <v>bf_sel_tx_h_east</v>
      </c>
      <c r="L642" s="24" t="str">
        <f t="shared" si="67"/>
        <v>out</v>
      </c>
    </row>
    <row r="643" spans="1:12" x14ac:dyDescent="0.25">
      <c r="A643" s="14">
        <f>A642+1</f>
        <v>183</v>
      </c>
      <c r="B643" s="14" t="str">
        <f t="shared" si="69"/>
        <v>0xB7</v>
      </c>
      <c r="C643" s="15" t="s">
        <v>961</v>
      </c>
      <c r="D643" s="15" t="s">
        <v>867</v>
      </c>
      <c r="E643" s="17" t="s">
        <v>1790</v>
      </c>
      <c r="F643" s="16">
        <v>6</v>
      </c>
      <c r="G643" s="16">
        <v>6</v>
      </c>
      <c r="H643" s="15">
        <f t="shared" si="70"/>
        <v>1</v>
      </c>
      <c r="I643" s="15" t="s">
        <v>5</v>
      </c>
      <c r="J643" s="16">
        <v>1</v>
      </c>
      <c r="K643" s="16"/>
      <c r="L643" s="16" t="str">
        <f t="shared" si="67"/>
        <v/>
      </c>
    </row>
    <row r="644" spans="1:12" x14ac:dyDescent="0.25">
      <c r="A644" s="14">
        <f>A643</f>
        <v>183</v>
      </c>
      <c r="B644" s="14" t="str">
        <f t="shared" si="69"/>
        <v>0xB7</v>
      </c>
      <c r="C644" s="15" t="s">
        <v>961</v>
      </c>
      <c r="D644" s="16" t="s">
        <v>869</v>
      </c>
      <c r="E644" s="16" t="s">
        <v>1790</v>
      </c>
      <c r="F644" s="16">
        <v>5</v>
      </c>
      <c r="G644" s="16">
        <v>5</v>
      </c>
      <c r="H644" s="15">
        <f t="shared" si="70"/>
        <v>1</v>
      </c>
      <c r="I644" s="15" t="s">
        <v>5</v>
      </c>
      <c r="J644" s="16">
        <v>1</v>
      </c>
      <c r="K644" s="16"/>
      <c r="L644" s="16" t="str">
        <f t="shared" si="67"/>
        <v/>
      </c>
    </row>
    <row r="645" spans="1:12" x14ac:dyDescent="0.25">
      <c r="A645" s="14">
        <f>A644</f>
        <v>183</v>
      </c>
      <c r="B645" s="14" t="str">
        <f t="shared" si="69"/>
        <v>0xB7</v>
      </c>
      <c r="C645" s="15" t="s">
        <v>961</v>
      </c>
      <c r="D645" s="16" t="s">
        <v>871</v>
      </c>
      <c r="E645" s="16" t="s">
        <v>1790</v>
      </c>
      <c r="F645" s="16">
        <v>4</v>
      </c>
      <c r="G645" s="16">
        <v>4</v>
      </c>
      <c r="H645" s="15">
        <f t="shared" si="70"/>
        <v>1</v>
      </c>
      <c r="I645" s="15" t="s">
        <v>5</v>
      </c>
      <c r="J645" s="16">
        <v>1</v>
      </c>
      <c r="K645" s="16"/>
      <c r="L645" s="16" t="str">
        <f t="shared" si="67"/>
        <v/>
      </c>
    </row>
    <row r="646" spans="1:12" x14ac:dyDescent="0.25">
      <c r="A646" s="14">
        <f>A645</f>
        <v>183</v>
      </c>
      <c r="B646" s="14" t="str">
        <f t="shared" si="69"/>
        <v>0xB7</v>
      </c>
      <c r="C646" s="15" t="s">
        <v>961</v>
      </c>
      <c r="D646" s="15" t="s">
        <v>872</v>
      </c>
      <c r="E646" s="17" t="s">
        <v>1790</v>
      </c>
      <c r="F646" s="16">
        <v>2</v>
      </c>
      <c r="G646" s="16">
        <v>2</v>
      </c>
      <c r="H646" s="15">
        <f t="shared" si="70"/>
        <v>1</v>
      </c>
      <c r="I646" s="15" t="s">
        <v>5</v>
      </c>
      <c r="J646" s="16">
        <v>1</v>
      </c>
      <c r="K646" s="16"/>
      <c r="L646" s="16" t="str">
        <f t="shared" si="67"/>
        <v/>
      </c>
    </row>
    <row r="647" spans="1:12" x14ac:dyDescent="0.25">
      <c r="A647" s="14">
        <f>A646</f>
        <v>183</v>
      </c>
      <c r="B647" s="14" t="str">
        <f t="shared" si="69"/>
        <v>0xB7</v>
      </c>
      <c r="C647" s="15" t="s">
        <v>961</v>
      </c>
      <c r="D647" s="16" t="s">
        <v>873</v>
      </c>
      <c r="E647" s="16" t="s">
        <v>1790</v>
      </c>
      <c r="F647" s="16">
        <v>1</v>
      </c>
      <c r="G647" s="16">
        <v>1</v>
      </c>
      <c r="H647" s="15">
        <f t="shared" si="70"/>
        <v>1</v>
      </c>
      <c r="I647" s="15" t="s">
        <v>5</v>
      </c>
      <c r="J647" s="16">
        <v>1</v>
      </c>
      <c r="K647" s="16"/>
      <c r="L647" s="16" t="str">
        <f t="shared" si="67"/>
        <v/>
      </c>
    </row>
    <row r="648" spans="1:12" x14ac:dyDescent="0.25">
      <c r="A648" s="14">
        <f>A647</f>
        <v>183</v>
      </c>
      <c r="B648" s="14" t="str">
        <f t="shared" si="69"/>
        <v>0xB7</v>
      </c>
      <c r="C648" s="15" t="s">
        <v>961</v>
      </c>
      <c r="D648" s="16" t="s">
        <v>874</v>
      </c>
      <c r="E648" s="16" t="s">
        <v>1790</v>
      </c>
      <c r="F648" s="16">
        <v>0</v>
      </c>
      <c r="G648" s="16">
        <v>0</v>
      </c>
      <c r="H648" s="15">
        <f t="shared" si="70"/>
        <v>1</v>
      </c>
      <c r="I648" s="15" t="s">
        <v>5</v>
      </c>
      <c r="J648" s="16">
        <v>1</v>
      </c>
      <c r="K648" s="16"/>
      <c r="L648" s="16" t="str">
        <f t="shared" si="67"/>
        <v/>
      </c>
    </row>
    <row r="649" spans="1:12" x14ac:dyDescent="0.25">
      <c r="A649" s="18">
        <f>A648+1</f>
        <v>184</v>
      </c>
      <c r="B649" s="18" t="str">
        <f t="shared" si="69"/>
        <v>0xB8</v>
      </c>
      <c r="C649" s="19" t="s">
        <v>962</v>
      </c>
      <c r="D649" s="24" t="s">
        <v>876</v>
      </c>
      <c r="E649" s="21" t="s">
        <v>1791</v>
      </c>
      <c r="F649" s="24">
        <v>5</v>
      </c>
      <c r="G649" s="24">
        <v>5</v>
      </c>
      <c r="H649" s="19">
        <f t="shared" si="70"/>
        <v>1</v>
      </c>
      <c r="I649" s="19" t="s">
        <v>9</v>
      </c>
      <c r="J649" s="24">
        <v>0</v>
      </c>
      <c r="K649" s="24" t="str">
        <f>IF(D649="","",D649)</f>
        <v>com_enable_tx_v</v>
      </c>
      <c r="L649" s="24" t="str">
        <f t="shared" ref="L649:L680" si="71">IF(K649="","",IF(I649="R","in","out"))</f>
        <v>out</v>
      </c>
    </row>
    <row r="650" spans="1:12" x14ac:dyDescent="0.25">
      <c r="A650" s="18">
        <f>A649</f>
        <v>184</v>
      </c>
      <c r="B650" s="18" t="str">
        <f t="shared" si="69"/>
        <v>0xB8</v>
      </c>
      <c r="C650" s="19" t="s">
        <v>962</v>
      </c>
      <c r="D650" s="19" t="s">
        <v>877</v>
      </c>
      <c r="E650" s="21" t="s">
        <v>1792</v>
      </c>
      <c r="F650" s="24">
        <v>4</v>
      </c>
      <c r="G650" s="24">
        <v>4</v>
      </c>
      <c r="H650" s="19">
        <f t="shared" si="70"/>
        <v>1</v>
      </c>
      <c r="I650" s="19" t="s">
        <v>9</v>
      </c>
      <c r="J650" s="24">
        <v>0</v>
      </c>
      <c r="K650" s="24" t="str">
        <f>IF(D650="","",D650)</f>
        <v>bbtx_enable_v</v>
      </c>
      <c r="L650" s="24" t="str">
        <f t="shared" si="71"/>
        <v>out</v>
      </c>
    </row>
    <row r="651" spans="1:12" x14ac:dyDescent="0.25">
      <c r="A651" s="18">
        <f>A650</f>
        <v>184</v>
      </c>
      <c r="B651" s="18" t="str">
        <f t="shared" si="69"/>
        <v>0xB8</v>
      </c>
      <c r="C651" s="19" t="s">
        <v>962</v>
      </c>
      <c r="D651" s="24" t="s">
        <v>878</v>
      </c>
      <c r="E651" s="21" t="s">
        <v>1793</v>
      </c>
      <c r="F651" s="24">
        <v>1</v>
      </c>
      <c r="G651" s="24">
        <v>1</v>
      </c>
      <c r="H651" s="19">
        <f t="shared" si="70"/>
        <v>1</v>
      </c>
      <c r="I651" s="19" t="s">
        <v>10</v>
      </c>
      <c r="J651" s="24">
        <v>0</v>
      </c>
      <c r="K651" s="24" t="str">
        <f>IF(D651="","",D651)</f>
        <v>com_enable_tx_h</v>
      </c>
      <c r="L651" s="24" t="str">
        <f t="shared" si="71"/>
        <v>out</v>
      </c>
    </row>
    <row r="652" spans="1:12" x14ac:dyDescent="0.25">
      <c r="A652" s="18">
        <f>A651</f>
        <v>184</v>
      </c>
      <c r="B652" s="18" t="str">
        <f t="shared" si="69"/>
        <v>0xB8</v>
      </c>
      <c r="C652" s="19" t="s">
        <v>962</v>
      </c>
      <c r="D652" s="19" t="s">
        <v>879</v>
      </c>
      <c r="E652" s="21" t="s">
        <v>1794</v>
      </c>
      <c r="F652" s="24">
        <v>0</v>
      </c>
      <c r="G652" s="24">
        <v>0</v>
      </c>
      <c r="H652" s="19">
        <f t="shared" si="70"/>
        <v>1</v>
      </c>
      <c r="I652" s="19" t="s">
        <v>10</v>
      </c>
      <c r="J652" s="24">
        <v>0</v>
      </c>
      <c r="K652" s="24" t="str">
        <f>IF(D652="","",D652)</f>
        <v>bbtx_enable_h</v>
      </c>
      <c r="L652" s="24" t="str">
        <f t="shared" si="71"/>
        <v>out</v>
      </c>
    </row>
    <row r="653" spans="1:12" x14ac:dyDescent="0.25">
      <c r="A653" s="14">
        <f>A652+1</f>
        <v>185</v>
      </c>
      <c r="B653" s="14" t="str">
        <f t="shared" si="69"/>
        <v>0xB9</v>
      </c>
      <c r="C653" s="15" t="s">
        <v>963</v>
      </c>
      <c r="D653" s="16" t="s">
        <v>876</v>
      </c>
      <c r="E653" s="17" t="s">
        <v>1795</v>
      </c>
      <c r="F653" s="16">
        <v>5</v>
      </c>
      <c r="G653" s="16">
        <v>5</v>
      </c>
      <c r="H653" s="15">
        <f t="shared" si="70"/>
        <v>1</v>
      </c>
      <c r="I653" s="15" t="s">
        <v>5</v>
      </c>
      <c r="J653" s="16">
        <v>1</v>
      </c>
      <c r="K653" s="16"/>
      <c r="L653" s="16" t="str">
        <f t="shared" si="71"/>
        <v/>
      </c>
    </row>
    <row r="654" spans="1:12" x14ac:dyDescent="0.25">
      <c r="A654" s="14">
        <f>A653</f>
        <v>185</v>
      </c>
      <c r="B654" s="14" t="str">
        <f t="shared" si="69"/>
        <v>0xB9</v>
      </c>
      <c r="C654" s="15" t="s">
        <v>963</v>
      </c>
      <c r="D654" s="15" t="s">
        <v>877</v>
      </c>
      <c r="E654" s="17" t="s">
        <v>1795</v>
      </c>
      <c r="F654" s="16">
        <v>4</v>
      </c>
      <c r="G654" s="16">
        <v>4</v>
      </c>
      <c r="H654" s="15">
        <f t="shared" si="70"/>
        <v>1</v>
      </c>
      <c r="I654" s="15" t="s">
        <v>5</v>
      </c>
      <c r="J654" s="16">
        <v>1</v>
      </c>
      <c r="K654" s="16"/>
      <c r="L654" s="16" t="str">
        <f t="shared" si="71"/>
        <v/>
      </c>
    </row>
    <row r="655" spans="1:12" x14ac:dyDescent="0.25">
      <c r="A655" s="14">
        <f>A654</f>
        <v>185</v>
      </c>
      <c r="B655" s="14" t="str">
        <f t="shared" si="69"/>
        <v>0xB9</v>
      </c>
      <c r="C655" s="15" t="s">
        <v>963</v>
      </c>
      <c r="D655" s="16" t="s">
        <v>878</v>
      </c>
      <c r="E655" s="17" t="s">
        <v>1795</v>
      </c>
      <c r="F655" s="16">
        <v>1</v>
      </c>
      <c r="G655" s="16">
        <v>1</v>
      </c>
      <c r="H655" s="15">
        <f t="shared" si="70"/>
        <v>1</v>
      </c>
      <c r="I655" s="15" t="s">
        <v>5</v>
      </c>
      <c r="J655" s="16">
        <v>1</v>
      </c>
      <c r="K655" s="16"/>
      <c r="L655" s="16" t="str">
        <f t="shared" si="71"/>
        <v/>
      </c>
    </row>
    <row r="656" spans="1:12" x14ac:dyDescent="0.25">
      <c r="A656" s="14">
        <f>A655</f>
        <v>185</v>
      </c>
      <c r="B656" s="14" t="str">
        <f t="shared" si="69"/>
        <v>0xB9</v>
      </c>
      <c r="C656" s="15" t="s">
        <v>963</v>
      </c>
      <c r="D656" s="15" t="s">
        <v>879</v>
      </c>
      <c r="E656" s="17" t="s">
        <v>1795</v>
      </c>
      <c r="F656" s="16">
        <v>0</v>
      </c>
      <c r="G656" s="16">
        <v>0</v>
      </c>
      <c r="H656" s="15">
        <f t="shared" si="70"/>
        <v>1</v>
      </c>
      <c r="I656" s="15" t="s">
        <v>5</v>
      </c>
      <c r="J656" s="16">
        <v>1</v>
      </c>
      <c r="K656" s="16"/>
      <c r="L656" s="16" t="str">
        <f t="shared" si="71"/>
        <v/>
      </c>
    </row>
    <row r="657" spans="1:12" x14ac:dyDescent="0.25">
      <c r="A657" s="18">
        <f>A656+1</f>
        <v>186</v>
      </c>
      <c r="B657" s="18" t="str">
        <f t="shared" si="69"/>
        <v>0xBA</v>
      </c>
      <c r="C657" s="19" t="s">
        <v>964</v>
      </c>
      <c r="D657" s="24" t="s">
        <v>881</v>
      </c>
      <c r="E657" s="21"/>
      <c r="F657" s="24">
        <v>15</v>
      </c>
      <c r="G657" s="24">
        <v>15</v>
      </c>
      <c r="H657" s="19">
        <f t="shared" si="70"/>
        <v>1</v>
      </c>
      <c r="I657" s="19" t="s">
        <v>9</v>
      </c>
      <c r="J657" s="24">
        <v>0</v>
      </c>
      <c r="K657" s="24" t="str">
        <f t="shared" ref="K657:K672" si="72">D657</f>
        <v>bf_enable_tx_v15</v>
      </c>
      <c r="L657" s="24" t="str">
        <f t="shared" si="71"/>
        <v>out</v>
      </c>
    </row>
    <row r="658" spans="1:12" x14ac:dyDescent="0.25">
      <c r="A658" s="18">
        <f t="shared" ref="A658:A672" si="73">A657</f>
        <v>186</v>
      </c>
      <c r="B658" s="18" t="str">
        <f t="shared" si="69"/>
        <v>0xBA</v>
      </c>
      <c r="C658" s="19" t="s">
        <v>964</v>
      </c>
      <c r="D658" s="24" t="s">
        <v>882</v>
      </c>
      <c r="E658" s="21"/>
      <c r="F658" s="24">
        <v>14</v>
      </c>
      <c r="G658" s="24">
        <v>14</v>
      </c>
      <c r="H658" s="19">
        <f t="shared" si="70"/>
        <v>1</v>
      </c>
      <c r="I658" s="19" t="s">
        <v>9</v>
      </c>
      <c r="J658" s="24">
        <v>0</v>
      </c>
      <c r="K658" s="24" t="str">
        <f t="shared" si="72"/>
        <v>bf_enable_tx_v14</v>
      </c>
      <c r="L658" s="24" t="str">
        <f t="shared" si="71"/>
        <v>out</v>
      </c>
    </row>
    <row r="659" spans="1:12" x14ac:dyDescent="0.25">
      <c r="A659" s="18">
        <f t="shared" si="73"/>
        <v>186</v>
      </c>
      <c r="B659" s="18" t="str">
        <f t="shared" si="69"/>
        <v>0xBA</v>
      </c>
      <c r="C659" s="19" t="s">
        <v>964</v>
      </c>
      <c r="D659" s="24" t="s">
        <v>883</v>
      </c>
      <c r="E659" s="21"/>
      <c r="F659" s="24">
        <v>13</v>
      </c>
      <c r="G659" s="24">
        <v>13</v>
      </c>
      <c r="H659" s="19">
        <f t="shared" si="70"/>
        <v>1</v>
      </c>
      <c r="I659" s="19" t="s">
        <v>9</v>
      </c>
      <c r="J659" s="24">
        <v>0</v>
      </c>
      <c r="K659" s="24" t="str">
        <f t="shared" si="72"/>
        <v>bf_enable_tx_v13</v>
      </c>
      <c r="L659" s="24" t="str">
        <f t="shared" si="71"/>
        <v>out</v>
      </c>
    </row>
    <row r="660" spans="1:12" x14ac:dyDescent="0.25">
      <c r="A660" s="18">
        <f t="shared" si="73"/>
        <v>186</v>
      </c>
      <c r="B660" s="18" t="str">
        <f t="shared" si="69"/>
        <v>0xBA</v>
      </c>
      <c r="C660" s="19" t="s">
        <v>964</v>
      </c>
      <c r="D660" s="24" t="s">
        <v>884</v>
      </c>
      <c r="E660" s="21"/>
      <c r="F660" s="24">
        <v>12</v>
      </c>
      <c r="G660" s="24">
        <v>12</v>
      </c>
      <c r="H660" s="19">
        <f t="shared" si="70"/>
        <v>1</v>
      </c>
      <c r="I660" s="19" t="s">
        <v>9</v>
      </c>
      <c r="J660" s="24">
        <v>0</v>
      </c>
      <c r="K660" s="24" t="str">
        <f t="shared" si="72"/>
        <v>bf_enable_tx_v12</v>
      </c>
      <c r="L660" s="24" t="str">
        <f t="shared" si="71"/>
        <v>out</v>
      </c>
    </row>
    <row r="661" spans="1:12" x14ac:dyDescent="0.25">
      <c r="A661" s="18">
        <f t="shared" si="73"/>
        <v>186</v>
      </c>
      <c r="B661" s="18" t="str">
        <f t="shared" si="69"/>
        <v>0xBA</v>
      </c>
      <c r="C661" s="19" t="s">
        <v>964</v>
      </c>
      <c r="D661" s="24" t="s">
        <v>885</v>
      </c>
      <c r="E661" s="21"/>
      <c r="F661" s="24">
        <v>11</v>
      </c>
      <c r="G661" s="24">
        <v>11</v>
      </c>
      <c r="H661" s="19">
        <f t="shared" si="70"/>
        <v>1</v>
      </c>
      <c r="I661" s="19" t="s">
        <v>9</v>
      </c>
      <c r="J661" s="24">
        <v>0</v>
      </c>
      <c r="K661" s="24" t="str">
        <f t="shared" si="72"/>
        <v>bf_enable_tx_v11</v>
      </c>
      <c r="L661" s="24" t="str">
        <f t="shared" si="71"/>
        <v>out</v>
      </c>
    </row>
    <row r="662" spans="1:12" x14ac:dyDescent="0.25">
      <c r="A662" s="18">
        <f t="shared" si="73"/>
        <v>186</v>
      </c>
      <c r="B662" s="18" t="str">
        <f t="shared" si="69"/>
        <v>0xBA</v>
      </c>
      <c r="C662" s="19" t="s">
        <v>964</v>
      </c>
      <c r="D662" s="24" t="s">
        <v>886</v>
      </c>
      <c r="E662" s="21"/>
      <c r="F662" s="24">
        <v>10</v>
      </c>
      <c r="G662" s="24">
        <v>10</v>
      </c>
      <c r="H662" s="19">
        <f t="shared" si="70"/>
        <v>1</v>
      </c>
      <c r="I662" s="19" t="s">
        <v>9</v>
      </c>
      <c r="J662" s="24">
        <v>0</v>
      </c>
      <c r="K662" s="24" t="str">
        <f t="shared" si="72"/>
        <v>bf_enable_tx_v10</v>
      </c>
      <c r="L662" s="24" t="str">
        <f t="shared" si="71"/>
        <v>out</v>
      </c>
    </row>
    <row r="663" spans="1:12" x14ac:dyDescent="0.25">
      <c r="A663" s="18">
        <f t="shared" si="73"/>
        <v>186</v>
      </c>
      <c r="B663" s="18" t="str">
        <f t="shared" si="69"/>
        <v>0xBA</v>
      </c>
      <c r="C663" s="19" t="s">
        <v>964</v>
      </c>
      <c r="D663" s="24" t="s">
        <v>887</v>
      </c>
      <c r="E663" s="21"/>
      <c r="F663" s="24">
        <v>9</v>
      </c>
      <c r="G663" s="24">
        <v>9</v>
      </c>
      <c r="H663" s="19">
        <f t="shared" si="70"/>
        <v>1</v>
      </c>
      <c r="I663" s="19" t="s">
        <v>9</v>
      </c>
      <c r="J663" s="24">
        <v>0</v>
      </c>
      <c r="K663" s="24" t="str">
        <f t="shared" si="72"/>
        <v>bf_enable_tx_v9</v>
      </c>
      <c r="L663" s="24" t="str">
        <f t="shared" si="71"/>
        <v>out</v>
      </c>
    </row>
    <row r="664" spans="1:12" x14ac:dyDescent="0.25">
      <c r="A664" s="18">
        <f t="shared" si="73"/>
        <v>186</v>
      </c>
      <c r="B664" s="18" t="str">
        <f t="shared" si="69"/>
        <v>0xBA</v>
      </c>
      <c r="C664" s="19" t="s">
        <v>964</v>
      </c>
      <c r="D664" s="24" t="s">
        <v>888</v>
      </c>
      <c r="E664" s="21"/>
      <c r="F664" s="24">
        <v>8</v>
      </c>
      <c r="G664" s="24">
        <v>8</v>
      </c>
      <c r="H664" s="19">
        <f t="shared" si="70"/>
        <v>1</v>
      </c>
      <c r="I664" s="19" t="s">
        <v>9</v>
      </c>
      <c r="J664" s="24">
        <v>0</v>
      </c>
      <c r="K664" s="24" t="str">
        <f t="shared" si="72"/>
        <v>bf_enable_tx_v8</v>
      </c>
      <c r="L664" s="24" t="str">
        <f t="shared" si="71"/>
        <v>out</v>
      </c>
    </row>
    <row r="665" spans="1:12" x14ac:dyDescent="0.25">
      <c r="A665" s="18">
        <f t="shared" si="73"/>
        <v>186</v>
      </c>
      <c r="B665" s="18" t="str">
        <f t="shared" si="69"/>
        <v>0xBA</v>
      </c>
      <c r="C665" s="19" t="s">
        <v>964</v>
      </c>
      <c r="D665" s="24" t="s">
        <v>889</v>
      </c>
      <c r="E665" s="21"/>
      <c r="F665" s="24">
        <v>7</v>
      </c>
      <c r="G665" s="24">
        <v>7</v>
      </c>
      <c r="H665" s="19">
        <f t="shared" si="70"/>
        <v>1</v>
      </c>
      <c r="I665" s="19" t="s">
        <v>9</v>
      </c>
      <c r="J665" s="24">
        <v>0</v>
      </c>
      <c r="K665" s="24" t="str">
        <f t="shared" si="72"/>
        <v>bf_enable_tx_v7</v>
      </c>
      <c r="L665" s="24" t="str">
        <f t="shared" si="71"/>
        <v>out</v>
      </c>
    </row>
    <row r="666" spans="1:12" x14ac:dyDescent="0.25">
      <c r="A666" s="18">
        <f t="shared" si="73"/>
        <v>186</v>
      </c>
      <c r="B666" s="18" t="str">
        <f t="shared" si="69"/>
        <v>0xBA</v>
      </c>
      <c r="C666" s="19" t="s">
        <v>964</v>
      </c>
      <c r="D666" s="24" t="s">
        <v>890</v>
      </c>
      <c r="E666" s="21"/>
      <c r="F666" s="24">
        <v>6</v>
      </c>
      <c r="G666" s="24">
        <v>6</v>
      </c>
      <c r="H666" s="19">
        <f t="shared" si="70"/>
        <v>1</v>
      </c>
      <c r="I666" s="19" t="s">
        <v>9</v>
      </c>
      <c r="J666" s="24">
        <v>0</v>
      </c>
      <c r="K666" s="24" t="str">
        <f t="shared" si="72"/>
        <v>bf_enable_tx_v6</v>
      </c>
      <c r="L666" s="24" t="str">
        <f t="shared" si="71"/>
        <v>out</v>
      </c>
    </row>
    <row r="667" spans="1:12" x14ac:dyDescent="0.25">
      <c r="A667" s="18">
        <f t="shared" si="73"/>
        <v>186</v>
      </c>
      <c r="B667" s="18" t="str">
        <f t="shared" si="69"/>
        <v>0xBA</v>
      </c>
      <c r="C667" s="19" t="s">
        <v>964</v>
      </c>
      <c r="D667" s="24" t="s">
        <v>891</v>
      </c>
      <c r="E667" s="21"/>
      <c r="F667" s="24">
        <v>5</v>
      </c>
      <c r="G667" s="24">
        <v>5</v>
      </c>
      <c r="H667" s="19">
        <f t="shared" si="70"/>
        <v>1</v>
      </c>
      <c r="I667" s="19" t="s">
        <v>9</v>
      </c>
      <c r="J667" s="24">
        <v>0</v>
      </c>
      <c r="K667" s="24" t="str">
        <f t="shared" si="72"/>
        <v>bf_enable_tx_v5</v>
      </c>
      <c r="L667" s="24" t="str">
        <f t="shared" si="71"/>
        <v>out</v>
      </c>
    </row>
    <row r="668" spans="1:12" x14ac:dyDescent="0.25">
      <c r="A668" s="18">
        <f t="shared" si="73"/>
        <v>186</v>
      </c>
      <c r="B668" s="18" t="str">
        <f t="shared" si="69"/>
        <v>0xBA</v>
      </c>
      <c r="C668" s="19" t="s">
        <v>964</v>
      </c>
      <c r="D668" s="24" t="s">
        <v>892</v>
      </c>
      <c r="E668" s="21"/>
      <c r="F668" s="24">
        <v>4</v>
      </c>
      <c r="G668" s="24">
        <v>4</v>
      </c>
      <c r="H668" s="19">
        <f t="shared" si="70"/>
        <v>1</v>
      </c>
      <c r="I668" s="19" t="s">
        <v>9</v>
      </c>
      <c r="J668" s="24">
        <v>0</v>
      </c>
      <c r="K668" s="24" t="str">
        <f t="shared" si="72"/>
        <v>bf_enable_tx_v4</v>
      </c>
      <c r="L668" s="24" t="str">
        <f t="shared" si="71"/>
        <v>out</v>
      </c>
    </row>
    <row r="669" spans="1:12" x14ac:dyDescent="0.25">
      <c r="A669" s="18">
        <f t="shared" si="73"/>
        <v>186</v>
      </c>
      <c r="B669" s="18" t="str">
        <f t="shared" si="69"/>
        <v>0xBA</v>
      </c>
      <c r="C669" s="19" t="s">
        <v>964</v>
      </c>
      <c r="D669" s="24" t="s">
        <v>893</v>
      </c>
      <c r="E669" s="21"/>
      <c r="F669" s="24">
        <v>3</v>
      </c>
      <c r="G669" s="24">
        <v>3</v>
      </c>
      <c r="H669" s="19">
        <f t="shared" si="70"/>
        <v>1</v>
      </c>
      <c r="I669" s="19" t="s">
        <v>9</v>
      </c>
      <c r="J669" s="24">
        <v>0</v>
      </c>
      <c r="K669" s="24" t="str">
        <f t="shared" si="72"/>
        <v>bf_enable_tx_v3</v>
      </c>
      <c r="L669" s="24" t="str">
        <f t="shared" si="71"/>
        <v>out</v>
      </c>
    </row>
    <row r="670" spans="1:12" x14ac:dyDescent="0.25">
      <c r="A670" s="18">
        <f t="shared" si="73"/>
        <v>186</v>
      </c>
      <c r="B670" s="18" t="str">
        <f t="shared" si="69"/>
        <v>0xBA</v>
      </c>
      <c r="C670" s="19" t="s">
        <v>964</v>
      </c>
      <c r="D670" s="24" t="s">
        <v>894</v>
      </c>
      <c r="E670" s="21"/>
      <c r="F670" s="24">
        <v>2</v>
      </c>
      <c r="G670" s="24">
        <v>2</v>
      </c>
      <c r="H670" s="19">
        <f t="shared" si="70"/>
        <v>1</v>
      </c>
      <c r="I670" s="19" t="s">
        <v>9</v>
      </c>
      <c r="J670" s="24">
        <v>0</v>
      </c>
      <c r="K670" s="24" t="str">
        <f t="shared" si="72"/>
        <v>bf_enable_tx_v2</v>
      </c>
      <c r="L670" s="24" t="str">
        <f t="shared" si="71"/>
        <v>out</v>
      </c>
    </row>
    <row r="671" spans="1:12" x14ac:dyDescent="0.25">
      <c r="A671" s="18">
        <f t="shared" si="73"/>
        <v>186</v>
      </c>
      <c r="B671" s="18" t="str">
        <f t="shared" si="69"/>
        <v>0xBA</v>
      </c>
      <c r="C671" s="19" t="s">
        <v>964</v>
      </c>
      <c r="D671" s="24" t="s">
        <v>895</v>
      </c>
      <c r="E671" s="21"/>
      <c r="F671" s="24">
        <v>1</v>
      </c>
      <c r="G671" s="24">
        <v>1</v>
      </c>
      <c r="H671" s="19">
        <f t="shared" si="70"/>
        <v>1</v>
      </c>
      <c r="I671" s="19" t="s">
        <v>9</v>
      </c>
      <c r="J671" s="24">
        <v>0</v>
      </c>
      <c r="K671" s="24" t="str">
        <f t="shared" si="72"/>
        <v>bf_enable_tx_v1</v>
      </c>
      <c r="L671" s="24" t="str">
        <f t="shared" si="71"/>
        <v>out</v>
      </c>
    </row>
    <row r="672" spans="1:12" x14ac:dyDescent="0.25">
      <c r="A672" s="18">
        <f t="shared" si="73"/>
        <v>186</v>
      </c>
      <c r="B672" s="18" t="str">
        <f t="shared" si="69"/>
        <v>0xBA</v>
      </c>
      <c r="C672" s="19" t="s">
        <v>964</v>
      </c>
      <c r="D672" s="24" t="s">
        <v>896</v>
      </c>
      <c r="E672" s="21"/>
      <c r="F672" s="24">
        <v>0</v>
      </c>
      <c r="G672" s="24">
        <v>0</v>
      </c>
      <c r="H672" s="19">
        <f t="shared" si="70"/>
        <v>1</v>
      </c>
      <c r="I672" s="19" t="s">
        <v>9</v>
      </c>
      <c r="J672" s="24">
        <v>0</v>
      </c>
      <c r="K672" s="24" t="str">
        <f t="shared" si="72"/>
        <v>bf_enable_tx_v0</v>
      </c>
      <c r="L672" s="24" t="str">
        <f t="shared" si="71"/>
        <v>out</v>
      </c>
    </row>
    <row r="673" spans="1:12" x14ac:dyDescent="0.25">
      <c r="A673" s="14">
        <f>A672+2</f>
        <v>188</v>
      </c>
      <c r="B673" s="14" t="str">
        <f t="shared" si="69"/>
        <v>0xBC</v>
      </c>
      <c r="C673" s="15" t="s">
        <v>965</v>
      </c>
      <c r="D673" s="16" t="s">
        <v>881</v>
      </c>
      <c r="E673" s="17"/>
      <c r="F673" s="16">
        <v>15</v>
      </c>
      <c r="G673" s="16">
        <v>15</v>
      </c>
      <c r="H673" s="15">
        <f t="shared" si="70"/>
        <v>1</v>
      </c>
      <c r="I673" s="15" t="s">
        <v>5</v>
      </c>
      <c r="J673" s="16">
        <v>1</v>
      </c>
      <c r="K673" s="16"/>
      <c r="L673" s="16" t="str">
        <f t="shared" si="71"/>
        <v/>
      </c>
    </row>
    <row r="674" spans="1:12" x14ac:dyDescent="0.25">
      <c r="A674" s="14">
        <f t="shared" ref="A674:A688" si="74">A673</f>
        <v>188</v>
      </c>
      <c r="B674" s="14" t="str">
        <f t="shared" si="69"/>
        <v>0xBC</v>
      </c>
      <c r="C674" s="15" t="s">
        <v>965</v>
      </c>
      <c r="D674" s="16" t="s">
        <v>882</v>
      </c>
      <c r="E674" s="17"/>
      <c r="F674" s="16">
        <v>14</v>
      </c>
      <c r="G674" s="16">
        <v>14</v>
      </c>
      <c r="H674" s="15">
        <f t="shared" si="70"/>
        <v>1</v>
      </c>
      <c r="I674" s="15" t="s">
        <v>5</v>
      </c>
      <c r="J674" s="16">
        <v>1</v>
      </c>
      <c r="K674" s="16"/>
      <c r="L674" s="16" t="str">
        <f t="shared" si="71"/>
        <v/>
      </c>
    </row>
    <row r="675" spans="1:12" x14ac:dyDescent="0.25">
      <c r="A675" s="14">
        <f t="shared" si="74"/>
        <v>188</v>
      </c>
      <c r="B675" s="14" t="str">
        <f t="shared" si="69"/>
        <v>0xBC</v>
      </c>
      <c r="C675" s="15" t="s">
        <v>965</v>
      </c>
      <c r="D675" s="16" t="s">
        <v>883</v>
      </c>
      <c r="E675" s="17"/>
      <c r="F675" s="16">
        <v>13</v>
      </c>
      <c r="G675" s="16">
        <v>13</v>
      </c>
      <c r="H675" s="15">
        <f t="shared" si="70"/>
        <v>1</v>
      </c>
      <c r="I675" s="15" t="s">
        <v>5</v>
      </c>
      <c r="J675" s="16">
        <v>1</v>
      </c>
      <c r="K675" s="16"/>
      <c r="L675" s="16" t="str">
        <f t="shared" si="71"/>
        <v/>
      </c>
    </row>
    <row r="676" spans="1:12" x14ac:dyDescent="0.25">
      <c r="A676" s="14">
        <f t="shared" si="74"/>
        <v>188</v>
      </c>
      <c r="B676" s="14" t="str">
        <f t="shared" si="69"/>
        <v>0xBC</v>
      </c>
      <c r="C676" s="15" t="s">
        <v>965</v>
      </c>
      <c r="D676" s="16" t="s">
        <v>884</v>
      </c>
      <c r="E676" s="17"/>
      <c r="F676" s="16">
        <v>12</v>
      </c>
      <c r="G676" s="16">
        <v>12</v>
      </c>
      <c r="H676" s="15">
        <f t="shared" si="70"/>
        <v>1</v>
      </c>
      <c r="I676" s="15" t="s">
        <v>5</v>
      </c>
      <c r="J676" s="16">
        <v>1</v>
      </c>
      <c r="K676" s="16"/>
      <c r="L676" s="16" t="str">
        <f t="shared" si="71"/>
        <v/>
      </c>
    </row>
    <row r="677" spans="1:12" x14ac:dyDescent="0.25">
      <c r="A677" s="14">
        <f t="shared" si="74"/>
        <v>188</v>
      </c>
      <c r="B677" s="14" t="str">
        <f t="shared" si="69"/>
        <v>0xBC</v>
      </c>
      <c r="C677" s="15" t="s">
        <v>965</v>
      </c>
      <c r="D677" s="16" t="s">
        <v>885</v>
      </c>
      <c r="E677" s="17"/>
      <c r="F677" s="16">
        <v>11</v>
      </c>
      <c r="G677" s="16">
        <v>11</v>
      </c>
      <c r="H677" s="15">
        <f t="shared" si="70"/>
        <v>1</v>
      </c>
      <c r="I677" s="15" t="s">
        <v>5</v>
      </c>
      <c r="J677" s="16">
        <v>1</v>
      </c>
      <c r="K677" s="16"/>
      <c r="L677" s="16" t="str">
        <f t="shared" si="71"/>
        <v/>
      </c>
    </row>
    <row r="678" spans="1:12" x14ac:dyDescent="0.25">
      <c r="A678" s="14">
        <f t="shared" si="74"/>
        <v>188</v>
      </c>
      <c r="B678" s="14" t="str">
        <f t="shared" si="69"/>
        <v>0xBC</v>
      </c>
      <c r="C678" s="15" t="s">
        <v>965</v>
      </c>
      <c r="D678" s="16" t="s">
        <v>886</v>
      </c>
      <c r="E678" s="17"/>
      <c r="F678" s="16">
        <v>10</v>
      </c>
      <c r="G678" s="16">
        <v>10</v>
      </c>
      <c r="H678" s="15">
        <f t="shared" si="70"/>
        <v>1</v>
      </c>
      <c r="I678" s="15" t="s">
        <v>5</v>
      </c>
      <c r="J678" s="16">
        <v>1</v>
      </c>
      <c r="K678" s="16"/>
      <c r="L678" s="16" t="str">
        <f t="shared" si="71"/>
        <v/>
      </c>
    </row>
    <row r="679" spans="1:12" x14ac:dyDescent="0.25">
      <c r="A679" s="14">
        <f t="shared" si="74"/>
        <v>188</v>
      </c>
      <c r="B679" s="14" t="str">
        <f t="shared" si="69"/>
        <v>0xBC</v>
      </c>
      <c r="C679" s="15" t="s">
        <v>965</v>
      </c>
      <c r="D679" s="16" t="s">
        <v>887</v>
      </c>
      <c r="E679" s="17"/>
      <c r="F679" s="16">
        <v>9</v>
      </c>
      <c r="G679" s="16">
        <v>9</v>
      </c>
      <c r="H679" s="15">
        <f t="shared" si="70"/>
        <v>1</v>
      </c>
      <c r="I679" s="15" t="s">
        <v>5</v>
      </c>
      <c r="J679" s="16">
        <v>1</v>
      </c>
      <c r="K679" s="16"/>
      <c r="L679" s="16" t="str">
        <f t="shared" si="71"/>
        <v/>
      </c>
    </row>
    <row r="680" spans="1:12" x14ac:dyDescent="0.25">
      <c r="A680" s="14">
        <f t="shared" si="74"/>
        <v>188</v>
      </c>
      <c r="B680" s="14" t="str">
        <f t="shared" si="69"/>
        <v>0xBC</v>
      </c>
      <c r="C680" s="15" t="s">
        <v>965</v>
      </c>
      <c r="D680" s="16" t="s">
        <v>888</v>
      </c>
      <c r="E680" s="17"/>
      <c r="F680" s="16">
        <v>8</v>
      </c>
      <c r="G680" s="16">
        <v>8</v>
      </c>
      <c r="H680" s="15">
        <f t="shared" si="70"/>
        <v>1</v>
      </c>
      <c r="I680" s="15" t="s">
        <v>5</v>
      </c>
      <c r="J680" s="16">
        <v>1</v>
      </c>
      <c r="K680" s="16"/>
      <c r="L680" s="16" t="str">
        <f t="shared" si="71"/>
        <v/>
      </c>
    </row>
    <row r="681" spans="1:12" x14ac:dyDescent="0.25">
      <c r="A681" s="14">
        <f t="shared" si="74"/>
        <v>188</v>
      </c>
      <c r="B681" s="14" t="str">
        <f t="shared" si="69"/>
        <v>0xBC</v>
      </c>
      <c r="C681" s="15" t="s">
        <v>965</v>
      </c>
      <c r="D681" s="16" t="s">
        <v>889</v>
      </c>
      <c r="E681" s="17"/>
      <c r="F681" s="16">
        <v>7</v>
      </c>
      <c r="G681" s="16">
        <v>7</v>
      </c>
      <c r="H681" s="15">
        <f t="shared" si="70"/>
        <v>1</v>
      </c>
      <c r="I681" s="15" t="s">
        <v>5</v>
      </c>
      <c r="J681" s="16">
        <v>1</v>
      </c>
      <c r="K681" s="16"/>
      <c r="L681" s="16" t="str">
        <f t="shared" ref="L681:L712" si="75">IF(K681="","",IF(I681="R","in","out"))</f>
        <v/>
      </c>
    </row>
    <row r="682" spans="1:12" x14ac:dyDescent="0.25">
      <c r="A682" s="14">
        <f t="shared" si="74"/>
        <v>188</v>
      </c>
      <c r="B682" s="14" t="str">
        <f t="shared" si="69"/>
        <v>0xBC</v>
      </c>
      <c r="C682" s="15" t="s">
        <v>965</v>
      </c>
      <c r="D682" s="16" t="s">
        <v>890</v>
      </c>
      <c r="E682" s="17"/>
      <c r="F682" s="16">
        <v>6</v>
      </c>
      <c r="G682" s="16">
        <v>6</v>
      </c>
      <c r="H682" s="15">
        <f t="shared" si="70"/>
        <v>1</v>
      </c>
      <c r="I682" s="15" t="s">
        <v>5</v>
      </c>
      <c r="J682" s="16">
        <v>1</v>
      </c>
      <c r="K682" s="16"/>
      <c r="L682" s="16" t="str">
        <f t="shared" si="75"/>
        <v/>
      </c>
    </row>
    <row r="683" spans="1:12" x14ac:dyDescent="0.25">
      <c r="A683" s="14">
        <f t="shared" si="74"/>
        <v>188</v>
      </c>
      <c r="B683" s="14" t="str">
        <f t="shared" si="69"/>
        <v>0xBC</v>
      </c>
      <c r="C683" s="15" t="s">
        <v>965</v>
      </c>
      <c r="D683" s="16" t="s">
        <v>891</v>
      </c>
      <c r="E683" s="17"/>
      <c r="F683" s="16">
        <v>5</v>
      </c>
      <c r="G683" s="16">
        <v>5</v>
      </c>
      <c r="H683" s="15">
        <f t="shared" si="70"/>
        <v>1</v>
      </c>
      <c r="I683" s="15" t="s">
        <v>5</v>
      </c>
      <c r="J683" s="16">
        <v>1</v>
      </c>
      <c r="K683" s="16"/>
      <c r="L683" s="16" t="str">
        <f t="shared" si="75"/>
        <v/>
      </c>
    </row>
    <row r="684" spans="1:12" x14ac:dyDescent="0.25">
      <c r="A684" s="14">
        <f t="shared" si="74"/>
        <v>188</v>
      </c>
      <c r="B684" s="14" t="str">
        <f t="shared" si="69"/>
        <v>0xBC</v>
      </c>
      <c r="C684" s="15" t="s">
        <v>965</v>
      </c>
      <c r="D684" s="16" t="s">
        <v>892</v>
      </c>
      <c r="E684" s="17"/>
      <c r="F684" s="16">
        <v>4</v>
      </c>
      <c r="G684" s="16">
        <v>4</v>
      </c>
      <c r="H684" s="15">
        <f t="shared" si="70"/>
        <v>1</v>
      </c>
      <c r="I684" s="15" t="s">
        <v>5</v>
      </c>
      <c r="J684" s="16">
        <v>1</v>
      </c>
      <c r="K684" s="16"/>
      <c r="L684" s="16" t="str">
        <f t="shared" si="75"/>
        <v/>
      </c>
    </row>
    <row r="685" spans="1:12" x14ac:dyDescent="0.25">
      <c r="A685" s="14">
        <f t="shared" si="74"/>
        <v>188</v>
      </c>
      <c r="B685" s="14" t="str">
        <f t="shared" si="69"/>
        <v>0xBC</v>
      </c>
      <c r="C685" s="15" t="s">
        <v>965</v>
      </c>
      <c r="D685" s="16" t="s">
        <v>893</v>
      </c>
      <c r="E685" s="17"/>
      <c r="F685" s="16">
        <v>3</v>
      </c>
      <c r="G685" s="16">
        <v>3</v>
      </c>
      <c r="H685" s="15">
        <f t="shared" si="70"/>
        <v>1</v>
      </c>
      <c r="I685" s="15" t="s">
        <v>5</v>
      </c>
      <c r="J685" s="16">
        <v>1</v>
      </c>
      <c r="K685" s="16"/>
      <c r="L685" s="16" t="str">
        <f t="shared" si="75"/>
        <v/>
      </c>
    </row>
    <row r="686" spans="1:12" x14ac:dyDescent="0.25">
      <c r="A686" s="14">
        <f t="shared" si="74"/>
        <v>188</v>
      </c>
      <c r="B686" s="14" t="str">
        <f t="shared" si="69"/>
        <v>0xBC</v>
      </c>
      <c r="C686" s="15" t="s">
        <v>965</v>
      </c>
      <c r="D686" s="16" t="s">
        <v>894</v>
      </c>
      <c r="E686" s="17"/>
      <c r="F686" s="16">
        <v>2</v>
      </c>
      <c r="G686" s="16">
        <v>2</v>
      </c>
      <c r="H686" s="15">
        <f t="shared" si="70"/>
        <v>1</v>
      </c>
      <c r="I686" s="15" t="s">
        <v>5</v>
      </c>
      <c r="J686" s="16">
        <v>1</v>
      </c>
      <c r="K686" s="16"/>
      <c r="L686" s="16" t="str">
        <f t="shared" si="75"/>
        <v/>
      </c>
    </row>
    <row r="687" spans="1:12" x14ac:dyDescent="0.25">
      <c r="A687" s="14">
        <f t="shared" si="74"/>
        <v>188</v>
      </c>
      <c r="B687" s="14" t="str">
        <f t="shared" si="69"/>
        <v>0xBC</v>
      </c>
      <c r="C687" s="15" t="s">
        <v>965</v>
      </c>
      <c r="D687" s="16" t="s">
        <v>895</v>
      </c>
      <c r="E687" s="17"/>
      <c r="F687" s="16">
        <v>1</v>
      </c>
      <c r="G687" s="16">
        <v>1</v>
      </c>
      <c r="H687" s="15">
        <f t="shared" si="70"/>
        <v>1</v>
      </c>
      <c r="I687" s="15" t="s">
        <v>5</v>
      </c>
      <c r="J687" s="16">
        <v>1</v>
      </c>
      <c r="K687" s="16"/>
      <c r="L687" s="16" t="str">
        <f t="shared" si="75"/>
        <v/>
      </c>
    </row>
    <row r="688" spans="1:12" x14ac:dyDescent="0.25">
      <c r="A688" s="14">
        <f t="shared" si="74"/>
        <v>188</v>
      </c>
      <c r="B688" s="14" t="str">
        <f t="shared" si="69"/>
        <v>0xBC</v>
      </c>
      <c r="C688" s="15" t="s">
        <v>965</v>
      </c>
      <c r="D688" s="16" t="s">
        <v>896</v>
      </c>
      <c r="E688" s="17"/>
      <c r="F688" s="16">
        <v>0</v>
      </c>
      <c r="G688" s="16">
        <v>0</v>
      </c>
      <c r="H688" s="15">
        <f t="shared" si="70"/>
        <v>1</v>
      </c>
      <c r="I688" s="15" t="s">
        <v>5</v>
      </c>
      <c r="J688" s="16">
        <v>1</v>
      </c>
      <c r="K688" s="16"/>
      <c r="L688" s="16" t="str">
        <f t="shared" si="75"/>
        <v/>
      </c>
    </row>
    <row r="689" spans="1:12" x14ac:dyDescent="0.25">
      <c r="A689" s="18">
        <f>A688+2</f>
        <v>190</v>
      </c>
      <c r="B689" s="18" t="str">
        <f t="shared" si="69"/>
        <v>0xBE</v>
      </c>
      <c r="C689" s="19" t="s">
        <v>966</v>
      </c>
      <c r="D689" s="24" t="s">
        <v>898</v>
      </c>
      <c r="E689" s="21"/>
      <c r="F689" s="24">
        <v>15</v>
      </c>
      <c r="G689" s="24">
        <v>15</v>
      </c>
      <c r="H689" s="19">
        <f t="shared" si="70"/>
        <v>1</v>
      </c>
      <c r="I689" s="19" t="s">
        <v>10</v>
      </c>
      <c r="J689" s="24">
        <v>0</v>
      </c>
      <c r="K689" s="24" t="str">
        <f t="shared" ref="K689:K704" si="76">D689</f>
        <v>bf_enable_tx_h15</v>
      </c>
      <c r="L689" s="24" t="str">
        <f t="shared" si="75"/>
        <v>out</v>
      </c>
    </row>
    <row r="690" spans="1:12" x14ac:dyDescent="0.25">
      <c r="A690" s="18">
        <f t="shared" ref="A690:A704" si="77">A689</f>
        <v>190</v>
      </c>
      <c r="B690" s="18" t="str">
        <f t="shared" si="69"/>
        <v>0xBE</v>
      </c>
      <c r="C690" s="19" t="s">
        <v>966</v>
      </c>
      <c r="D690" s="24" t="s">
        <v>899</v>
      </c>
      <c r="E690" s="21"/>
      <c r="F690" s="24">
        <v>14</v>
      </c>
      <c r="G690" s="24">
        <v>14</v>
      </c>
      <c r="H690" s="19">
        <f t="shared" si="70"/>
        <v>1</v>
      </c>
      <c r="I690" s="19" t="s">
        <v>10</v>
      </c>
      <c r="J690" s="24">
        <v>0</v>
      </c>
      <c r="K690" s="24" t="str">
        <f t="shared" si="76"/>
        <v>bf_enable_tx_h14</v>
      </c>
      <c r="L690" s="24" t="str">
        <f t="shared" si="75"/>
        <v>out</v>
      </c>
    </row>
    <row r="691" spans="1:12" x14ac:dyDescent="0.25">
      <c r="A691" s="18">
        <f t="shared" si="77"/>
        <v>190</v>
      </c>
      <c r="B691" s="18" t="str">
        <f t="shared" si="69"/>
        <v>0xBE</v>
      </c>
      <c r="C691" s="19" t="s">
        <v>966</v>
      </c>
      <c r="D691" s="24" t="s">
        <v>900</v>
      </c>
      <c r="E691" s="21"/>
      <c r="F691" s="24">
        <v>13</v>
      </c>
      <c r="G691" s="24">
        <v>13</v>
      </c>
      <c r="H691" s="19">
        <f t="shared" si="70"/>
        <v>1</v>
      </c>
      <c r="I691" s="19" t="s">
        <v>10</v>
      </c>
      <c r="J691" s="24">
        <v>0</v>
      </c>
      <c r="K691" s="24" t="str">
        <f t="shared" si="76"/>
        <v>bf_enable_tx_h13</v>
      </c>
      <c r="L691" s="24" t="str">
        <f t="shared" si="75"/>
        <v>out</v>
      </c>
    </row>
    <row r="692" spans="1:12" x14ac:dyDescent="0.25">
      <c r="A692" s="18">
        <f t="shared" si="77"/>
        <v>190</v>
      </c>
      <c r="B692" s="18" t="str">
        <f t="shared" si="69"/>
        <v>0xBE</v>
      </c>
      <c r="C692" s="19" t="s">
        <v>966</v>
      </c>
      <c r="D692" s="24" t="s">
        <v>901</v>
      </c>
      <c r="E692" s="21"/>
      <c r="F692" s="24">
        <v>12</v>
      </c>
      <c r="G692" s="24">
        <v>12</v>
      </c>
      <c r="H692" s="19">
        <f t="shared" si="70"/>
        <v>1</v>
      </c>
      <c r="I692" s="19" t="s">
        <v>10</v>
      </c>
      <c r="J692" s="24">
        <v>0</v>
      </c>
      <c r="K692" s="24" t="str">
        <f t="shared" si="76"/>
        <v>bf_enable_tx_h12</v>
      </c>
      <c r="L692" s="24" t="str">
        <f t="shared" si="75"/>
        <v>out</v>
      </c>
    </row>
    <row r="693" spans="1:12" x14ac:dyDescent="0.25">
      <c r="A693" s="18">
        <f t="shared" si="77"/>
        <v>190</v>
      </c>
      <c r="B693" s="18" t="str">
        <f t="shared" ref="B693:B721" si="78">_xlfn.CONCAT("0x",DEC2HEX(A693,2))</f>
        <v>0xBE</v>
      </c>
      <c r="C693" s="19" t="s">
        <v>966</v>
      </c>
      <c r="D693" s="24" t="s">
        <v>902</v>
      </c>
      <c r="E693" s="21"/>
      <c r="F693" s="24">
        <v>11</v>
      </c>
      <c r="G693" s="24">
        <v>11</v>
      </c>
      <c r="H693" s="19">
        <f t="shared" ref="H693:H721" si="79">IF(G693="","",F693-G693+1)</f>
        <v>1</v>
      </c>
      <c r="I693" s="19" t="s">
        <v>10</v>
      </c>
      <c r="J693" s="24">
        <v>0</v>
      </c>
      <c r="K693" s="24" t="str">
        <f t="shared" si="76"/>
        <v>bf_enable_tx_h11</v>
      </c>
      <c r="L693" s="24" t="str">
        <f t="shared" si="75"/>
        <v>out</v>
      </c>
    </row>
    <row r="694" spans="1:12" x14ac:dyDescent="0.25">
      <c r="A694" s="18">
        <f t="shared" si="77"/>
        <v>190</v>
      </c>
      <c r="B694" s="18" t="str">
        <f t="shared" si="78"/>
        <v>0xBE</v>
      </c>
      <c r="C694" s="19" t="s">
        <v>966</v>
      </c>
      <c r="D694" s="24" t="s">
        <v>903</v>
      </c>
      <c r="E694" s="21"/>
      <c r="F694" s="24">
        <v>10</v>
      </c>
      <c r="G694" s="24">
        <v>10</v>
      </c>
      <c r="H694" s="19">
        <f t="shared" si="79"/>
        <v>1</v>
      </c>
      <c r="I694" s="19" t="s">
        <v>10</v>
      </c>
      <c r="J694" s="24">
        <v>0</v>
      </c>
      <c r="K694" s="24" t="str">
        <f t="shared" si="76"/>
        <v>bf_enable_tx_h10</v>
      </c>
      <c r="L694" s="24" t="str">
        <f t="shared" si="75"/>
        <v>out</v>
      </c>
    </row>
    <row r="695" spans="1:12" x14ac:dyDescent="0.25">
      <c r="A695" s="18">
        <f t="shared" si="77"/>
        <v>190</v>
      </c>
      <c r="B695" s="18" t="str">
        <f t="shared" si="78"/>
        <v>0xBE</v>
      </c>
      <c r="C695" s="19" t="s">
        <v>966</v>
      </c>
      <c r="D695" s="24" t="s">
        <v>904</v>
      </c>
      <c r="E695" s="21"/>
      <c r="F695" s="24">
        <v>9</v>
      </c>
      <c r="G695" s="24">
        <v>9</v>
      </c>
      <c r="H695" s="19">
        <f t="shared" si="79"/>
        <v>1</v>
      </c>
      <c r="I695" s="19" t="s">
        <v>10</v>
      </c>
      <c r="J695" s="24">
        <v>0</v>
      </c>
      <c r="K695" s="24" t="str">
        <f t="shared" si="76"/>
        <v>bf_enable_tx_h9</v>
      </c>
      <c r="L695" s="24" t="str">
        <f t="shared" si="75"/>
        <v>out</v>
      </c>
    </row>
    <row r="696" spans="1:12" x14ac:dyDescent="0.25">
      <c r="A696" s="18">
        <f t="shared" si="77"/>
        <v>190</v>
      </c>
      <c r="B696" s="18" t="str">
        <f t="shared" si="78"/>
        <v>0xBE</v>
      </c>
      <c r="C696" s="19" t="s">
        <v>966</v>
      </c>
      <c r="D696" s="24" t="s">
        <v>905</v>
      </c>
      <c r="E696" s="21"/>
      <c r="F696" s="24">
        <v>8</v>
      </c>
      <c r="G696" s="24">
        <v>8</v>
      </c>
      <c r="H696" s="19">
        <f t="shared" si="79"/>
        <v>1</v>
      </c>
      <c r="I696" s="19" t="s">
        <v>10</v>
      </c>
      <c r="J696" s="24">
        <v>0</v>
      </c>
      <c r="K696" s="24" t="str">
        <f t="shared" si="76"/>
        <v>bf_enable_tx_h8</v>
      </c>
      <c r="L696" s="24" t="str">
        <f t="shared" si="75"/>
        <v>out</v>
      </c>
    </row>
    <row r="697" spans="1:12" x14ac:dyDescent="0.25">
      <c r="A697" s="18">
        <f t="shared" si="77"/>
        <v>190</v>
      </c>
      <c r="B697" s="18" t="str">
        <f t="shared" si="78"/>
        <v>0xBE</v>
      </c>
      <c r="C697" s="19" t="s">
        <v>966</v>
      </c>
      <c r="D697" s="24" t="s">
        <v>906</v>
      </c>
      <c r="E697" s="21"/>
      <c r="F697" s="24">
        <v>7</v>
      </c>
      <c r="G697" s="24">
        <v>7</v>
      </c>
      <c r="H697" s="19">
        <f t="shared" si="79"/>
        <v>1</v>
      </c>
      <c r="I697" s="19" t="s">
        <v>10</v>
      </c>
      <c r="J697" s="24">
        <v>0</v>
      </c>
      <c r="K697" s="24" t="str">
        <f t="shared" si="76"/>
        <v>bf_enable_tx_h7</v>
      </c>
      <c r="L697" s="24" t="str">
        <f t="shared" si="75"/>
        <v>out</v>
      </c>
    </row>
    <row r="698" spans="1:12" x14ac:dyDescent="0.25">
      <c r="A698" s="18">
        <f t="shared" si="77"/>
        <v>190</v>
      </c>
      <c r="B698" s="18" t="str">
        <f t="shared" si="78"/>
        <v>0xBE</v>
      </c>
      <c r="C698" s="19" t="s">
        <v>966</v>
      </c>
      <c r="D698" s="24" t="s">
        <v>907</v>
      </c>
      <c r="E698" s="21"/>
      <c r="F698" s="24">
        <v>6</v>
      </c>
      <c r="G698" s="24">
        <v>6</v>
      </c>
      <c r="H698" s="19">
        <f t="shared" si="79"/>
        <v>1</v>
      </c>
      <c r="I698" s="19" t="s">
        <v>10</v>
      </c>
      <c r="J698" s="24">
        <v>0</v>
      </c>
      <c r="K698" s="24" t="str">
        <f t="shared" si="76"/>
        <v>bf_enable_tx_h6</v>
      </c>
      <c r="L698" s="24" t="str">
        <f t="shared" si="75"/>
        <v>out</v>
      </c>
    </row>
    <row r="699" spans="1:12" x14ac:dyDescent="0.25">
      <c r="A699" s="18">
        <f t="shared" si="77"/>
        <v>190</v>
      </c>
      <c r="B699" s="18" t="str">
        <f t="shared" si="78"/>
        <v>0xBE</v>
      </c>
      <c r="C699" s="19" t="s">
        <v>966</v>
      </c>
      <c r="D699" s="24" t="s">
        <v>908</v>
      </c>
      <c r="E699" s="21"/>
      <c r="F699" s="24">
        <v>5</v>
      </c>
      <c r="G699" s="24">
        <v>5</v>
      </c>
      <c r="H699" s="19">
        <f t="shared" si="79"/>
        <v>1</v>
      </c>
      <c r="I699" s="19" t="s">
        <v>10</v>
      </c>
      <c r="J699" s="24">
        <v>0</v>
      </c>
      <c r="K699" s="24" t="str">
        <f t="shared" si="76"/>
        <v>bf_enable_tx_h5</v>
      </c>
      <c r="L699" s="24" t="str">
        <f t="shared" si="75"/>
        <v>out</v>
      </c>
    </row>
    <row r="700" spans="1:12" x14ac:dyDescent="0.25">
      <c r="A700" s="18">
        <f t="shared" si="77"/>
        <v>190</v>
      </c>
      <c r="B700" s="18" t="str">
        <f t="shared" si="78"/>
        <v>0xBE</v>
      </c>
      <c r="C700" s="19" t="s">
        <v>966</v>
      </c>
      <c r="D700" s="24" t="s">
        <v>909</v>
      </c>
      <c r="E700" s="21"/>
      <c r="F700" s="24">
        <v>4</v>
      </c>
      <c r="G700" s="24">
        <v>4</v>
      </c>
      <c r="H700" s="19">
        <f t="shared" si="79"/>
        <v>1</v>
      </c>
      <c r="I700" s="19" t="s">
        <v>10</v>
      </c>
      <c r="J700" s="24">
        <v>0</v>
      </c>
      <c r="K700" s="24" t="str">
        <f t="shared" si="76"/>
        <v>bf_enable_tx_h4</v>
      </c>
      <c r="L700" s="24" t="str">
        <f t="shared" si="75"/>
        <v>out</v>
      </c>
    </row>
    <row r="701" spans="1:12" x14ac:dyDescent="0.25">
      <c r="A701" s="18">
        <f t="shared" si="77"/>
        <v>190</v>
      </c>
      <c r="B701" s="18" t="str">
        <f t="shared" si="78"/>
        <v>0xBE</v>
      </c>
      <c r="C701" s="19" t="s">
        <v>966</v>
      </c>
      <c r="D701" s="24" t="s">
        <v>910</v>
      </c>
      <c r="E701" s="21"/>
      <c r="F701" s="24">
        <v>3</v>
      </c>
      <c r="G701" s="24">
        <v>3</v>
      </c>
      <c r="H701" s="19">
        <f t="shared" si="79"/>
        <v>1</v>
      </c>
      <c r="I701" s="19" t="s">
        <v>10</v>
      </c>
      <c r="J701" s="24">
        <v>0</v>
      </c>
      <c r="K701" s="24" t="str">
        <f t="shared" si="76"/>
        <v>bf_enable_tx_h3</v>
      </c>
      <c r="L701" s="24" t="str">
        <f t="shared" si="75"/>
        <v>out</v>
      </c>
    </row>
    <row r="702" spans="1:12" x14ac:dyDescent="0.25">
      <c r="A702" s="18">
        <f t="shared" si="77"/>
        <v>190</v>
      </c>
      <c r="B702" s="18" t="str">
        <f t="shared" si="78"/>
        <v>0xBE</v>
      </c>
      <c r="C702" s="19" t="s">
        <v>966</v>
      </c>
      <c r="D702" s="24" t="s">
        <v>911</v>
      </c>
      <c r="E702" s="21"/>
      <c r="F702" s="24">
        <v>2</v>
      </c>
      <c r="G702" s="24">
        <v>2</v>
      </c>
      <c r="H702" s="19">
        <f t="shared" si="79"/>
        <v>1</v>
      </c>
      <c r="I702" s="19" t="s">
        <v>10</v>
      </c>
      <c r="J702" s="24">
        <v>0</v>
      </c>
      <c r="K702" s="24" t="str">
        <f t="shared" si="76"/>
        <v>bf_enable_tx_h2</v>
      </c>
      <c r="L702" s="24" t="str">
        <f t="shared" si="75"/>
        <v>out</v>
      </c>
    </row>
    <row r="703" spans="1:12" x14ac:dyDescent="0.25">
      <c r="A703" s="18">
        <f t="shared" si="77"/>
        <v>190</v>
      </c>
      <c r="B703" s="18" t="str">
        <f t="shared" si="78"/>
        <v>0xBE</v>
      </c>
      <c r="C703" s="19" t="s">
        <v>966</v>
      </c>
      <c r="D703" s="24" t="s">
        <v>912</v>
      </c>
      <c r="E703" s="21"/>
      <c r="F703" s="24">
        <v>1</v>
      </c>
      <c r="G703" s="24">
        <v>1</v>
      </c>
      <c r="H703" s="19">
        <f t="shared" si="79"/>
        <v>1</v>
      </c>
      <c r="I703" s="19" t="s">
        <v>10</v>
      </c>
      <c r="J703" s="24">
        <v>0</v>
      </c>
      <c r="K703" s="24" t="str">
        <f t="shared" si="76"/>
        <v>bf_enable_tx_h1</v>
      </c>
      <c r="L703" s="24" t="str">
        <f t="shared" si="75"/>
        <v>out</v>
      </c>
    </row>
    <row r="704" spans="1:12" x14ac:dyDescent="0.25">
      <c r="A704" s="18">
        <f t="shared" si="77"/>
        <v>190</v>
      </c>
      <c r="B704" s="18" t="str">
        <f t="shared" si="78"/>
        <v>0xBE</v>
      </c>
      <c r="C704" s="19" t="s">
        <v>966</v>
      </c>
      <c r="D704" s="24" t="s">
        <v>913</v>
      </c>
      <c r="E704" s="21"/>
      <c r="F704" s="24">
        <v>0</v>
      </c>
      <c r="G704" s="24">
        <v>0</v>
      </c>
      <c r="H704" s="19">
        <f t="shared" si="79"/>
        <v>1</v>
      </c>
      <c r="I704" s="19" t="s">
        <v>10</v>
      </c>
      <c r="J704" s="24">
        <v>0</v>
      </c>
      <c r="K704" s="24" t="str">
        <f t="shared" si="76"/>
        <v>bf_enable_tx_h0</v>
      </c>
      <c r="L704" s="24" t="str">
        <f t="shared" si="75"/>
        <v>out</v>
      </c>
    </row>
    <row r="705" spans="1:12" x14ac:dyDescent="0.25">
      <c r="A705" s="14">
        <f>A704+2</f>
        <v>192</v>
      </c>
      <c r="B705" s="14" t="str">
        <f t="shared" si="78"/>
        <v>0xC0</v>
      </c>
      <c r="C705" s="15" t="s">
        <v>967</v>
      </c>
      <c r="D705" s="16" t="s">
        <v>898</v>
      </c>
      <c r="E705" s="17"/>
      <c r="F705" s="16">
        <v>15</v>
      </c>
      <c r="G705" s="16">
        <v>15</v>
      </c>
      <c r="H705" s="15">
        <f t="shared" si="79"/>
        <v>1</v>
      </c>
      <c r="I705" s="15" t="s">
        <v>5</v>
      </c>
      <c r="J705" s="16">
        <v>1</v>
      </c>
      <c r="K705" s="16"/>
      <c r="L705" s="16" t="str">
        <f t="shared" si="75"/>
        <v/>
      </c>
    </row>
    <row r="706" spans="1:12" x14ac:dyDescent="0.25">
      <c r="A706" s="14">
        <f t="shared" ref="A706:A720" si="80">A705</f>
        <v>192</v>
      </c>
      <c r="B706" s="14" t="str">
        <f t="shared" si="78"/>
        <v>0xC0</v>
      </c>
      <c r="C706" s="15" t="s">
        <v>967</v>
      </c>
      <c r="D706" s="16" t="s">
        <v>899</v>
      </c>
      <c r="E706" s="17"/>
      <c r="F706" s="16">
        <v>14</v>
      </c>
      <c r="G706" s="16">
        <v>14</v>
      </c>
      <c r="H706" s="15">
        <f t="shared" si="79"/>
        <v>1</v>
      </c>
      <c r="I706" s="15" t="s">
        <v>5</v>
      </c>
      <c r="J706" s="16">
        <v>1</v>
      </c>
      <c r="K706" s="16"/>
      <c r="L706" s="16" t="str">
        <f t="shared" si="75"/>
        <v/>
      </c>
    </row>
    <row r="707" spans="1:12" x14ac:dyDescent="0.25">
      <c r="A707" s="14">
        <f t="shared" si="80"/>
        <v>192</v>
      </c>
      <c r="B707" s="14" t="str">
        <f t="shared" si="78"/>
        <v>0xC0</v>
      </c>
      <c r="C707" s="15" t="s">
        <v>967</v>
      </c>
      <c r="D707" s="16" t="s">
        <v>900</v>
      </c>
      <c r="E707" s="17"/>
      <c r="F707" s="16">
        <v>13</v>
      </c>
      <c r="G707" s="16">
        <v>13</v>
      </c>
      <c r="H707" s="15">
        <f t="shared" si="79"/>
        <v>1</v>
      </c>
      <c r="I707" s="15" t="s">
        <v>5</v>
      </c>
      <c r="J707" s="16">
        <v>1</v>
      </c>
      <c r="K707" s="16"/>
      <c r="L707" s="16" t="str">
        <f t="shared" si="75"/>
        <v/>
      </c>
    </row>
    <row r="708" spans="1:12" x14ac:dyDescent="0.25">
      <c r="A708" s="14">
        <f t="shared" si="80"/>
        <v>192</v>
      </c>
      <c r="B708" s="14" t="str">
        <f t="shared" si="78"/>
        <v>0xC0</v>
      </c>
      <c r="C708" s="15" t="s">
        <v>967</v>
      </c>
      <c r="D708" s="16" t="s">
        <v>901</v>
      </c>
      <c r="E708" s="17"/>
      <c r="F708" s="16">
        <v>12</v>
      </c>
      <c r="G708" s="16">
        <v>12</v>
      </c>
      <c r="H708" s="15">
        <f t="shared" si="79"/>
        <v>1</v>
      </c>
      <c r="I708" s="15" t="s">
        <v>5</v>
      </c>
      <c r="J708" s="16">
        <v>1</v>
      </c>
      <c r="K708" s="16"/>
      <c r="L708" s="16" t="str">
        <f t="shared" si="75"/>
        <v/>
      </c>
    </row>
    <row r="709" spans="1:12" x14ac:dyDescent="0.25">
      <c r="A709" s="14">
        <f t="shared" si="80"/>
        <v>192</v>
      </c>
      <c r="B709" s="14" t="str">
        <f t="shared" si="78"/>
        <v>0xC0</v>
      </c>
      <c r="C709" s="15" t="s">
        <v>967</v>
      </c>
      <c r="D709" s="16" t="s">
        <v>902</v>
      </c>
      <c r="E709" s="17"/>
      <c r="F709" s="16">
        <v>11</v>
      </c>
      <c r="G709" s="16">
        <v>11</v>
      </c>
      <c r="H709" s="15">
        <f t="shared" si="79"/>
        <v>1</v>
      </c>
      <c r="I709" s="15" t="s">
        <v>5</v>
      </c>
      <c r="J709" s="16">
        <v>1</v>
      </c>
      <c r="K709" s="16"/>
      <c r="L709" s="16" t="str">
        <f t="shared" si="75"/>
        <v/>
      </c>
    </row>
    <row r="710" spans="1:12" x14ac:dyDescent="0.25">
      <c r="A710" s="14">
        <f t="shared" si="80"/>
        <v>192</v>
      </c>
      <c r="B710" s="14" t="str">
        <f t="shared" si="78"/>
        <v>0xC0</v>
      </c>
      <c r="C710" s="15" t="s">
        <v>967</v>
      </c>
      <c r="D710" s="16" t="s">
        <v>903</v>
      </c>
      <c r="E710" s="17"/>
      <c r="F710" s="16">
        <v>10</v>
      </c>
      <c r="G710" s="16">
        <v>10</v>
      </c>
      <c r="H710" s="15">
        <f t="shared" si="79"/>
        <v>1</v>
      </c>
      <c r="I710" s="15" t="s">
        <v>5</v>
      </c>
      <c r="J710" s="16">
        <v>1</v>
      </c>
      <c r="K710" s="16"/>
      <c r="L710" s="16" t="str">
        <f t="shared" si="75"/>
        <v/>
      </c>
    </row>
    <row r="711" spans="1:12" x14ac:dyDescent="0.25">
      <c r="A711" s="14">
        <f t="shared" si="80"/>
        <v>192</v>
      </c>
      <c r="B711" s="14" t="str">
        <f t="shared" si="78"/>
        <v>0xC0</v>
      </c>
      <c r="C711" s="15" t="s">
        <v>967</v>
      </c>
      <c r="D711" s="16" t="s">
        <v>904</v>
      </c>
      <c r="E711" s="17"/>
      <c r="F711" s="16">
        <v>9</v>
      </c>
      <c r="G711" s="16">
        <v>9</v>
      </c>
      <c r="H711" s="15">
        <f t="shared" si="79"/>
        <v>1</v>
      </c>
      <c r="I711" s="15" t="s">
        <v>5</v>
      </c>
      <c r="J711" s="16">
        <v>1</v>
      </c>
      <c r="K711" s="16"/>
      <c r="L711" s="16" t="str">
        <f t="shared" si="75"/>
        <v/>
      </c>
    </row>
    <row r="712" spans="1:12" x14ac:dyDescent="0.25">
      <c r="A712" s="14">
        <f t="shared" si="80"/>
        <v>192</v>
      </c>
      <c r="B712" s="14" t="str">
        <f t="shared" si="78"/>
        <v>0xC0</v>
      </c>
      <c r="C712" s="15" t="s">
        <v>967</v>
      </c>
      <c r="D712" s="16" t="s">
        <v>905</v>
      </c>
      <c r="E712" s="17"/>
      <c r="F712" s="16">
        <v>8</v>
      </c>
      <c r="G712" s="16">
        <v>8</v>
      </c>
      <c r="H712" s="15">
        <f t="shared" si="79"/>
        <v>1</v>
      </c>
      <c r="I712" s="15" t="s">
        <v>5</v>
      </c>
      <c r="J712" s="16">
        <v>1</v>
      </c>
      <c r="K712" s="16"/>
      <c r="L712" s="16" t="str">
        <f t="shared" si="75"/>
        <v/>
      </c>
    </row>
    <row r="713" spans="1:12" x14ac:dyDescent="0.25">
      <c r="A713" s="14">
        <f t="shared" si="80"/>
        <v>192</v>
      </c>
      <c r="B713" s="14" t="str">
        <f t="shared" si="78"/>
        <v>0xC0</v>
      </c>
      <c r="C713" s="15" t="s">
        <v>967</v>
      </c>
      <c r="D713" s="16" t="s">
        <v>906</v>
      </c>
      <c r="E713" s="17"/>
      <c r="F713" s="16">
        <v>7</v>
      </c>
      <c r="G713" s="16">
        <v>7</v>
      </c>
      <c r="H713" s="15">
        <f t="shared" si="79"/>
        <v>1</v>
      </c>
      <c r="I713" s="15" t="s">
        <v>5</v>
      </c>
      <c r="J713" s="16">
        <v>1</v>
      </c>
      <c r="K713" s="16"/>
      <c r="L713" s="16" t="str">
        <f t="shared" ref="L713:L720" si="81">IF(K713="","",IF(I713="R","in","out"))</f>
        <v/>
      </c>
    </row>
    <row r="714" spans="1:12" x14ac:dyDescent="0.25">
      <c r="A714" s="14">
        <f t="shared" si="80"/>
        <v>192</v>
      </c>
      <c r="B714" s="14" t="str">
        <f t="shared" si="78"/>
        <v>0xC0</v>
      </c>
      <c r="C714" s="15" t="s">
        <v>967</v>
      </c>
      <c r="D714" s="16" t="s">
        <v>907</v>
      </c>
      <c r="E714" s="17"/>
      <c r="F714" s="16">
        <v>6</v>
      </c>
      <c r="G714" s="16">
        <v>6</v>
      </c>
      <c r="H714" s="15">
        <f t="shared" si="79"/>
        <v>1</v>
      </c>
      <c r="I714" s="15" t="s">
        <v>5</v>
      </c>
      <c r="J714" s="16">
        <v>1</v>
      </c>
      <c r="K714" s="16"/>
      <c r="L714" s="16" t="str">
        <f t="shared" si="81"/>
        <v/>
      </c>
    </row>
    <row r="715" spans="1:12" x14ac:dyDescent="0.25">
      <c r="A715" s="14">
        <f t="shared" si="80"/>
        <v>192</v>
      </c>
      <c r="B715" s="14" t="str">
        <f t="shared" si="78"/>
        <v>0xC0</v>
      </c>
      <c r="C715" s="15" t="s">
        <v>967</v>
      </c>
      <c r="D715" s="16" t="s">
        <v>908</v>
      </c>
      <c r="E715" s="17"/>
      <c r="F715" s="16">
        <v>5</v>
      </c>
      <c r="G715" s="16">
        <v>5</v>
      </c>
      <c r="H715" s="15">
        <f t="shared" si="79"/>
        <v>1</v>
      </c>
      <c r="I715" s="15" t="s">
        <v>5</v>
      </c>
      <c r="J715" s="16">
        <v>1</v>
      </c>
      <c r="K715" s="16"/>
      <c r="L715" s="16" t="str">
        <f t="shared" si="81"/>
        <v/>
      </c>
    </row>
    <row r="716" spans="1:12" x14ac:dyDescent="0.25">
      <c r="A716" s="14">
        <f t="shared" si="80"/>
        <v>192</v>
      </c>
      <c r="B716" s="14" t="str">
        <f t="shared" si="78"/>
        <v>0xC0</v>
      </c>
      <c r="C716" s="15" t="s">
        <v>967</v>
      </c>
      <c r="D716" s="16" t="s">
        <v>909</v>
      </c>
      <c r="E716" s="17"/>
      <c r="F716" s="16">
        <v>4</v>
      </c>
      <c r="G716" s="16">
        <v>4</v>
      </c>
      <c r="H716" s="15">
        <f t="shared" si="79"/>
        <v>1</v>
      </c>
      <c r="I716" s="15" t="s">
        <v>5</v>
      </c>
      <c r="J716" s="16">
        <v>1</v>
      </c>
      <c r="K716" s="16"/>
      <c r="L716" s="16" t="str">
        <f t="shared" si="81"/>
        <v/>
      </c>
    </row>
    <row r="717" spans="1:12" x14ac:dyDescent="0.25">
      <c r="A717" s="14">
        <f t="shared" si="80"/>
        <v>192</v>
      </c>
      <c r="B717" s="14" t="str">
        <f t="shared" si="78"/>
        <v>0xC0</v>
      </c>
      <c r="C717" s="15" t="s">
        <v>967</v>
      </c>
      <c r="D717" s="16" t="s">
        <v>910</v>
      </c>
      <c r="E717" s="17"/>
      <c r="F717" s="16">
        <v>3</v>
      </c>
      <c r="G717" s="16">
        <v>3</v>
      </c>
      <c r="H717" s="15">
        <f t="shared" si="79"/>
        <v>1</v>
      </c>
      <c r="I717" s="15" t="s">
        <v>5</v>
      </c>
      <c r="J717" s="16">
        <v>1</v>
      </c>
      <c r="K717" s="16"/>
      <c r="L717" s="16" t="str">
        <f t="shared" si="81"/>
        <v/>
      </c>
    </row>
    <row r="718" spans="1:12" x14ac:dyDescent="0.25">
      <c r="A718" s="14">
        <f t="shared" si="80"/>
        <v>192</v>
      </c>
      <c r="B718" s="14" t="str">
        <f t="shared" si="78"/>
        <v>0xC0</v>
      </c>
      <c r="C718" s="15" t="s">
        <v>967</v>
      </c>
      <c r="D718" s="16" t="s">
        <v>911</v>
      </c>
      <c r="E718" s="17"/>
      <c r="F718" s="16">
        <v>2</v>
      </c>
      <c r="G718" s="16">
        <v>2</v>
      </c>
      <c r="H718" s="15">
        <f t="shared" si="79"/>
        <v>1</v>
      </c>
      <c r="I718" s="15" t="s">
        <v>5</v>
      </c>
      <c r="J718" s="16">
        <v>1</v>
      </c>
      <c r="K718" s="16"/>
      <c r="L718" s="16" t="str">
        <f t="shared" si="81"/>
        <v/>
      </c>
    </row>
    <row r="719" spans="1:12" x14ac:dyDescent="0.25">
      <c r="A719" s="14">
        <f t="shared" si="80"/>
        <v>192</v>
      </c>
      <c r="B719" s="14" t="str">
        <f t="shared" si="78"/>
        <v>0xC0</v>
      </c>
      <c r="C719" s="15" t="s">
        <v>967</v>
      </c>
      <c r="D719" s="16" t="s">
        <v>912</v>
      </c>
      <c r="E719" s="17"/>
      <c r="F719" s="16">
        <v>1</v>
      </c>
      <c r="G719" s="16">
        <v>1</v>
      </c>
      <c r="H719" s="15">
        <f t="shared" si="79"/>
        <v>1</v>
      </c>
      <c r="I719" s="15" t="s">
        <v>5</v>
      </c>
      <c r="J719" s="16">
        <v>1</v>
      </c>
      <c r="K719" s="16"/>
      <c r="L719" s="16" t="str">
        <f t="shared" si="81"/>
        <v/>
      </c>
    </row>
    <row r="720" spans="1:12" x14ac:dyDescent="0.25">
      <c r="A720" s="14">
        <f t="shared" si="80"/>
        <v>192</v>
      </c>
      <c r="B720" s="14" t="str">
        <f t="shared" si="78"/>
        <v>0xC0</v>
      </c>
      <c r="C720" s="15" t="s">
        <v>967</v>
      </c>
      <c r="D720" s="16" t="s">
        <v>913</v>
      </c>
      <c r="E720" s="17"/>
      <c r="F720" s="16">
        <v>0</v>
      </c>
      <c r="G720" s="16">
        <v>0</v>
      </c>
      <c r="H720" s="15">
        <f t="shared" si="79"/>
        <v>1</v>
      </c>
      <c r="I720" s="15" t="s">
        <v>5</v>
      </c>
      <c r="J720" s="16">
        <v>1</v>
      </c>
      <c r="K720" s="16"/>
      <c r="L720" s="16" t="str">
        <f t="shared" si="81"/>
        <v/>
      </c>
    </row>
    <row r="721" spans="1:12" ht="75" x14ac:dyDescent="0.25">
      <c r="A721" s="18">
        <f>A720+2</f>
        <v>194</v>
      </c>
      <c r="B721" s="18" t="str">
        <f t="shared" si="78"/>
        <v>0xC2</v>
      </c>
      <c r="C721" s="19" t="s">
        <v>1322</v>
      </c>
      <c r="D721" s="24" t="s">
        <v>1320</v>
      </c>
      <c r="E721" s="21" t="s">
        <v>1323</v>
      </c>
      <c r="F721" s="24">
        <v>5</v>
      </c>
      <c r="G721" s="24">
        <v>4</v>
      </c>
      <c r="H721" s="19">
        <f t="shared" si="79"/>
        <v>2</v>
      </c>
      <c r="I721" s="19" t="s">
        <v>6</v>
      </c>
      <c r="J721" s="24">
        <v>0</v>
      </c>
      <c r="K721" s="24"/>
      <c r="L721" s="24"/>
    </row>
    <row r="722" spans="1:12" ht="75" x14ac:dyDescent="0.25">
      <c r="A722" s="18">
        <f>A721</f>
        <v>194</v>
      </c>
      <c r="B722" s="18" t="str">
        <f t="shared" ref="B722" si="82">_xlfn.CONCAT("0x",DEC2HEX(A722,2))</f>
        <v>0xC2</v>
      </c>
      <c r="C722" s="19" t="s">
        <v>1322</v>
      </c>
      <c r="D722" s="24" t="s">
        <v>1321</v>
      </c>
      <c r="E722" s="21" t="s">
        <v>1324</v>
      </c>
      <c r="F722" s="24">
        <v>1</v>
      </c>
      <c r="G722" s="24">
        <v>0</v>
      </c>
      <c r="H722" s="19">
        <f t="shared" ref="H722" si="83">IF(G722="","",F722-G722+1)</f>
        <v>2</v>
      </c>
      <c r="I722" s="19" t="s">
        <v>6</v>
      </c>
      <c r="J722" s="24">
        <v>0</v>
      </c>
      <c r="K722" s="24"/>
      <c r="L722" s="24" t="str">
        <f t="shared" ref="L722" si="84">IF(K722="","",IF(I722="R","in","out"))</f>
        <v/>
      </c>
    </row>
  </sheetData>
  <dataValidations disablePrompts="1" count="1">
    <dataValidation type="list" allowBlank="1" showInputMessage="1" showErrorMessage="1" sqref="I5:I722" xr:uid="{00000000-0002-0000-0A00-000000000000}">
      <formula1>"RW,W,R,RW_TX_V,RW_TX_H,RW_RX_V,RW_RX_H"</formula1>
      <formula2>0</formula2>
    </dataValidation>
  </dataValidations>
  <pageMargins left="0.7" right="0.7" top="0.75" bottom="0.75" header="0.3" footer="0.3"/>
  <pageSetup paperSize="9" scale="40" firstPageNumber="0" orientation="portrait" r:id="rId1"/>
  <headerFooter>
    <oddHeader>&amp;C&amp;"Calibri,Fet"&amp;48TDD</oddHeader>
  </headerFooter>
  <rowBreaks count="7" manualBreakCount="7">
    <brk id="20" max="9" man="1"/>
    <brk id="120" max="9" man="1"/>
    <brk id="220" max="9" man="1"/>
    <brk id="320" max="9" man="1"/>
    <brk id="420" max="9" man="1"/>
    <brk id="520" max="9" man="1"/>
    <brk id="636" max="9"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49"/>
  <sheetViews>
    <sheetView zoomScale="85" zoomScaleNormal="85" workbookViewId="0">
      <selection activeCell="D53" sqref="D53"/>
    </sheetView>
  </sheetViews>
  <sheetFormatPr defaultRowHeight="15" x14ac:dyDescent="0.25"/>
  <cols>
    <col min="1" max="1" width="15.5703125" style="2" customWidth="1"/>
    <col min="2" max="2" width="13.140625" style="2" customWidth="1"/>
    <col min="3" max="3" width="26.85546875" customWidth="1"/>
    <col min="4" max="4" width="18.28515625" customWidth="1"/>
    <col min="5" max="5" width="57" customWidth="1"/>
    <col min="6" max="6" width="5.140625" customWidth="1"/>
    <col min="7" max="7" width="4.7109375" customWidth="1"/>
    <col min="8" max="8" width="10.5703125" customWidth="1"/>
    <col min="9" max="9" width="5.7109375" customWidth="1"/>
    <col min="10" max="10" width="7.5703125" customWidth="1"/>
    <col min="11" max="11" width="12.7109375" customWidth="1"/>
    <col min="12" max="12" width="8.140625" customWidth="1"/>
    <col min="13" max="1025" width="17.42578125" customWidth="1"/>
  </cols>
  <sheetData>
    <row r="1" spans="1:12" x14ac:dyDescent="0.25">
      <c r="A1" s="5" t="s">
        <v>14</v>
      </c>
      <c r="B1" s="5"/>
      <c r="C1" s="6" t="s">
        <v>0</v>
      </c>
      <c r="D1" s="6" t="s">
        <v>1</v>
      </c>
      <c r="E1" s="6" t="s">
        <v>1896</v>
      </c>
    </row>
    <row r="2" spans="1:12" x14ac:dyDescent="0.25">
      <c r="A2" s="7" t="s">
        <v>968</v>
      </c>
      <c r="C2" s="3">
        <f>Setup!B5</f>
        <v>44732</v>
      </c>
      <c r="D2" s="3" t="str">
        <f>Setup!C5</f>
        <v>0.1</v>
      </c>
    </row>
    <row r="3" spans="1:12" x14ac:dyDescent="0.25">
      <c r="A3" s="8" t="s">
        <v>17</v>
      </c>
      <c r="B3" s="8" t="s">
        <v>18</v>
      </c>
      <c r="C3" s="8" t="s">
        <v>19</v>
      </c>
      <c r="D3" s="8" t="s">
        <v>20</v>
      </c>
      <c r="E3" s="8" t="s">
        <v>21</v>
      </c>
      <c r="F3" s="8" t="s">
        <v>22</v>
      </c>
      <c r="G3" s="8" t="s">
        <v>23</v>
      </c>
      <c r="H3" s="8" t="s">
        <v>24</v>
      </c>
      <c r="I3" s="8" t="s">
        <v>25</v>
      </c>
      <c r="J3" s="8" t="s">
        <v>26</v>
      </c>
      <c r="K3" s="10" t="s">
        <v>27</v>
      </c>
      <c r="L3" s="10" t="s">
        <v>28</v>
      </c>
    </row>
    <row r="4" spans="1:12" x14ac:dyDescent="0.25">
      <c r="A4" s="11"/>
      <c r="B4" s="11"/>
      <c r="C4" s="11"/>
      <c r="D4" s="11"/>
      <c r="E4" s="12"/>
      <c r="F4" s="11"/>
      <c r="G4" s="11"/>
      <c r="H4" s="11"/>
      <c r="I4" s="12"/>
      <c r="J4" s="11"/>
      <c r="K4" s="11"/>
      <c r="L4" s="11"/>
    </row>
    <row r="5" spans="1:12" x14ac:dyDescent="0.25">
      <c r="A5" s="22">
        <v>0</v>
      </c>
      <c r="B5" s="22" t="str">
        <f t="shared" ref="B5:B49" si="0">_xlfn.CONCAT("0x",DEC2HEX(A5,2))</f>
        <v>0x00</v>
      </c>
      <c r="C5" s="16" t="s">
        <v>969</v>
      </c>
      <c r="D5" s="16" t="s">
        <v>970</v>
      </c>
      <c r="E5" s="29" t="s">
        <v>971</v>
      </c>
      <c r="F5" s="16">
        <v>7</v>
      </c>
      <c r="G5" s="16">
        <v>7</v>
      </c>
      <c r="H5" s="16">
        <f t="shared" ref="H5:H49" si="1">IF(G5="","",F5-G5+1)</f>
        <v>1</v>
      </c>
      <c r="I5" s="16" t="s">
        <v>5</v>
      </c>
      <c r="J5" s="22">
        <v>1</v>
      </c>
      <c r="K5" s="15"/>
      <c r="L5" s="15" t="str">
        <f t="shared" ref="L5:L49" si="2">IF(K5="","",IF(I5="R","in","out"))</f>
        <v/>
      </c>
    </row>
    <row r="6" spans="1:12" x14ac:dyDescent="0.25">
      <c r="A6" s="22">
        <f>A5</f>
        <v>0</v>
      </c>
      <c r="B6" s="22" t="str">
        <f t="shared" si="0"/>
        <v>0x00</v>
      </c>
      <c r="C6" s="16" t="s">
        <v>969</v>
      </c>
      <c r="D6" s="16" t="s">
        <v>972</v>
      </c>
      <c r="E6" s="29" t="s">
        <v>973</v>
      </c>
      <c r="F6" s="16">
        <v>5</v>
      </c>
      <c r="G6" s="16">
        <v>5</v>
      </c>
      <c r="H6" s="16">
        <f t="shared" si="1"/>
        <v>1</v>
      </c>
      <c r="I6" s="16" t="s">
        <v>5</v>
      </c>
      <c r="J6" s="22">
        <v>1</v>
      </c>
      <c r="K6" s="15"/>
      <c r="L6" s="15" t="str">
        <f t="shared" si="2"/>
        <v/>
      </c>
    </row>
    <row r="7" spans="1:12" x14ac:dyDescent="0.25">
      <c r="A7" s="22">
        <f>A6</f>
        <v>0</v>
      </c>
      <c r="B7" s="22" t="str">
        <f t="shared" si="0"/>
        <v>0x00</v>
      </c>
      <c r="C7" s="16" t="s">
        <v>969</v>
      </c>
      <c r="D7" s="16" t="s">
        <v>974</v>
      </c>
      <c r="E7" s="29" t="s">
        <v>975</v>
      </c>
      <c r="F7" s="16">
        <v>4</v>
      </c>
      <c r="G7" s="16">
        <v>4</v>
      </c>
      <c r="H7" s="16">
        <f t="shared" si="1"/>
        <v>1</v>
      </c>
      <c r="I7" s="16" t="s">
        <v>5</v>
      </c>
      <c r="J7" s="22">
        <v>0</v>
      </c>
      <c r="K7" s="15"/>
      <c r="L7" s="15" t="str">
        <f t="shared" si="2"/>
        <v/>
      </c>
    </row>
    <row r="8" spans="1:12" x14ac:dyDescent="0.25">
      <c r="A8" s="22">
        <f>A7</f>
        <v>0</v>
      </c>
      <c r="B8" s="22" t="str">
        <f t="shared" si="0"/>
        <v>0x00</v>
      </c>
      <c r="C8" s="16" t="s">
        <v>969</v>
      </c>
      <c r="D8" s="16" t="s">
        <v>976</v>
      </c>
      <c r="E8" s="29" t="s">
        <v>977</v>
      </c>
      <c r="F8" s="16">
        <v>3</v>
      </c>
      <c r="G8" s="16">
        <v>3</v>
      </c>
      <c r="H8" s="16">
        <f t="shared" si="1"/>
        <v>1</v>
      </c>
      <c r="I8" s="16" t="s">
        <v>5</v>
      </c>
      <c r="J8" s="22">
        <v>1</v>
      </c>
      <c r="K8" s="15"/>
      <c r="L8" s="15" t="str">
        <f t="shared" si="2"/>
        <v/>
      </c>
    </row>
    <row r="9" spans="1:12" x14ac:dyDescent="0.25">
      <c r="A9" s="22">
        <f>A8</f>
        <v>0</v>
      </c>
      <c r="B9" s="22" t="str">
        <f t="shared" si="0"/>
        <v>0x00</v>
      </c>
      <c r="C9" s="16" t="s">
        <v>969</v>
      </c>
      <c r="D9" s="16" t="s">
        <v>978</v>
      </c>
      <c r="E9" s="29" t="s">
        <v>979</v>
      </c>
      <c r="F9" s="16">
        <v>2</v>
      </c>
      <c r="G9" s="16">
        <v>2</v>
      </c>
      <c r="H9" s="16">
        <f t="shared" si="1"/>
        <v>1</v>
      </c>
      <c r="I9" s="16" t="s">
        <v>5</v>
      </c>
      <c r="J9" s="22">
        <v>0</v>
      </c>
      <c r="K9" s="15"/>
      <c r="L9" s="15" t="str">
        <f t="shared" si="2"/>
        <v/>
      </c>
    </row>
    <row r="10" spans="1:12" x14ac:dyDescent="0.25">
      <c r="A10" s="22">
        <f>A5</f>
        <v>0</v>
      </c>
      <c r="B10" s="22" t="str">
        <f t="shared" si="0"/>
        <v>0x00</v>
      </c>
      <c r="C10" s="16" t="s">
        <v>969</v>
      </c>
      <c r="D10" s="16" t="s">
        <v>980</v>
      </c>
      <c r="E10" s="29" t="s">
        <v>981</v>
      </c>
      <c r="F10" s="16">
        <v>1</v>
      </c>
      <c r="G10" s="16">
        <v>1</v>
      </c>
      <c r="H10" s="16">
        <f t="shared" si="1"/>
        <v>1</v>
      </c>
      <c r="I10" s="16" t="s">
        <v>5</v>
      </c>
      <c r="J10" s="22">
        <v>1</v>
      </c>
      <c r="K10" s="15"/>
      <c r="L10" s="15" t="str">
        <f t="shared" si="2"/>
        <v/>
      </c>
    </row>
    <row r="11" spans="1:12" x14ac:dyDescent="0.25">
      <c r="A11" s="22">
        <f>A10</f>
        <v>0</v>
      </c>
      <c r="B11" s="22" t="str">
        <f t="shared" si="0"/>
        <v>0x00</v>
      </c>
      <c r="C11" s="16" t="s">
        <v>969</v>
      </c>
      <c r="D11" s="16" t="s">
        <v>982</v>
      </c>
      <c r="E11" s="29" t="s">
        <v>983</v>
      </c>
      <c r="F11" s="16">
        <v>0</v>
      </c>
      <c r="G11" s="16">
        <v>0</v>
      </c>
      <c r="H11" s="16">
        <f t="shared" si="1"/>
        <v>1</v>
      </c>
      <c r="I11" s="16" t="s">
        <v>5</v>
      </c>
      <c r="J11" s="22">
        <v>0</v>
      </c>
      <c r="K11" s="15"/>
      <c r="L11" s="15" t="str">
        <f t="shared" si="2"/>
        <v/>
      </c>
    </row>
    <row r="12" spans="1:12" x14ac:dyDescent="0.25">
      <c r="A12" s="25">
        <f>A11+1</f>
        <v>1</v>
      </c>
      <c r="B12" s="25" t="str">
        <f t="shared" si="0"/>
        <v>0x01</v>
      </c>
      <c r="C12" s="24" t="s">
        <v>984</v>
      </c>
      <c r="D12" s="24" t="s">
        <v>985</v>
      </c>
      <c r="E12" s="20" t="s">
        <v>986</v>
      </c>
      <c r="F12" s="24">
        <v>15</v>
      </c>
      <c r="G12" s="24">
        <v>8</v>
      </c>
      <c r="H12" s="24">
        <f t="shared" si="1"/>
        <v>8</v>
      </c>
      <c r="I12" s="24" t="s">
        <v>5</v>
      </c>
      <c r="J12" s="25" t="s">
        <v>987</v>
      </c>
      <c r="K12" s="19"/>
      <c r="L12" s="19" t="str">
        <f t="shared" si="2"/>
        <v/>
      </c>
    </row>
    <row r="13" spans="1:12" x14ac:dyDescent="0.25">
      <c r="A13" s="25">
        <f>A12</f>
        <v>1</v>
      </c>
      <c r="B13" s="25" t="str">
        <f t="shared" si="0"/>
        <v>0x01</v>
      </c>
      <c r="C13" s="24" t="s">
        <v>984</v>
      </c>
      <c r="D13" s="24" t="s">
        <v>988</v>
      </c>
      <c r="E13" s="20" t="s">
        <v>989</v>
      </c>
      <c r="F13" s="24">
        <v>7</v>
      </c>
      <c r="G13" s="24">
        <v>0</v>
      </c>
      <c r="H13" s="24">
        <f t="shared" si="1"/>
        <v>8</v>
      </c>
      <c r="I13" s="24" t="s">
        <v>5</v>
      </c>
      <c r="J13" s="25" t="s">
        <v>990</v>
      </c>
      <c r="K13" s="19"/>
      <c r="L13" s="19" t="str">
        <f t="shared" si="2"/>
        <v/>
      </c>
    </row>
    <row r="14" spans="1:12" x14ac:dyDescent="0.25">
      <c r="A14" s="22">
        <f>A13+2</f>
        <v>3</v>
      </c>
      <c r="B14" s="22" t="str">
        <f t="shared" si="0"/>
        <v>0x03</v>
      </c>
      <c r="C14" s="16" t="s">
        <v>991</v>
      </c>
      <c r="D14" s="16" t="s">
        <v>992</v>
      </c>
      <c r="E14" s="29" t="s">
        <v>993</v>
      </c>
      <c r="F14" s="16">
        <v>5</v>
      </c>
      <c r="G14" s="16">
        <v>5</v>
      </c>
      <c r="H14" s="16">
        <f t="shared" si="1"/>
        <v>1</v>
      </c>
      <c r="I14" s="16" t="s">
        <v>6</v>
      </c>
      <c r="J14" s="22">
        <v>0</v>
      </c>
      <c r="K14" s="15"/>
      <c r="L14" s="15" t="str">
        <f t="shared" si="2"/>
        <v/>
      </c>
    </row>
    <row r="15" spans="1:12" x14ac:dyDescent="0.25">
      <c r="A15" s="22">
        <f>A14</f>
        <v>3</v>
      </c>
      <c r="B15" s="22" t="str">
        <f t="shared" si="0"/>
        <v>0x03</v>
      </c>
      <c r="C15" s="16" t="s">
        <v>991</v>
      </c>
      <c r="D15" s="16" t="s">
        <v>994</v>
      </c>
      <c r="E15" s="29" t="s">
        <v>995</v>
      </c>
      <c r="F15" s="16">
        <v>4</v>
      </c>
      <c r="G15" s="16">
        <v>4</v>
      </c>
      <c r="H15" s="16">
        <f t="shared" si="1"/>
        <v>1</v>
      </c>
      <c r="I15" s="16" t="s">
        <v>6</v>
      </c>
      <c r="J15" s="22">
        <v>0</v>
      </c>
      <c r="K15" s="15"/>
      <c r="L15" s="15" t="str">
        <f t="shared" si="2"/>
        <v/>
      </c>
    </row>
    <row r="16" spans="1:12" x14ac:dyDescent="0.25">
      <c r="A16" s="22">
        <f>A15</f>
        <v>3</v>
      </c>
      <c r="B16" s="22" t="str">
        <f t="shared" si="0"/>
        <v>0x03</v>
      </c>
      <c r="C16" s="16" t="s">
        <v>991</v>
      </c>
      <c r="D16" s="16" t="s">
        <v>996</v>
      </c>
      <c r="E16" s="29" t="s">
        <v>997</v>
      </c>
      <c r="F16" s="16">
        <v>3</v>
      </c>
      <c r="G16" s="16">
        <v>3</v>
      </c>
      <c r="H16" s="16">
        <f t="shared" si="1"/>
        <v>1</v>
      </c>
      <c r="I16" s="16" t="s">
        <v>6</v>
      </c>
      <c r="J16" s="22">
        <v>0</v>
      </c>
      <c r="K16" s="15"/>
      <c r="L16" s="15" t="str">
        <f t="shared" si="2"/>
        <v/>
      </c>
    </row>
    <row r="17" spans="1:12" x14ac:dyDescent="0.25">
      <c r="A17" s="22">
        <f>A16</f>
        <v>3</v>
      </c>
      <c r="B17" s="22" t="str">
        <f t="shared" si="0"/>
        <v>0x03</v>
      </c>
      <c r="C17" s="16" t="s">
        <v>991</v>
      </c>
      <c r="D17" s="16" t="s">
        <v>998</v>
      </c>
      <c r="E17" s="29" t="s">
        <v>999</v>
      </c>
      <c r="F17" s="16">
        <v>2</v>
      </c>
      <c r="G17" s="16">
        <v>2</v>
      </c>
      <c r="H17" s="16">
        <f t="shared" si="1"/>
        <v>1</v>
      </c>
      <c r="I17" s="16" t="s">
        <v>6</v>
      </c>
      <c r="J17" s="22">
        <v>0</v>
      </c>
      <c r="K17" s="15"/>
      <c r="L17" s="15" t="str">
        <f t="shared" si="2"/>
        <v/>
      </c>
    </row>
    <row r="18" spans="1:12" x14ac:dyDescent="0.25">
      <c r="A18" s="22">
        <f>A17</f>
        <v>3</v>
      </c>
      <c r="B18" s="22" t="str">
        <f t="shared" si="0"/>
        <v>0x03</v>
      </c>
      <c r="C18" s="16" t="s">
        <v>991</v>
      </c>
      <c r="D18" s="16" t="s">
        <v>1000</v>
      </c>
      <c r="E18" s="29" t="s">
        <v>1001</v>
      </c>
      <c r="F18" s="16">
        <v>1</v>
      </c>
      <c r="G18" s="16">
        <v>1</v>
      </c>
      <c r="H18" s="16">
        <f t="shared" si="1"/>
        <v>1</v>
      </c>
      <c r="I18" s="16" t="s">
        <v>6</v>
      </c>
      <c r="J18" s="22">
        <v>0</v>
      </c>
      <c r="K18" s="15"/>
      <c r="L18" s="15" t="str">
        <f t="shared" si="2"/>
        <v/>
      </c>
    </row>
    <row r="19" spans="1:12" x14ac:dyDescent="0.25">
      <c r="A19" s="22">
        <f>A18</f>
        <v>3</v>
      </c>
      <c r="B19" s="22" t="str">
        <f t="shared" si="0"/>
        <v>0x03</v>
      </c>
      <c r="C19" s="16" t="s">
        <v>991</v>
      </c>
      <c r="D19" s="16" t="s">
        <v>1002</v>
      </c>
      <c r="E19" s="29" t="s">
        <v>1003</v>
      </c>
      <c r="F19" s="16">
        <v>0</v>
      </c>
      <c r="G19" s="16">
        <v>0</v>
      </c>
      <c r="H19" s="16">
        <f t="shared" si="1"/>
        <v>1</v>
      </c>
      <c r="I19" s="16" t="s">
        <v>6</v>
      </c>
      <c r="J19" s="22">
        <v>0</v>
      </c>
      <c r="K19" s="15"/>
      <c r="L19" s="15" t="str">
        <f t="shared" si="2"/>
        <v/>
      </c>
    </row>
    <row r="20" spans="1:12" x14ac:dyDescent="0.25">
      <c r="A20" s="25">
        <f>A19+1</f>
        <v>4</v>
      </c>
      <c r="B20" s="25" t="str">
        <f t="shared" si="0"/>
        <v>0x04</v>
      </c>
      <c r="C20" s="24" t="s">
        <v>1004</v>
      </c>
      <c r="D20" s="24" t="s">
        <v>1005</v>
      </c>
      <c r="E20" s="20" t="s">
        <v>1006</v>
      </c>
      <c r="F20" s="24">
        <v>4</v>
      </c>
      <c r="G20" s="24">
        <v>0</v>
      </c>
      <c r="H20" s="24">
        <f t="shared" si="1"/>
        <v>5</v>
      </c>
      <c r="I20" s="24" t="s">
        <v>6</v>
      </c>
      <c r="J20" s="25">
        <v>0</v>
      </c>
      <c r="K20" s="19"/>
      <c r="L20" s="19" t="str">
        <f t="shared" si="2"/>
        <v/>
      </c>
    </row>
    <row r="21" spans="1:12" x14ac:dyDescent="0.25">
      <c r="A21" s="22">
        <f>A20+1</f>
        <v>5</v>
      </c>
      <c r="B21" s="22" t="str">
        <f t="shared" si="0"/>
        <v>0x05</v>
      </c>
      <c r="C21" s="16" t="s">
        <v>1007</v>
      </c>
      <c r="D21" s="16" t="s">
        <v>1008</v>
      </c>
      <c r="E21" s="29" t="s">
        <v>1009</v>
      </c>
      <c r="F21" s="16">
        <v>7</v>
      </c>
      <c r="G21" s="16">
        <v>0</v>
      </c>
      <c r="H21" s="16">
        <f t="shared" si="1"/>
        <v>8</v>
      </c>
      <c r="I21" s="16" t="s">
        <v>6</v>
      </c>
      <c r="J21" s="22">
        <v>0</v>
      </c>
      <c r="K21" s="15"/>
      <c r="L21" s="15" t="str">
        <f t="shared" si="2"/>
        <v/>
      </c>
    </row>
    <row r="22" spans="1:12" x14ac:dyDescent="0.25">
      <c r="A22" s="25">
        <f>A21+1</f>
        <v>6</v>
      </c>
      <c r="B22" s="25" t="str">
        <f t="shared" si="0"/>
        <v>0x06</v>
      </c>
      <c r="C22" s="24" t="s">
        <v>1010</v>
      </c>
      <c r="D22" s="24" t="s">
        <v>1011</v>
      </c>
      <c r="E22" s="20" t="s">
        <v>1012</v>
      </c>
      <c r="F22" s="24">
        <v>62</v>
      </c>
      <c r="G22" s="24">
        <v>56</v>
      </c>
      <c r="H22" s="24">
        <f t="shared" si="1"/>
        <v>7</v>
      </c>
      <c r="I22" s="24" t="s">
        <v>6</v>
      </c>
      <c r="J22" s="25">
        <v>0</v>
      </c>
      <c r="K22" s="19"/>
      <c r="L22" s="19" t="str">
        <f t="shared" si="2"/>
        <v/>
      </c>
    </row>
    <row r="23" spans="1:12" x14ac:dyDescent="0.25">
      <c r="A23" s="25">
        <f t="shared" ref="A23:A29" si="3">A22</f>
        <v>6</v>
      </c>
      <c r="B23" s="25" t="str">
        <f t="shared" si="0"/>
        <v>0x06</v>
      </c>
      <c r="C23" s="24" t="s">
        <v>1010</v>
      </c>
      <c r="D23" s="24" t="s">
        <v>1013</v>
      </c>
      <c r="E23" s="20" t="s">
        <v>1014</v>
      </c>
      <c r="F23" s="24">
        <v>54</v>
      </c>
      <c r="G23" s="24">
        <v>48</v>
      </c>
      <c r="H23" s="24">
        <f t="shared" si="1"/>
        <v>7</v>
      </c>
      <c r="I23" s="24" t="s">
        <v>6</v>
      </c>
      <c r="J23" s="25">
        <v>0</v>
      </c>
      <c r="K23" s="19"/>
      <c r="L23" s="19" t="str">
        <f t="shared" si="2"/>
        <v/>
      </c>
    </row>
    <row r="24" spans="1:12" x14ac:dyDescent="0.25">
      <c r="A24" s="25">
        <f t="shared" si="3"/>
        <v>6</v>
      </c>
      <c r="B24" s="25" t="str">
        <f t="shared" si="0"/>
        <v>0x06</v>
      </c>
      <c r="C24" s="24" t="s">
        <v>1010</v>
      </c>
      <c r="D24" s="24" t="s">
        <v>1015</v>
      </c>
      <c r="E24" s="20" t="s">
        <v>1016</v>
      </c>
      <c r="F24" s="24">
        <v>46</v>
      </c>
      <c r="G24" s="24">
        <v>40</v>
      </c>
      <c r="H24" s="24">
        <f t="shared" si="1"/>
        <v>7</v>
      </c>
      <c r="I24" s="24" t="s">
        <v>6</v>
      </c>
      <c r="J24" s="25">
        <v>0</v>
      </c>
      <c r="K24" s="19"/>
      <c r="L24" s="19" t="str">
        <f t="shared" si="2"/>
        <v/>
      </c>
    </row>
    <row r="25" spans="1:12" x14ac:dyDescent="0.25">
      <c r="A25" s="25">
        <f t="shared" si="3"/>
        <v>6</v>
      </c>
      <c r="B25" s="25" t="str">
        <f t="shared" si="0"/>
        <v>0x06</v>
      </c>
      <c r="C25" s="24" t="s">
        <v>1010</v>
      </c>
      <c r="D25" s="24" t="s">
        <v>1017</v>
      </c>
      <c r="E25" s="20" t="s">
        <v>1018</v>
      </c>
      <c r="F25" s="24">
        <v>38</v>
      </c>
      <c r="G25" s="24">
        <v>32</v>
      </c>
      <c r="H25" s="24">
        <f t="shared" si="1"/>
        <v>7</v>
      </c>
      <c r="I25" s="24" t="s">
        <v>6</v>
      </c>
      <c r="J25" s="25">
        <v>0</v>
      </c>
      <c r="K25" s="19"/>
      <c r="L25" s="19" t="str">
        <f t="shared" si="2"/>
        <v/>
      </c>
    </row>
    <row r="26" spans="1:12" x14ac:dyDescent="0.25">
      <c r="A26" s="25">
        <f t="shared" si="3"/>
        <v>6</v>
      </c>
      <c r="B26" s="25" t="str">
        <f t="shared" si="0"/>
        <v>0x06</v>
      </c>
      <c r="C26" s="24" t="s">
        <v>1010</v>
      </c>
      <c r="D26" s="24" t="s">
        <v>1019</v>
      </c>
      <c r="E26" s="20" t="s">
        <v>1020</v>
      </c>
      <c r="F26" s="24">
        <v>30</v>
      </c>
      <c r="G26" s="24">
        <v>24</v>
      </c>
      <c r="H26" s="24">
        <f t="shared" si="1"/>
        <v>7</v>
      </c>
      <c r="I26" s="24" t="s">
        <v>6</v>
      </c>
      <c r="J26" s="25">
        <v>0</v>
      </c>
      <c r="K26" s="19"/>
      <c r="L26" s="19" t="str">
        <f t="shared" si="2"/>
        <v/>
      </c>
    </row>
    <row r="27" spans="1:12" x14ac:dyDescent="0.25">
      <c r="A27" s="25">
        <f t="shared" si="3"/>
        <v>6</v>
      </c>
      <c r="B27" s="25" t="str">
        <f t="shared" si="0"/>
        <v>0x06</v>
      </c>
      <c r="C27" s="24" t="s">
        <v>1010</v>
      </c>
      <c r="D27" s="24" t="s">
        <v>1021</v>
      </c>
      <c r="E27" s="20" t="s">
        <v>1022</v>
      </c>
      <c r="F27" s="24">
        <v>22</v>
      </c>
      <c r="G27" s="24">
        <v>16</v>
      </c>
      <c r="H27" s="24">
        <f t="shared" si="1"/>
        <v>7</v>
      </c>
      <c r="I27" s="24" t="s">
        <v>6</v>
      </c>
      <c r="J27" s="25">
        <v>0</v>
      </c>
      <c r="K27" s="19"/>
      <c r="L27" s="19" t="str">
        <f t="shared" si="2"/>
        <v/>
      </c>
    </row>
    <row r="28" spans="1:12" x14ac:dyDescent="0.25">
      <c r="A28" s="25">
        <f t="shared" si="3"/>
        <v>6</v>
      </c>
      <c r="B28" s="25" t="str">
        <f t="shared" si="0"/>
        <v>0x06</v>
      </c>
      <c r="C28" s="24" t="s">
        <v>1010</v>
      </c>
      <c r="D28" s="24" t="s">
        <v>1023</v>
      </c>
      <c r="E28" s="20" t="s">
        <v>1024</v>
      </c>
      <c r="F28" s="24">
        <v>14</v>
      </c>
      <c r="G28" s="24">
        <v>8</v>
      </c>
      <c r="H28" s="24">
        <f t="shared" si="1"/>
        <v>7</v>
      </c>
      <c r="I28" s="24" t="s">
        <v>6</v>
      </c>
      <c r="J28" s="25">
        <v>0</v>
      </c>
      <c r="K28" s="19"/>
      <c r="L28" s="19" t="str">
        <f t="shared" si="2"/>
        <v/>
      </c>
    </row>
    <row r="29" spans="1:12" x14ac:dyDescent="0.25">
      <c r="A29" s="25">
        <f t="shared" si="3"/>
        <v>6</v>
      </c>
      <c r="B29" s="25" t="str">
        <f t="shared" si="0"/>
        <v>0x06</v>
      </c>
      <c r="C29" s="24" t="s">
        <v>1010</v>
      </c>
      <c r="D29" s="24" t="s">
        <v>1025</v>
      </c>
      <c r="E29" s="20" t="s">
        <v>1026</v>
      </c>
      <c r="F29" s="24">
        <v>6</v>
      </c>
      <c r="G29" s="24">
        <v>0</v>
      </c>
      <c r="H29" s="24">
        <f t="shared" si="1"/>
        <v>7</v>
      </c>
      <c r="I29" s="24" t="s">
        <v>6</v>
      </c>
      <c r="J29" s="25">
        <v>0</v>
      </c>
      <c r="K29" s="19"/>
      <c r="L29" s="19" t="str">
        <f t="shared" si="2"/>
        <v/>
      </c>
    </row>
    <row r="30" spans="1:12" x14ac:dyDescent="0.25">
      <c r="A30" s="22">
        <f>A29+8</f>
        <v>14</v>
      </c>
      <c r="B30" s="22" t="str">
        <f t="shared" si="0"/>
        <v>0x0E</v>
      </c>
      <c r="C30" s="16" t="s">
        <v>1027</v>
      </c>
      <c r="D30" s="16" t="s">
        <v>1005</v>
      </c>
      <c r="E30" s="29" t="s">
        <v>1028</v>
      </c>
      <c r="F30" s="16">
        <v>4</v>
      </c>
      <c r="G30" s="16">
        <v>0</v>
      </c>
      <c r="H30" s="16">
        <f t="shared" si="1"/>
        <v>5</v>
      </c>
      <c r="I30" s="16" t="s">
        <v>6</v>
      </c>
      <c r="J30" s="22">
        <v>0</v>
      </c>
      <c r="K30" s="15"/>
      <c r="L30" s="15" t="str">
        <f t="shared" si="2"/>
        <v/>
      </c>
    </row>
    <row r="31" spans="1:12" x14ac:dyDescent="0.25">
      <c r="A31" s="25">
        <f>A30+1</f>
        <v>15</v>
      </c>
      <c r="B31" s="25" t="str">
        <f t="shared" si="0"/>
        <v>0x0F</v>
      </c>
      <c r="C31" s="24" t="s">
        <v>1029</v>
      </c>
      <c r="D31" s="24" t="s">
        <v>1008</v>
      </c>
      <c r="E31" s="20" t="s">
        <v>1030</v>
      </c>
      <c r="F31" s="24">
        <v>7</v>
      </c>
      <c r="G31" s="24">
        <v>0</v>
      </c>
      <c r="H31" s="24">
        <f t="shared" si="1"/>
        <v>8</v>
      </c>
      <c r="I31" s="24" t="s">
        <v>6</v>
      </c>
      <c r="J31" s="25">
        <v>0</v>
      </c>
      <c r="K31" s="19"/>
      <c r="L31" s="19" t="str">
        <f t="shared" si="2"/>
        <v/>
      </c>
    </row>
    <row r="32" spans="1:12" x14ac:dyDescent="0.25">
      <c r="A32" s="22">
        <f>A31+1</f>
        <v>16</v>
      </c>
      <c r="B32" s="22" t="str">
        <f t="shared" si="0"/>
        <v>0x10</v>
      </c>
      <c r="C32" s="16" t="s">
        <v>1031</v>
      </c>
      <c r="D32" s="16" t="s">
        <v>1011</v>
      </c>
      <c r="E32" s="29" t="s">
        <v>1032</v>
      </c>
      <c r="F32" s="16">
        <v>62</v>
      </c>
      <c r="G32" s="16">
        <v>56</v>
      </c>
      <c r="H32" s="16">
        <f t="shared" si="1"/>
        <v>7</v>
      </c>
      <c r="I32" s="16" t="s">
        <v>6</v>
      </c>
      <c r="J32" s="22">
        <v>0</v>
      </c>
      <c r="K32" s="15"/>
      <c r="L32" s="15" t="str">
        <f t="shared" si="2"/>
        <v/>
      </c>
    </row>
    <row r="33" spans="1:12" x14ac:dyDescent="0.25">
      <c r="A33" s="22">
        <f t="shared" ref="A33:A39" si="4">A32</f>
        <v>16</v>
      </c>
      <c r="B33" s="22" t="str">
        <f t="shared" si="0"/>
        <v>0x10</v>
      </c>
      <c r="C33" s="16" t="s">
        <v>1031</v>
      </c>
      <c r="D33" s="16" t="s">
        <v>1013</v>
      </c>
      <c r="E33" s="29" t="s">
        <v>1033</v>
      </c>
      <c r="F33" s="16">
        <v>54</v>
      </c>
      <c r="G33" s="16">
        <v>48</v>
      </c>
      <c r="H33" s="16">
        <f t="shared" si="1"/>
        <v>7</v>
      </c>
      <c r="I33" s="16" t="s">
        <v>6</v>
      </c>
      <c r="J33" s="22">
        <v>0</v>
      </c>
      <c r="K33" s="15"/>
      <c r="L33" s="15" t="str">
        <f t="shared" si="2"/>
        <v/>
      </c>
    </row>
    <row r="34" spans="1:12" x14ac:dyDescent="0.25">
      <c r="A34" s="22">
        <f t="shared" si="4"/>
        <v>16</v>
      </c>
      <c r="B34" s="22" t="str">
        <f t="shared" si="0"/>
        <v>0x10</v>
      </c>
      <c r="C34" s="16" t="s">
        <v>1031</v>
      </c>
      <c r="D34" s="16" t="s">
        <v>1015</v>
      </c>
      <c r="E34" s="29" t="s">
        <v>1034</v>
      </c>
      <c r="F34" s="16">
        <v>46</v>
      </c>
      <c r="G34" s="16">
        <v>40</v>
      </c>
      <c r="H34" s="16">
        <f t="shared" si="1"/>
        <v>7</v>
      </c>
      <c r="I34" s="16" t="s">
        <v>6</v>
      </c>
      <c r="J34" s="22">
        <v>0</v>
      </c>
      <c r="K34" s="15"/>
      <c r="L34" s="15" t="str">
        <f t="shared" si="2"/>
        <v/>
      </c>
    </row>
    <row r="35" spans="1:12" x14ac:dyDescent="0.25">
      <c r="A35" s="22">
        <f t="shared" si="4"/>
        <v>16</v>
      </c>
      <c r="B35" s="22" t="str">
        <f t="shared" si="0"/>
        <v>0x10</v>
      </c>
      <c r="C35" s="16" t="s">
        <v>1031</v>
      </c>
      <c r="D35" s="16" t="s">
        <v>1017</v>
      </c>
      <c r="E35" s="29" t="s">
        <v>1035</v>
      </c>
      <c r="F35" s="16">
        <v>38</v>
      </c>
      <c r="G35" s="16">
        <v>32</v>
      </c>
      <c r="H35" s="16">
        <f t="shared" si="1"/>
        <v>7</v>
      </c>
      <c r="I35" s="16" t="s">
        <v>6</v>
      </c>
      <c r="J35" s="22">
        <v>0</v>
      </c>
      <c r="K35" s="15"/>
      <c r="L35" s="15" t="str">
        <f t="shared" si="2"/>
        <v/>
      </c>
    </row>
    <row r="36" spans="1:12" x14ac:dyDescent="0.25">
      <c r="A36" s="22">
        <f t="shared" si="4"/>
        <v>16</v>
      </c>
      <c r="B36" s="22" t="str">
        <f t="shared" si="0"/>
        <v>0x10</v>
      </c>
      <c r="C36" s="16" t="s">
        <v>1031</v>
      </c>
      <c r="D36" s="16" t="s">
        <v>1019</v>
      </c>
      <c r="E36" s="29" t="s">
        <v>1036</v>
      </c>
      <c r="F36" s="16">
        <v>30</v>
      </c>
      <c r="G36" s="16">
        <v>24</v>
      </c>
      <c r="H36" s="16">
        <f t="shared" si="1"/>
        <v>7</v>
      </c>
      <c r="I36" s="16" t="s">
        <v>6</v>
      </c>
      <c r="J36" s="22">
        <v>0</v>
      </c>
      <c r="K36" s="15"/>
      <c r="L36" s="15" t="str">
        <f t="shared" si="2"/>
        <v/>
      </c>
    </row>
    <row r="37" spans="1:12" x14ac:dyDescent="0.25">
      <c r="A37" s="22">
        <f t="shared" si="4"/>
        <v>16</v>
      </c>
      <c r="B37" s="22" t="str">
        <f t="shared" si="0"/>
        <v>0x10</v>
      </c>
      <c r="C37" s="16" t="s">
        <v>1031</v>
      </c>
      <c r="D37" s="16" t="s">
        <v>1021</v>
      </c>
      <c r="E37" s="29" t="s">
        <v>1037</v>
      </c>
      <c r="F37" s="16">
        <v>22</v>
      </c>
      <c r="G37" s="16">
        <v>16</v>
      </c>
      <c r="H37" s="16">
        <f t="shared" si="1"/>
        <v>7</v>
      </c>
      <c r="I37" s="16" t="s">
        <v>6</v>
      </c>
      <c r="J37" s="22">
        <v>0</v>
      </c>
      <c r="K37" s="15"/>
      <c r="L37" s="15" t="str">
        <f t="shared" si="2"/>
        <v/>
      </c>
    </row>
    <row r="38" spans="1:12" x14ac:dyDescent="0.25">
      <c r="A38" s="22">
        <f t="shared" si="4"/>
        <v>16</v>
      </c>
      <c r="B38" s="22" t="str">
        <f t="shared" si="0"/>
        <v>0x10</v>
      </c>
      <c r="C38" s="16" t="s">
        <v>1031</v>
      </c>
      <c r="D38" s="16" t="s">
        <v>1023</v>
      </c>
      <c r="E38" s="29" t="s">
        <v>1038</v>
      </c>
      <c r="F38" s="16">
        <v>14</v>
      </c>
      <c r="G38" s="16">
        <v>8</v>
      </c>
      <c r="H38" s="16">
        <f t="shared" si="1"/>
        <v>7</v>
      </c>
      <c r="I38" s="16" t="s">
        <v>6</v>
      </c>
      <c r="J38" s="22">
        <v>0</v>
      </c>
      <c r="K38" s="15"/>
      <c r="L38" s="15" t="str">
        <f t="shared" si="2"/>
        <v/>
      </c>
    </row>
    <row r="39" spans="1:12" x14ac:dyDescent="0.25">
      <c r="A39" s="22">
        <f t="shared" si="4"/>
        <v>16</v>
      </c>
      <c r="B39" s="22" t="str">
        <f t="shared" si="0"/>
        <v>0x10</v>
      </c>
      <c r="C39" s="16" t="s">
        <v>1031</v>
      </c>
      <c r="D39" s="16" t="s">
        <v>1025</v>
      </c>
      <c r="E39" s="29" t="s">
        <v>1039</v>
      </c>
      <c r="F39" s="16">
        <v>6</v>
      </c>
      <c r="G39" s="16">
        <v>0</v>
      </c>
      <c r="H39" s="16">
        <f t="shared" si="1"/>
        <v>7</v>
      </c>
      <c r="I39" s="16" t="s">
        <v>6</v>
      </c>
      <c r="J39" s="22">
        <v>0</v>
      </c>
      <c r="K39" s="15"/>
      <c r="L39" s="15" t="str">
        <f t="shared" si="2"/>
        <v/>
      </c>
    </row>
    <row r="40" spans="1:12" x14ac:dyDescent="0.25">
      <c r="A40" s="25">
        <f>A39+8</f>
        <v>24</v>
      </c>
      <c r="B40" s="25" t="str">
        <f t="shared" si="0"/>
        <v>0x18</v>
      </c>
      <c r="C40" s="24" t="s">
        <v>1040</v>
      </c>
      <c r="D40" s="24" t="s">
        <v>1005</v>
      </c>
      <c r="E40" s="20" t="s">
        <v>1041</v>
      </c>
      <c r="F40" s="24">
        <v>4</v>
      </c>
      <c r="G40" s="24">
        <v>0</v>
      </c>
      <c r="H40" s="24">
        <f t="shared" si="1"/>
        <v>5</v>
      </c>
      <c r="I40" s="24" t="s">
        <v>6</v>
      </c>
      <c r="J40" s="25">
        <v>0</v>
      </c>
      <c r="K40" s="19"/>
      <c r="L40" s="19" t="str">
        <f t="shared" si="2"/>
        <v/>
      </c>
    </row>
    <row r="41" spans="1:12" x14ac:dyDescent="0.25">
      <c r="A41" s="22">
        <f>A40+1</f>
        <v>25</v>
      </c>
      <c r="B41" s="22" t="str">
        <f t="shared" si="0"/>
        <v>0x19</v>
      </c>
      <c r="C41" s="16" t="s">
        <v>1042</v>
      </c>
      <c r="D41" s="16" t="s">
        <v>1008</v>
      </c>
      <c r="E41" s="29" t="s">
        <v>1043</v>
      </c>
      <c r="F41" s="16">
        <v>7</v>
      </c>
      <c r="G41" s="16">
        <v>0</v>
      </c>
      <c r="H41" s="16">
        <f t="shared" si="1"/>
        <v>8</v>
      </c>
      <c r="I41" s="16" t="s">
        <v>6</v>
      </c>
      <c r="J41" s="22">
        <v>0</v>
      </c>
      <c r="K41" s="15"/>
      <c r="L41" s="15" t="str">
        <f t="shared" si="2"/>
        <v/>
      </c>
    </row>
    <row r="42" spans="1:12" x14ac:dyDescent="0.25">
      <c r="A42" s="25">
        <f>A41+1</f>
        <v>26</v>
      </c>
      <c r="B42" s="25" t="str">
        <f t="shared" si="0"/>
        <v>0x1A</v>
      </c>
      <c r="C42" s="24" t="s">
        <v>1044</v>
      </c>
      <c r="D42" s="24" t="s">
        <v>1011</v>
      </c>
      <c r="E42" s="20" t="s">
        <v>1045</v>
      </c>
      <c r="F42" s="24">
        <f>G42+9</f>
        <v>121</v>
      </c>
      <c r="G42" s="24">
        <f>G43+16</f>
        <v>112</v>
      </c>
      <c r="H42" s="24">
        <f t="shared" si="1"/>
        <v>10</v>
      </c>
      <c r="I42" s="24" t="s">
        <v>6</v>
      </c>
      <c r="J42" s="25">
        <v>0</v>
      </c>
      <c r="K42" s="19"/>
      <c r="L42" s="19" t="str">
        <f t="shared" si="2"/>
        <v/>
      </c>
    </row>
    <row r="43" spans="1:12" x14ac:dyDescent="0.25">
      <c r="A43" s="25">
        <f t="shared" ref="A43:A49" si="5">A42</f>
        <v>26</v>
      </c>
      <c r="B43" s="25" t="str">
        <f t="shared" si="0"/>
        <v>0x1A</v>
      </c>
      <c r="C43" s="24" t="s">
        <v>1044</v>
      </c>
      <c r="D43" s="24" t="s">
        <v>1013</v>
      </c>
      <c r="E43" s="20" t="s">
        <v>1046</v>
      </c>
      <c r="F43" s="24">
        <f>G43+9</f>
        <v>105</v>
      </c>
      <c r="G43" s="24">
        <f>G44+16</f>
        <v>96</v>
      </c>
      <c r="H43" s="24">
        <f t="shared" si="1"/>
        <v>10</v>
      </c>
      <c r="I43" s="24" t="s">
        <v>6</v>
      </c>
      <c r="J43" s="25">
        <v>0</v>
      </c>
      <c r="K43" s="19"/>
      <c r="L43" s="19" t="str">
        <f t="shared" si="2"/>
        <v/>
      </c>
    </row>
    <row r="44" spans="1:12" x14ac:dyDescent="0.25">
      <c r="A44" s="25">
        <f t="shared" si="5"/>
        <v>26</v>
      </c>
      <c r="B44" s="25" t="str">
        <f t="shared" si="0"/>
        <v>0x1A</v>
      </c>
      <c r="C44" s="24" t="s">
        <v>1044</v>
      </c>
      <c r="D44" s="24" t="s">
        <v>1015</v>
      </c>
      <c r="E44" s="20" t="s">
        <v>1047</v>
      </c>
      <c r="F44" s="24">
        <f>G44+9</f>
        <v>89</v>
      </c>
      <c r="G44" s="24">
        <f>G45+16</f>
        <v>80</v>
      </c>
      <c r="H44" s="24">
        <f t="shared" si="1"/>
        <v>10</v>
      </c>
      <c r="I44" s="24" t="s">
        <v>6</v>
      </c>
      <c r="J44" s="25">
        <v>0</v>
      </c>
      <c r="K44" s="19"/>
      <c r="L44" s="19" t="str">
        <f t="shared" si="2"/>
        <v/>
      </c>
    </row>
    <row r="45" spans="1:12" x14ac:dyDescent="0.25">
      <c r="A45" s="25">
        <f t="shared" si="5"/>
        <v>26</v>
      </c>
      <c r="B45" s="25" t="str">
        <f t="shared" si="0"/>
        <v>0x1A</v>
      </c>
      <c r="C45" s="24" t="s">
        <v>1044</v>
      </c>
      <c r="D45" s="24" t="s">
        <v>1017</v>
      </c>
      <c r="E45" s="20" t="s">
        <v>1048</v>
      </c>
      <c r="F45" s="24">
        <f>G45+9</f>
        <v>73</v>
      </c>
      <c r="G45" s="24">
        <f>G46+16</f>
        <v>64</v>
      </c>
      <c r="H45" s="24">
        <f t="shared" si="1"/>
        <v>10</v>
      </c>
      <c r="I45" s="24" t="s">
        <v>6</v>
      </c>
      <c r="J45" s="25">
        <v>0</v>
      </c>
      <c r="K45" s="19"/>
      <c r="L45" s="19" t="str">
        <f t="shared" si="2"/>
        <v/>
      </c>
    </row>
    <row r="46" spans="1:12" x14ac:dyDescent="0.25">
      <c r="A46" s="25">
        <f t="shared" si="5"/>
        <v>26</v>
      </c>
      <c r="B46" s="25" t="str">
        <f t="shared" si="0"/>
        <v>0x1A</v>
      </c>
      <c r="C46" s="24" t="s">
        <v>1044</v>
      </c>
      <c r="D46" s="24" t="s">
        <v>1019</v>
      </c>
      <c r="E46" s="20" t="s">
        <v>1049</v>
      </c>
      <c r="F46" s="24">
        <f>G46+9</f>
        <v>57</v>
      </c>
      <c r="G46" s="24">
        <v>48</v>
      </c>
      <c r="H46" s="24">
        <f t="shared" si="1"/>
        <v>10</v>
      </c>
      <c r="I46" s="24" t="s">
        <v>6</v>
      </c>
      <c r="J46" s="25">
        <v>0</v>
      </c>
      <c r="K46" s="19"/>
      <c r="L46" s="19" t="str">
        <f t="shared" si="2"/>
        <v/>
      </c>
    </row>
    <row r="47" spans="1:12" x14ac:dyDescent="0.25">
      <c r="A47" s="25">
        <f t="shared" si="5"/>
        <v>26</v>
      </c>
      <c r="B47" s="25" t="str">
        <f t="shared" si="0"/>
        <v>0x1A</v>
      </c>
      <c r="C47" s="24" t="s">
        <v>1044</v>
      </c>
      <c r="D47" s="24" t="s">
        <v>1021</v>
      </c>
      <c r="E47" s="20" t="s">
        <v>1050</v>
      </c>
      <c r="F47" s="24">
        <v>41</v>
      </c>
      <c r="G47" s="24">
        <v>32</v>
      </c>
      <c r="H47" s="24">
        <f t="shared" si="1"/>
        <v>10</v>
      </c>
      <c r="I47" s="24" t="s">
        <v>6</v>
      </c>
      <c r="J47" s="25">
        <v>0</v>
      </c>
      <c r="K47" s="19"/>
      <c r="L47" s="19" t="str">
        <f t="shared" si="2"/>
        <v/>
      </c>
    </row>
    <row r="48" spans="1:12" x14ac:dyDescent="0.25">
      <c r="A48" s="25">
        <f t="shared" si="5"/>
        <v>26</v>
      </c>
      <c r="B48" s="25" t="str">
        <f t="shared" si="0"/>
        <v>0x1A</v>
      </c>
      <c r="C48" s="24" t="s">
        <v>1044</v>
      </c>
      <c r="D48" s="24" t="s">
        <v>1023</v>
      </c>
      <c r="E48" s="20" t="s">
        <v>1051</v>
      </c>
      <c r="F48" s="24">
        <v>25</v>
      </c>
      <c r="G48" s="24">
        <v>16</v>
      </c>
      <c r="H48" s="24">
        <f t="shared" si="1"/>
        <v>10</v>
      </c>
      <c r="I48" s="24" t="s">
        <v>6</v>
      </c>
      <c r="J48" s="25">
        <v>0</v>
      </c>
      <c r="K48" s="19"/>
      <c r="L48" s="19" t="str">
        <f t="shared" si="2"/>
        <v/>
      </c>
    </row>
    <row r="49" spans="1:12" x14ac:dyDescent="0.25">
      <c r="A49" s="25">
        <f t="shared" si="5"/>
        <v>26</v>
      </c>
      <c r="B49" s="25" t="str">
        <f t="shared" si="0"/>
        <v>0x1A</v>
      </c>
      <c r="C49" s="24" t="s">
        <v>1044</v>
      </c>
      <c r="D49" s="24" t="s">
        <v>1025</v>
      </c>
      <c r="E49" s="20" t="s">
        <v>1052</v>
      </c>
      <c r="F49" s="24">
        <v>9</v>
      </c>
      <c r="G49" s="24">
        <v>0</v>
      </c>
      <c r="H49" s="24">
        <f t="shared" si="1"/>
        <v>10</v>
      </c>
      <c r="I49" s="24" t="s">
        <v>6</v>
      </c>
      <c r="J49" s="25">
        <v>0</v>
      </c>
      <c r="K49" s="19"/>
      <c r="L49" s="19" t="str">
        <f t="shared" si="2"/>
        <v/>
      </c>
    </row>
  </sheetData>
  <dataValidations disablePrompts="1" count="2">
    <dataValidation type="list" allowBlank="1" showInputMessage="1" showErrorMessage="1" sqref="I5:I13 I20:I49" xr:uid="{00000000-0002-0000-0B00-000000000000}">
      <formula1>"RW,W,R,RW_TX_V,RW_TX_H,RW_RX_V,RW_RX_H"</formula1>
      <formula2>0</formula2>
    </dataValidation>
    <dataValidation type="list" allowBlank="1" showInputMessage="1" showErrorMessage="1" sqref="I14:I19" xr:uid="{00000000-0002-0000-0B00-000001000000}">
      <formula1>"RW,W,R,RAZ"</formula1>
      <formula2>0</formula2>
    </dataValidation>
  </dataValidations>
  <pageMargins left="0.7" right="0.7" top="0.75" bottom="0.75" header="0.3" footer="0.3"/>
  <pageSetup paperSize="9" scale="53" firstPageNumber="0" orientation="portrait" r:id="rId1"/>
  <headerFooter>
    <oddHeader>&amp;C&amp;"Calibri,Fet"&amp;48BIST</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55"/>
  <sheetViews>
    <sheetView zoomScale="80" zoomScaleNormal="80" workbookViewId="0">
      <selection activeCell="D53" sqref="D53"/>
    </sheetView>
  </sheetViews>
  <sheetFormatPr defaultRowHeight="15" x14ac:dyDescent="0.25"/>
  <cols>
    <col min="1" max="1" width="15.5703125" customWidth="1"/>
    <col min="2" max="2" width="13.140625" customWidth="1"/>
    <col min="3" max="3" width="24.28515625" customWidth="1"/>
    <col min="4" max="4" width="26" customWidth="1"/>
    <col min="5" max="5" width="92.5703125" customWidth="1"/>
    <col min="6" max="6" width="5.140625" customWidth="1"/>
    <col min="7" max="7" width="4.7109375" customWidth="1"/>
    <col min="8" max="8" width="10.5703125" customWidth="1"/>
    <col min="9" max="9" width="5.7109375" customWidth="1"/>
    <col min="10" max="10" width="9" customWidth="1"/>
    <col min="11" max="11" width="23.85546875" customWidth="1"/>
    <col min="12" max="12" width="5.85546875" customWidth="1"/>
    <col min="13" max="1025" width="8.7109375" customWidth="1"/>
  </cols>
  <sheetData>
    <row r="1" spans="1:12" x14ac:dyDescent="0.25">
      <c r="A1" s="5" t="s">
        <v>14</v>
      </c>
      <c r="B1" s="5"/>
      <c r="C1" s="6" t="s">
        <v>0</v>
      </c>
      <c r="D1" s="6" t="s">
        <v>1</v>
      </c>
      <c r="E1" s="6" t="s">
        <v>1053</v>
      </c>
    </row>
    <row r="2" spans="1:12" x14ac:dyDescent="0.25">
      <c r="A2" s="7" t="s">
        <v>1054</v>
      </c>
      <c r="C2" s="3">
        <f>Setup!B5</f>
        <v>44732</v>
      </c>
      <c r="D2" s="3" t="str">
        <f>Setup!C5</f>
        <v>0.1</v>
      </c>
    </row>
    <row r="3" spans="1:12" x14ac:dyDescent="0.25">
      <c r="A3" s="8" t="s">
        <v>17</v>
      </c>
      <c r="B3" s="8" t="s">
        <v>18</v>
      </c>
      <c r="C3" s="8" t="s">
        <v>19</v>
      </c>
      <c r="D3" s="8" t="s">
        <v>20</v>
      </c>
      <c r="E3" s="8" t="s">
        <v>21</v>
      </c>
      <c r="F3" s="8" t="s">
        <v>22</v>
      </c>
      <c r="G3" s="8" t="s">
        <v>23</v>
      </c>
      <c r="H3" s="8" t="s">
        <v>24</v>
      </c>
      <c r="I3" s="8" t="s">
        <v>25</v>
      </c>
      <c r="J3" s="8" t="s">
        <v>26</v>
      </c>
      <c r="K3" s="10" t="s">
        <v>27</v>
      </c>
      <c r="L3" s="10" t="s">
        <v>28</v>
      </c>
    </row>
    <row r="4" spans="1:12" x14ac:dyDescent="0.25">
      <c r="A4" s="11"/>
      <c r="B4" s="11"/>
      <c r="C4" s="11"/>
      <c r="D4" s="11"/>
      <c r="E4" s="12"/>
      <c r="F4" s="11"/>
      <c r="G4" s="11"/>
      <c r="H4" s="11"/>
      <c r="I4" s="12"/>
      <c r="J4" s="11"/>
      <c r="K4" s="11"/>
      <c r="L4" s="11"/>
    </row>
    <row r="5" spans="1:12" x14ac:dyDescent="0.25">
      <c r="A5" s="22">
        <v>0</v>
      </c>
      <c r="B5" s="22" t="str">
        <f t="shared" ref="B5:B39" si="0">_xlfn.CONCAT("0x",DEC2HEX(A5,2))</f>
        <v>0x00</v>
      </c>
      <c r="C5" s="16" t="str">
        <f>"rx_bb_ctrl_"&amp;A5</f>
        <v>rx_bb_ctrl_0</v>
      </c>
      <c r="D5" s="16" t="s">
        <v>1055</v>
      </c>
      <c r="E5" s="17" t="s">
        <v>1056</v>
      </c>
      <c r="F5" s="16">
        <v>7</v>
      </c>
      <c r="G5" s="16">
        <v>3</v>
      </c>
      <c r="H5" s="16">
        <f t="shared" ref="H5:H39" si="1">IF(G5="","",F5-G5+1)</f>
        <v>5</v>
      </c>
      <c r="I5" s="16" t="s">
        <v>5</v>
      </c>
      <c r="J5" s="22" t="s">
        <v>1057</v>
      </c>
      <c r="K5" s="16"/>
      <c r="L5" s="15" t="str">
        <f t="shared" ref="L5:L37" si="2">IF(K5="","",IF(I5="R","in","out"))</f>
        <v/>
      </c>
    </row>
    <row r="6" spans="1:12" x14ac:dyDescent="0.25">
      <c r="A6" s="22">
        <f>A5</f>
        <v>0</v>
      </c>
      <c r="B6" s="22" t="str">
        <f t="shared" si="0"/>
        <v>0x00</v>
      </c>
      <c r="C6" s="16" t="str">
        <f>"rx_bb_ctrl_"&amp;A6</f>
        <v>rx_bb_ctrl_0</v>
      </c>
      <c r="D6" s="16" t="s">
        <v>1058</v>
      </c>
      <c r="E6" s="17" t="s">
        <v>1059</v>
      </c>
      <c r="F6" s="16">
        <v>2</v>
      </c>
      <c r="G6" s="16">
        <v>2</v>
      </c>
      <c r="H6" s="16">
        <f t="shared" si="1"/>
        <v>1</v>
      </c>
      <c r="I6" s="16" t="s">
        <v>5</v>
      </c>
      <c r="J6" s="22">
        <v>0</v>
      </c>
      <c r="K6" s="16"/>
      <c r="L6" s="15" t="str">
        <f t="shared" si="2"/>
        <v/>
      </c>
    </row>
    <row r="7" spans="1:12" ht="30" x14ac:dyDescent="0.25">
      <c r="A7" s="22">
        <f>A6</f>
        <v>0</v>
      </c>
      <c r="B7" s="22" t="str">
        <f t="shared" si="0"/>
        <v>0x00</v>
      </c>
      <c r="C7" s="16" t="str">
        <f>"rx_bb_ctrl_"&amp;A7</f>
        <v>rx_bb_ctrl_0</v>
      </c>
      <c r="D7" s="16" t="s">
        <v>1060</v>
      </c>
      <c r="E7" s="17" t="s">
        <v>1061</v>
      </c>
      <c r="F7" s="16">
        <v>1</v>
      </c>
      <c r="G7" s="16">
        <v>1</v>
      </c>
      <c r="H7" s="16">
        <f t="shared" si="1"/>
        <v>1</v>
      </c>
      <c r="I7" s="16" t="s">
        <v>5</v>
      </c>
      <c r="J7" s="22">
        <v>0</v>
      </c>
      <c r="K7" s="16"/>
      <c r="L7" s="15" t="str">
        <f t="shared" si="2"/>
        <v/>
      </c>
    </row>
    <row r="8" spans="1:12" x14ac:dyDescent="0.25">
      <c r="A8" s="22">
        <f>A7</f>
        <v>0</v>
      </c>
      <c r="B8" s="22" t="str">
        <f t="shared" si="0"/>
        <v>0x00</v>
      </c>
      <c r="C8" s="16" t="str">
        <f>"rx_bb_ctrl_"&amp;A8</f>
        <v>rx_bb_ctrl_0</v>
      </c>
      <c r="D8" s="16" t="s">
        <v>1062</v>
      </c>
      <c r="E8" s="17" t="s">
        <v>1063</v>
      </c>
      <c r="F8" s="16">
        <v>0</v>
      </c>
      <c r="G8" s="16">
        <v>0</v>
      </c>
      <c r="H8" s="16">
        <f t="shared" si="1"/>
        <v>1</v>
      </c>
      <c r="I8" s="16" t="s">
        <v>5</v>
      </c>
      <c r="J8" s="22">
        <v>0</v>
      </c>
      <c r="K8" s="16"/>
      <c r="L8" s="15" t="str">
        <f t="shared" si="2"/>
        <v/>
      </c>
    </row>
    <row r="9" spans="1:12" ht="90" x14ac:dyDescent="0.25">
      <c r="A9" s="25">
        <f>A7+1</f>
        <v>1</v>
      </c>
      <c r="B9" s="25" t="str">
        <f t="shared" si="0"/>
        <v>0x01</v>
      </c>
      <c r="C9" s="24" t="str">
        <f>"rx_bb_info_0"</f>
        <v>rx_bb_info_0</v>
      </c>
      <c r="D9" s="24" t="s">
        <v>1064</v>
      </c>
      <c r="E9" s="20" t="s">
        <v>1065</v>
      </c>
      <c r="F9" s="24">
        <v>4</v>
      </c>
      <c r="G9" s="24">
        <v>4</v>
      </c>
      <c r="H9" s="24">
        <f t="shared" si="1"/>
        <v>1</v>
      </c>
      <c r="I9" s="24" t="s">
        <v>5</v>
      </c>
      <c r="J9" s="25">
        <v>1</v>
      </c>
      <c r="K9" s="19"/>
      <c r="L9" s="19" t="str">
        <f t="shared" si="2"/>
        <v/>
      </c>
    </row>
    <row r="10" spans="1:12" x14ac:dyDescent="0.25">
      <c r="A10" s="25">
        <f>A8+1</f>
        <v>1</v>
      </c>
      <c r="B10" s="25" t="str">
        <f t="shared" si="0"/>
        <v>0x01</v>
      </c>
      <c r="C10" s="24" t="str">
        <f>"rx_bb_info_0"</f>
        <v>rx_bb_info_0</v>
      </c>
      <c r="D10" s="24" t="s">
        <v>1066</v>
      </c>
      <c r="E10" s="20" t="s">
        <v>1067</v>
      </c>
      <c r="F10" s="24">
        <v>1</v>
      </c>
      <c r="G10" s="24">
        <v>1</v>
      </c>
      <c r="H10" s="24">
        <f t="shared" si="1"/>
        <v>1</v>
      </c>
      <c r="I10" s="24" t="s">
        <v>6</v>
      </c>
      <c r="J10" s="25">
        <v>0</v>
      </c>
      <c r="K10" s="19"/>
      <c r="L10" s="19" t="str">
        <f t="shared" si="2"/>
        <v/>
      </c>
    </row>
    <row r="11" spans="1:12" x14ac:dyDescent="0.25">
      <c r="A11" s="25">
        <f>A10</f>
        <v>1</v>
      </c>
      <c r="B11" s="25" t="str">
        <f t="shared" si="0"/>
        <v>0x01</v>
      </c>
      <c r="C11" s="24" t="str">
        <f>"rx_bb_info_0"</f>
        <v>rx_bb_info_0</v>
      </c>
      <c r="D11" s="24" t="s">
        <v>1068</v>
      </c>
      <c r="E11" s="20" t="s">
        <v>1069</v>
      </c>
      <c r="F11" s="24">
        <v>0</v>
      </c>
      <c r="G11" s="24">
        <v>0</v>
      </c>
      <c r="H11" s="24">
        <f t="shared" si="1"/>
        <v>1</v>
      </c>
      <c r="I11" s="24" t="s">
        <v>6</v>
      </c>
      <c r="J11" s="25">
        <v>0</v>
      </c>
      <c r="K11" s="19"/>
      <c r="L11" s="19" t="str">
        <f t="shared" si="2"/>
        <v/>
      </c>
    </row>
    <row r="12" spans="1:12" ht="60" x14ac:dyDescent="0.25">
      <c r="A12" s="22">
        <f>A11+1</f>
        <v>2</v>
      </c>
      <c r="B12" s="22" t="str">
        <f t="shared" si="0"/>
        <v>0x02</v>
      </c>
      <c r="C12" s="16" t="s">
        <v>1070</v>
      </c>
      <c r="D12" s="16" t="s">
        <v>1071</v>
      </c>
      <c r="E12" s="17" t="s">
        <v>1660</v>
      </c>
      <c r="F12" s="16">
        <v>2</v>
      </c>
      <c r="G12" s="16">
        <v>0</v>
      </c>
      <c r="H12" s="16">
        <f t="shared" si="1"/>
        <v>3</v>
      </c>
      <c r="I12" s="16" t="s">
        <v>5</v>
      </c>
      <c r="J12" s="22">
        <v>0</v>
      </c>
      <c r="K12" s="16"/>
      <c r="L12" s="15" t="str">
        <f t="shared" si="2"/>
        <v/>
      </c>
    </row>
    <row r="13" spans="1:12" ht="60" x14ac:dyDescent="0.25">
      <c r="A13" s="25">
        <f>A12+1</f>
        <v>3</v>
      </c>
      <c r="B13" s="25" t="str">
        <f t="shared" si="0"/>
        <v>0x03</v>
      </c>
      <c r="C13" s="24" t="s">
        <v>1072</v>
      </c>
      <c r="D13" s="24" t="s">
        <v>1073</v>
      </c>
      <c r="E13" s="20" t="s">
        <v>1661</v>
      </c>
      <c r="F13" s="24">
        <v>2</v>
      </c>
      <c r="G13" s="24">
        <v>0</v>
      </c>
      <c r="H13" s="24">
        <f t="shared" si="1"/>
        <v>3</v>
      </c>
      <c r="I13" s="24" t="s">
        <v>5</v>
      </c>
      <c r="J13" s="25">
        <v>0</v>
      </c>
      <c r="K13" s="19"/>
      <c r="L13" s="19" t="str">
        <f t="shared" si="2"/>
        <v/>
      </c>
    </row>
    <row r="14" spans="1:12" ht="30" x14ac:dyDescent="0.25">
      <c r="A14" s="22">
        <f>A13+1</f>
        <v>4</v>
      </c>
      <c r="B14" s="22" t="str">
        <f t="shared" si="0"/>
        <v>0x04</v>
      </c>
      <c r="C14" s="16" t="s">
        <v>1074</v>
      </c>
      <c r="D14" s="16" t="s">
        <v>1796</v>
      </c>
      <c r="E14" s="17" t="s">
        <v>1797</v>
      </c>
      <c r="F14" s="16">
        <v>7</v>
      </c>
      <c r="G14" s="16">
        <v>7</v>
      </c>
      <c r="H14" s="16">
        <f t="shared" si="1"/>
        <v>1</v>
      </c>
      <c r="I14" s="16" t="s">
        <v>5</v>
      </c>
      <c r="J14" s="22">
        <v>1</v>
      </c>
      <c r="K14" s="16" t="s">
        <v>1798</v>
      </c>
      <c r="L14" s="16" t="s">
        <v>538</v>
      </c>
    </row>
    <row r="15" spans="1:12" ht="30" x14ac:dyDescent="0.25">
      <c r="A15" s="22">
        <f>A14</f>
        <v>4</v>
      </c>
      <c r="B15" s="22" t="str">
        <f t="shared" si="0"/>
        <v>0x04</v>
      </c>
      <c r="C15" s="16" t="s">
        <v>1074</v>
      </c>
      <c r="D15" s="16" t="s">
        <v>1799</v>
      </c>
      <c r="E15" s="17" t="s">
        <v>1800</v>
      </c>
      <c r="F15" s="16">
        <v>6</v>
      </c>
      <c r="G15" s="16">
        <v>6</v>
      </c>
      <c r="H15" s="16">
        <f t="shared" si="1"/>
        <v>1</v>
      </c>
      <c r="I15" s="16" t="s">
        <v>5</v>
      </c>
      <c r="J15" s="22">
        <v>1</v>
      </c>
      <c r="K15" s="16" t="s">
        <v>1801</v>
      </c>
      <c r="L15" s="16" t="s">
        <v>538</v>
      </c>
    </row>
    <row r="16" spans="1:12" ht="30" x14ac:dyDescent="0.25">
      <c r="A16" s="22">
        <f>A15</f>
        <v>4</v>
      </c>
      <c r="B16" s="22" t="str">
        <f t="shared" si="0"/>
        <v>0x04</v>
      </c>
      <c r="C16" s="16" t="s">
        <v>1074</v>
      </c>
      <c r="D16" s="16" t="s">
        <v>1802</v>
      </c>
      <c r="E16" s="17" t="s">
        <v>1803</v>
      </c>
      <c r="F16" s="16">
        <v>5</v>
      </c>
      <c r="G16" s="16">
        <v>0</v>
      </c>
      <c r="H16" s="16">
        <f t="shared" si="1"/>
        <v>6</v>
      </c>
      <c r="I16" s="16" t="s">
        <v>5</v>
      </c>
      <c r="J16" s="22" t="s">
        <v>109</v>
      </c>
      <c r="K16" s="16"/>
      <c r="L16" s="15" t="str">
        <f t="shared" ref="L16" si="3">IF(K16="","",IF(I16="R","in","out"))</f>
        <v/>
      </c>
    </row>
    <row r="17" spans="1:12" ht="75.75" customHeight="1" x14ac:dyDescent="0.25">
      <c r="A17" s="25">
        <f>A16+1</f>
        <v>5</v>
      </c>
      <c r="B17" s="25" t="str">
        <f t="shared" si="0"/>
        <v>0x05</v>
      </c>
      <c r="C17" s="24" t="s">
        <v>1075</v>
      </c>
      <c r="D17" s="24" t="s">
        <v>1075</v>
      </c>
      <c r="E17" s="20" t="s">
        <v>1811</v>
      </c>
      <c r="F17" s="24">
        <v>15</v>
      </c>
      <c r="G17" s="24">
        <v>0</v>
      </c>
      <c r="H17" s="24">
        <f t="shared" si="1"/>
        <v>16</v>
      </c>
      <c r="I17" s="24" t="s">
        <v>13</v>
      </c>
      <c r="J17" s="25">
        <v>0</v>
      </c>
      <c r="K17" s="19"/>
      <c r="L17" s="19" t="str">
        <f t="shared" si="2"/>
        <v/>
      </c>
    </row>
    <row r="18" spans="1:12" ht="75" x14ac:dyDescent="0.25">
      <c r="A18" s="49">
        <f>A17+2</f>
        <v>7</v>
      </c>
      <c r="B18" s="49" t="str">
        <f t="shared" si="0"/>
        <v>0x07</v>
      </c>
      <c r="C18" s="50" t="s">
        <v>1076</v>
      </c>
      <c r="D18" s="50" t="s">
        <v>1804</v>
      </c>
      <c r="E18" s="44" t="s">
        <v>1805</v>
      </c>
      <c r="F18" s="50">
        <v>23</v>
      </c>
      <c r="G18" s="50">
        <v>12</v>
      </c>
      <c r="H18" s="50">
        <f t="shared" si="1"/>
        <v>12</v>
      </c>
      <c r="I18" s="50" t="s">
        <v>5</v>
      </c>
      <c r="J18" s="49" t="s">
        <v>1806</v>
      </c>
      <c r="K18" s="50" t="s">
        <v>1807</v>
      </c>
      <c r="L18" s="50" t="s">
        <v>538</v>
      </c>
    </row>
    <row r="19" spans="1:12" ht="75" x14ac:dyDescent="0.25">
      <c r="A19" s="49">
        <f>A18</f>
        <v>7</v>
      </c>
      <c r="B19" s="49" t="str">
        <f t="shared" si="0"/>
        <v>0x07</v>
      </c>
      <c r="C19" s="50" t="s">
        <v>1076</v>
      </c>
      <c r="D19" s="50" t="s">
        <v>1808</v>
      </c>
      <c r="E19" s="44" t="s">
        <v>1809</v>
      </c>
      <c r="F19" s="50">
        <v>11</v>
      </c>
      <c r="G19" s="50">
        <v>0</v>
      </c>
      <c r="H19" s="50">
        <f t="shared" si="1"/>
        <v>12</v>
      </c>
      <c r="I19" s="50" t="s">
        <v>5</v>
      </c>
      <c r="J19" s="49" t="s">
        <v>1806</v>
      </c>
      <c r="K19" s="50" t="s">
        <v>1810</v>
      </c>
      <c r="L19" s="50" t="s">
        <v>538</v>
      </c>
    </row>
    <row r="20" spans="1:12" ht="105" x14ac:dyDescent="0.25">
      <c r="A20" s="51">
        <v>10</v>
      </c>
      <c r="B20" s="51" t="str">
        <f t="shared" si="0"/>
        <v>0x0A</v>
      </c>
      <c r="C20" s="39" t="s">
        <v>1077</v>
      </c>
      <c r="D20" s="39" t="s">
        <v>1812</v>
      </c>
      <c r="E20" s="40" t="s">
        <v>1813</v>
      </c>
      <c r="F20" s="39">
        <v>35</v>
      </c>
      <c r="G20" s="39">
        <v>18</v>
      </c>
      <c r="H20" s="39">
        <f t="shared" si="1"/>
        <v>18</v>
      </c>
      <c r="I20" s="39" t="s">
        <v>13</v>
      </c>
      <c r="J20" s="51">
        <v>0</v>
      </c>
      <c r="K20" s="39" t="s">
        <v>1814</v>
      </c>
      <c r="L20" s="39" t="s">
        <v>538</v>
      </c>
    </row>
    <row r="21" spans="1:12" ht="105" x14ac:dyDescent="0.25">
      <c r="A21" s="51">
        <v>10</v>
      </c>
      <c r="B21" s="51" t="str">
        <f t="shared" si="0"/>
        <v>0x0A</v>
      </c>
      <c r="C21" s="39" t="s">
        <v>1077</v>
      </c>
      <c r="D21" s="39" t="s">
        <v>1815</v>
      </c>
      <c r="E21" s="40" t="s">
        <v>1816</v>
      </c>
      <c r="F21" s="39">
        <v>17</v>
      </c>
      <c r="G21" s="39">
        <v>0</v>
      </c>
      <c r="H21" s="39">
        <f t="shared" si="1"/>
        <v>18</v>
      </c>
      <c r="I21" s="39" t="s">
        <v>13</v>
      </c>
      <c r="J21" s="51">
        <v>0</v>
      </c>
      <c r="K21" s="39" t="s">
        <v>1817</v>
      </c>
      <c r="L21" s="39" t="s">
        <v>538</v>
      </c>
    </row>
    <row r="22" spans="1:12" ht="120" x14ac:dyDescent="0.25">
      <c r="A22" s="49">
        <v>15</v>
      </c>
      <c r="B22" s="49" t="str">
        <f t="shared" si="0"/>
        <v>0x0F</v>
      </c>
      <c r="C22" s="50" t="s">
        <v>1078</v>
      </c>
      <c r="D22" s="50" t="s">
        <v>1818</v>
      </c>
      <c r="E22" s="44" t="s">
        <v>1819</v>
      </c>
      <c r="F22" s="50">
        <v>95</v>
      </c>
      <c r="G22" s="50">
        <v>72</v>
      </c>
      <c r="H22" s="50">
        <f t="shared" si="1"/>
        <v>24</v>
      </c>
      <c r="I22" s="50" t="s">
        <v>13</v>
      </c>
      <c r="J22" s="49">
        <v>0</v>
      </c>
      <c r="K22" s="50" t="s">
        <v>1820</v>
      </c>
      <c r="L22" s="50" t="s">
        <v>538</v>
      </c>
    </row>
    <row r="23" spans="1:12" ht="120" x14ac:dyDescent="0.25">
      <c r="A23" s="49">
        <v>15</v>
      </c>
      <c r="B23" s="49" t="str">
        <f t="shared" si="0"/>
        <v>0x0F</v>
      </c>
      <c r="C23" s="50" t="s">
        <v>1078</v>
      </c>
      <c r="D23" s="50" t="s">
        <v>1821</v>
      </c>
      <c r="E23" s="44" t="s">
        <v>1822</v>
      </c>
      <c r="F23" s="50">
        <v>71</v>
      </c>
      <c r="G23" s="50">
        <v>48</v>
      </c>
      <c r="H23" s="50">
        <f t="shared" si="1"/>
        <v>24</v>
      </c>
      <c r="I23" s="50" t="s">
        <v>13</v>
      </c>
      <c r="J23" s="49">
        <v>0</v>
      </c>
      <c r="K23" s="50" t="s">
        <v>1823</v>
      </c>
      <c r="L23" s="50" t="s">
        <v>538</v>
      </c>
    </row>
    <row r="24" spans="1:12" ht="120" x14ac:dyDescent="0.25">
      <c r="A24" s="49">
        <v>15</v>
      </c>
      <c r="B24" s="49" t="str">
        <f t="shared" si="0"/>
        <v>0x0F</v>
      </c>
      <c r="C24" s="50" t="s">
        <v>1078</v>
      </c>
      <c r="D24" s="50" t="s">
        <v>1824</v>
      </c>
      <c r="E24" s="44" t="s">
        <v>1825</v>
      </c>
      <c r="F24" s="50">
        <v>47</v>
      </c>
      <c r="G24" s="50">
        <v>24</v>
      </c>
      <c r="H24" s="50">
        <f t="shared" si="1"/>
        <v>24</v>
      </c>
      <c r="I24" s="50" t="s">
        <v>13</v>
      </c>
      <c r="J24" s="49">
        <v>0</v>
      </c>
      <c r="K24" s="50" t="s">
        <v>1826</v>
      </c>
      <c r="L24" s="50" t="s">
        <v>538</v>
      </c>
    </row>
    <row r="25" spans="1:12" ht="120" x14ac:dyDescent="0.25">
      <c r="A25" s="49">
        <v>15</v>
      </c>
      <c r="B25" s="49" t="str">
        <f t="shared" si="0"/>
        <v>0x0F</v>
      </c>
      <c r="C25" s="50" t="s">
        <v>1078</v>
      </c>
      <c r="D25" s="50" t="s">
        <v>1827</v>
      </c>
      <c r="E25" s="44" t="s">
        <v>1828</v>
      </c>
      <c r="F25" s="50">
        <v>23</v>
      </c>
      <c r="G25" s="50">
        <v>0</v>
      </c>
      <c r="H25" s="50">
        <f t="shared" si="1"/>
        <v>24</v>
      </c>
      <c r="I25" s="50" t="s">
        <v>13</v>
      </c>
      <c r="J25" s="49">
        <v>0</v>
      </c>
      <c r="K25" s="50" t="s">
        <v>1829</v>
      </c>
      <c r="L25" s="50" t="s">
        <v>538</v>
      </c>
    </row>
    <row r="26" spans="1:12" ht="30" x14ac:dyDescent="0.25">
      <c r="A26" s="25">
        <v>27</v>
      </c>
      <c r="B26" s="25" t="str">
        <f t="shared" si="0"/>
        <v>0x1B</v>
      </c>
      <c r="C26" s="24" t="s">
        <v>1079</v>
      </c>
      <c r="D26" s="24" t="s">
        <v>1080</v>
      </c>
      <c r="E26" s="20" t="s">
        <v>1081</v>
      </c>
      <c r="F26" s="24">
        <v>95</v>
      </c>
      <c r="G26" s="24">
        <v>80</v>
      </c>
      <c r="H26" s="24">
        <f t="shared" si="1"/>
        <v>16</v>
      </c>
      <c r="I26" s="24" t="s">
        <v>5</v>
      </c>
      <c r="J26" s="25" t="s">
        <v>245</v>
      </c>
      <c r="K26" s="19"/>
      <c r="L26" s="19" t="str">
        <f t="shared" si="2"/>
        <v/>
      </c>
    </row>
    <row r="27" spans="1:12" ht="30" x14ac:dyDescent="0.25">
      <c r="A27" s="25">
        <v>27</v>
      </c>
      <c r="B27" s="25" t="str">
        <f t="shared" si="0"/>
        <v>0x1B</v>
      </c>
      <c r="C27" s="24" t="s">
        <v>1079</v>
      </c>
      <c r="D27" s="24" t="s">
        <v>1082</v>
      </c>
      <c r="E27" s="20" t="s">
        <v>1083</v>
      </c>
      <c r="F27" s="24">
        <v>79</v>
      </c>
      <c r="G27" s="24">
        <v>64</v>
      </c>
      <c r="H27" s="24">
        <f t="shared" si="1"/>
        <v>16</v>
      </c>
      <c r="I27" s="24" t="s">
        <v>5</v>
      </c>
      <c r="J27" s="25" t="s">
        <v>245</v>
      </c>
      <c r="K27" s="19"/>
      <c r="L27" s="19" t="str">
        <f t="shared" si="2"/>
        <v/>
      </c>
    </row>
    <row r="28" spans="1:12" ht="30" x14ac:dyDescent="0.25">
      <c r="A28" s="25">
        <v>27</v>
      </c>
      <c r="B28" s="25" t="str">
        <f t="shared" si="0"/>
        <v>0x1B</v>
      </c>
      <c r="C28" s="24" t="s">
        <v>1079</v>
      </c>
      <c r="D28" s="24" t="s">
        <v>1084</v>
      </c>
      <c r="E28" s="20" t="s">
        <v>1656</v>
      </c>
      <c r="F28" s="24">
        <v>63</v>
      </c>
      <c r="G28" s="24">
        <v>48</v>
      </c>
      <c r="H28" s="24">
        <f t="shared" si="1"/>
        <v>16</v>
      </c>
      <c r="I28" s="24" t="s">
        <v>5</v>
      </c>
      <c r="J28" s="25" t="s">
        <v>245</v>
      </c>
      <c r="K28" s="19"/>
      <c r="L28" s="19" t="str">
        <f t="shared" si="2"/>
        <v/>
      </c>
    </row>
    <row r="29" spans="1:12" ht="30" x14ac:dyDescent="0.25">
      <c r="A29" s="25">
        <v>27</v>
      </c>
      <c r="B29" s="25" t="str">
        <f t="shared" si="0"/>
        <v>0x1B</v>
      </c>
      <c r="C29" s="24" t="s">
        <v>1079</v>
      </c>
      <c r="D29" s="24" t="s">
        <v>1085</v>
      </c>
      <c r="E29" s="20" t="s">
        <v>1086</v>
      </c>
      <c r="F29" s="24">
        <v>47</v>
      </c>
      <c r="G29" s="24">
        <v>32</v>
      </c>
      <c r="H29" s="24">
        <f t="shared" si="1"/>
        <v>16</v>
      </c>
      <c r="I29" s="24" t="s">
        <v>5</v>
      </c>
      <c r="J29" s="25" t="s">
        <v>245</v>
      </c>
      <c r="K29" s="19"/>
      <c r="L29" s="19" t="str">
        <f t="shared" si="2"/>
        <v/>
      </c>
    </row>
    <row r="30" spans="1:12" ht="30" x14ac:dyDescent="0.25">
      <c r="A30" s="25">
        <v>27</v>
      </c>
      <c r="B30" s="25" t="str">
        <f t="shared" si="0"/>
        <v>0x1B</v>
      </c>
      <c r="C30" s="24" t="s">
        <v>1079</v>
      </c>
      <c r="D30" s="24" t="s">
        <v>1087</v>
      </c>
      <c r="E30" s="20" t="s">
        <v>1088</v>
      </c>
      <c r="F30" s="24">
        <v>31</v>
      </c>
      <c r="G30" s="24">
        <v>16</v>
      </c>
      <c r="H30" s="24">
        <f t="shared" si="1"/>
        <v>16</v>
      </c>
      <c r="I30" s="24" t="s">
        <v>5</v>
      </c>
      <c r="J30" s="25" t="s">
        <v>245</v>
      </c>
      <c r="K30" s="19"/>
      <c r="L30" s="19" t="str">
        <f t="shared" si="2"/>
        <v/>
      </c>
    </row>
    <row r="31" spans="1:12" ht="30" x14ac:dyDescent="0.25">
      <c r="A31" s="25">
        <v>27</v>
      </c>
      <c r="B31" s="25" t="str">
        <f t="shared" si="0"/>
        <v>0x1B</v>
      </c>
      <c r="C31" s="24" t="s">
        <v>1079</v>
      </c>
      <c r="D31" s="24" t="s">
        <v>1089</v>
      </c>
      <c r="E31" s="20" t="s">
        <v>1090</v>
      </c>
      <c r="F31" s="24">
        <v>15</v>
      </c>
      <c r="G31" s="24">
        <v>0</v>
      </c>
      <c r="H31" s="24">
        <f t="shared" si="1"/>
        <v>16</v>
      </c>
      <c r="I31" s="24" t="s">
        <v>5</v>
      </c>
      <c r="J31" s="25" t="s">
        <v>245</v>
      </c>
      <c r="K31" s="19"/>
      <c r="L31" s="19" t="str">
        <f t="shared" si="2"/>
        <v/>
      </c>
    </row>
    <row r="32" spans="1:12" ht="90" x14ac:dyDescent="0.25">
      <c r="A32" s="49">
        <v>39</v>
      </c>
      <c r="B32" s="49" t="str">
        <f t="shared" si="0"/>
        <v>0x27</v>
      </c>
      <c r="C32" s="50" t="s">
        <v>1091</v>
      </c>
      <c r="D32" s="50" t="s">
        <v>1830</v>
      </c>
      <c r="E32" s="44" t="s">
        <v>1831</v>
      </c>
      <c r="F32" s="50">
        <v>47</v>
      </c>
      <c r="G32" s="50">
        <v>24</v>
      </c>
      <c r="H32" s="50">
        <f t="shared" si="1"/>
        <v>24</v>
      </c>
      <c r="I32" s="50" t="s">
        <v>5</v>
      </c>
      <c r="J32" s="49">
        <v>0</v>
      </c>
      <c r="K32" s="43"/>
      <c r="L32" s="43" t="str">
        <f t="shared" si="2"/>
        <v/>
      </c>
    </row>
    <row r="33" spans="1:12" ht="90" x14ac:dyDescent="0.25">
      <c r="A33" s="49">
        <v>39</v>
      </c>
      <c r="B33" s="49" t="str">
        <f t="shared" si="0"/>
        <v>0x27</v>
      </c>
      <c r="C33" s="50" t="s">
        <v>1091</v>
      </c>
      <c r="D33" s="50" t="s">
        <v>1832</v>
      </c>
      <c r="E33" s="44" t="s">
        <v>1833</v>
      </c>
      <c r="F33" s="50">
        <v>23</v>
      </c>
      <c r="G33" s="50">
        <v>0</v>
      </c>
      <c r="H33" s="50">
        <f t="shared" si="1"/>
        <v>24</v>
      </c>
      <c r="I33" s="50" t="s">
        <v>5</v>
      </c>
      <c r="J33" s="49">
        <v>0</v>
      </c>
      <c r="K33" s="43"/>
      <c r="L33" s="43" t="str">
        <f t="shared" si="2"/>
        <v/>
      </c>
    </row>
    <row r="34" spans="1:12" x14ac:dyDescent="0.25">
      <c r="A34" s="25">
        <v>45</v>
      </c>
      <c r="B34" s="25" t="str">
        <f t="shared" si="0"/>
        <v>0x2D</v>
      </c>
      <c r="C34" s="24" t="str">
        <f>"rx_bb_gmtune_v"</f>
        <v>rx_bb_gmtune_v</v>
      </c>
      <c r="D34" s="24" t="s">
        <v>1092</v>
      </c>
      <c r="E34" s="20" t="s">
        <v>1093</v>
      </c>
      <c r="F34" s="24">
        <v>6</v>
      </c>
      <c r="G34" s="24">
        <v>4</v>
      </c>
      <c r="H34" s="24">
        <f t="shared" si="1"/>
        <v>3</v>
      </c>
      <c r="I34" s="24" t="s">
        <v>6</v>
      </c>
      <c r="J34" s="25">
        <v>0</v>
      </c>
      <c r="K34" s="19"/>
      <c r="L34" s="19" t="str">
        <f t="shared" si="2"/>
        <v/>
      </c>
    </row>
    <row r="35" spans="1:12" x14ac:dyDescent="0.25">
      <c r="A35" s="25">
        <v>45</v>
      </c>
      <c r="B35" s="25" t="str">
        <f t="shared" si="0"/>
        <v>0x2D</v>
      </c>
      <c r="C35" s="24" t="str">
        <f>"rx_bb_gmtune_v"</f>
        <v>rx_bb_gmtune_v</v>
      </c>
      <c r="D35" s="24" t="s">
        <v>1094</v>
      </c>
      <c r="E35" s="20" t="s">
        <v>1095</v>
      </c>
      <c r="F35" s="24">
        <v>2</v>
      </c>
      <c r="G35" s="24">
        <v>0</v>
      </c>
      <c r="H35" s="24">
        <f t="shared" si="1"/>
        <v>3</v>
      </c>
      <c r="I35" s="24" t="s">
        <v>6</v>
      </c>
      <c r="J35" s="25">
        <v>0</v>
      </c>
      <c r="K35" s="19"/>
      <c r="L35" s="19" t="str">
        <f t="shared" si="2"/>
        <v/>
      </c>
    </row>
    <row r="36" spans="1:12" x14ac:dyDescent="0.25">
      <c r="A36" s="22">
        <v>46</v>
      </c>
      <c r="B36" s="22" t="str">
        <f t="shared" si="0"/>
        <v>0x2E</v>
      </c>
      <c r="C36" s="16" t="str">
        <f>"rx_bb_gmtune_h"</f>
        <v>rx_bb_gmtune_h</v>
      </c>
      <c r="D36" s="16" t="s">
        <v>1096</v>
      </c>
      <c r="E36" s="29" t="s">
        <v>1097</v>
      </c>
      <c r="F36" s="16">
        <v>6</v>
      </c>
      <c r="G36" s="16">
        <v>4</v>
      </c>
      <c r="H36" s="16">
        <f t="shared" si="1"/>
        <v>3</v>
      </c>
      <c r="I36" s="16" t="s">
        <v>6</v>
      </c>
      <c r="J36" s="22">
        <v>0</v>
      </c>
      <c r="K36" s="15"/>
      <c r="L36" s="15" t="str">
        <f t="shared" si="2"/>
        <v/>
      </c>
    </row>
    <row r="37" spans="1:12" x14ac:dyDescent="0.25">
      <c r="A37" s="22">
        <v>46</v>
      </c>
      <c r="B37" s="22" t="str">
        <f t="shared" si="0"/>
        <v>0x2E</v>
      </c>
      <c r="C37" s="16" t="str">
        <f>"rx_bb_gmtune_h"</f>
        <v>rx_bb_gmtune_h</v>
      </c>
      <c r="D37" s="16" t="s">
        <v>1098</v>
      </c>
      <c r="E37" s="29" t="s">
        <v>1099</v>
      </c>
      <c r="F37" s="16">
        <v>2</v>
      </c>
      <c r="G37" s="16">
        <v>0</v>
      </c>
      <c r="H37" s="16">
        <f t="shared" si="1"/>
        <v>3</v>
      </c>
      <c r="I37" s="16" t="s">
        <v>6</v>
      </c>
      <c r="J37" s="22">
        <v>0</v>
      </c>
      <c r="K37" s="15"/>
      <c r="L37" s="15" t="str">
        <f t="shared" si="2"/>
        <v/>
      </c>
    </row>
    <row r="38" spans="1:12" ht="45" x14ac:dyDescent="0.25">
      <c r="A38" s="25">
        <f>A37+1</f>
        <v>47</v>
      </c>
      <c r="B38" s="25" t="str">
        <f t="shared" si="0"/>
        <v>0x2F</v>
      </c>
      <c r="C38" s="24" t="s">
        <v>1100</v>
      </c>
      <c r="D38" s="24" t="s">
        <v>1100</v>
      </c>
      <c r="E38" s="20" t="s">
        <v>1834</v>
      </c>
      <c r="F38" s="24">
        <v>10</v>
      </c>
      <c r="G38" s="24">
        <v>0</v>
      </c>
      <c r="H38" s="24">
        <f t="shared" si="1"/>
        <v>11</v>
      </c>
      <c r="I38" s="24" t="s">
        <v>6</v>
      </c>
      <c r="J38" s="25">
        <v>0</v>
      </c>
      <c r="K38" s="19"/>
      <c r="L38" s="19"/>
    </row>
    <row r="39" spans="1:12" ht="60" customHeight="1" x14ac:dyDescent="0.25">
      <c r="A39" s="49">
        <f>A38+2</f>
        <v>49</v>
      </c>
      <c r="B39" s="49" t="str">
        <f t="shared" si="0"/>
        <v>0x31</v>
      </c>
      <c r="C39" s="50" t="s">
        <v>1101</v>
      </c>
      <c r="D39" s="50" t="s">
        <v>1101</v>
      </c>
      <c r="E39" s="44" t="s">
        <v>1835</v>
      </c>
      <c r="F39" s="50">
        <v>10</v>
      </c>
      <c r="G39" s="50">
        <v>0</v>
      </c>
      <c r="H39" s="50">
        <f t="shared" si="1"/>
        <v>11</v>
      </c>
      <c r="I39" s="50" t="s">
        <v>6</v>
      </c>
      <c r="J39" s="49">
        <v>0</v>
      </c>
      <c r="K39" s="43"/>
      <c r="L39" s="43"/>
    </row>
    <row r="40" spans="1:12" x14ac:dyDescent="0.25">
      <c r="A40" s="52">
        <f>A39+2</f>
        <v>51</v>
      </c>
      <c r="B40" s="52" t="str">
        <f t="shared" ref="B40" si="4">_xlfn.CONCAT("0x",DEC2HEX(A40,2))</f>
        <v>0x33</v>
      </c>
      <c r="C40" s="53" t="s">
        <v>1582</v>
      </c>
      <c r="D40" s="53" t="s">
        <v>1554</v>
      </c>
      <c r="E40" s="54" t="s">
        <v>1556</v>
      </c>
      <c r="F40" s="53">
        <v>7</v>
      </c>
      <c r="G40" s="53">
        <v>0</v>
      </c>
      <c r="H40" s="53">
        <f t="shared" ref="H40" si="5">IF(G40="","",F40-G40+1)</f>
        <v>8</v>
      </c>
      <c r="I40" s="53" t="s">
        <v>5</v>
      </c>
      <c r="J40" s="52">
        <v>0</v>
      </c>
      <c r="K40" s="55"/>
      <c r="L40" s="55"/>
    </row>
    <row r="41" spans="1:12" x14ac:dyDescent="0.25">
      <c r="A41" s="49">
        <f>A40+1</f>
        <v>52</v>
      </c>
      <c r="B41" s="49" t="str">
        <f t="shared" ref="B41:B55" si="6">_xlfn.CONCAT("0x",DEC2HEX(A41,2))</f>
        <v>0x34</v>
      </c>
      <c r="C41" s="50" t="s">
        <v>1583</v>
      </c>
      <c r="D41" s="50" t="s">
        <v>1555</v>
      </c>
      <c r="E41" s="44" t="s">
        <v>1558</v>
      </c>
      <c r="F41" s="50">
        <v>7</v>
      </c>
      <c r="G41" s="50">
        <v>4</v>
      </c>
      <c r="H41" s="50">
        <f t="shared" ref="H41:H55" si="7">IF(G41="","",F41-G41+1)</f>
        <v>4</v>
      </c>
      <c r="I41" s="50" t="s">
        <v>5</v>
      </c>
      <c r="J41" s="49">
        <v>0</v>
      </c>
      <c r="K41" s="43"/>
      <c r="L41" s="43"/>
    </row>
    <row r="42" spans="1:12" x14ac:dyDescent="0.25">
      <c r="A42" s="49">
        <f>A41</f>
        <v>52</v>
      </c>
      <c r="B42" s="49" t="str">
        <f t="shared" ref="B42" si="8">_xlfn.CONCAT("0x",DEC2HEX(A42,2))</f>
        <v>0x34</v>
      </c>
      <c r="C42" s="50" t="s">
        <v>1583</v>
      </c>
      <c r="D42" s="50" t="s">
        <v>1557</v>
      </c>
      <c r="E42" s="44" t="s">
        <v>1559</v>
      </c>
      <c r="F42" s="50">
        <v>3</v>
      </c>
      <c r="G42" s="50">
        <v>0</v>
      </c>
      <c r="H42" s="50">
        <f t="shared" ref="H42" si="9">IF(G42="","",F42-G42+1)</f>
        <v>4</v>
      </c>
      <c r="I42" s="50" t="s">
        <v>5</v>
      </c>
      <c r="J42" s="49">
        <v>0</v>
      </c>
      <c r="K42" s="43"/>
      <c r="L42" s="43"/>
    </row>
    <row r="43" spans="1:12" x14ac:dyDescent="0.25">
      <c r="A43" s="52">
        <f>A42+1</f>
        <v>53</v>
      </c>
      <c r="B43" s="52" t="str">
        <f t="shared" si="6"/>
        <v>0x35</v>
      </c>
      <c r="C43" s="53" t="s">
        <v>1584</v>
      </c>
      <c r="D43" s="53" t="s">
        <v>1560</v>
      </c>
      <c r="E43" s="54" t="s">
        <v>1561</v>
      </c>
      <c r="F43" s="53">
        <v>7</v>
      </c>
      <c r="G43" s="53">
        <v>4</v>
      </c>
      <c r="H43" s="53">
        <f t="shared" si="7"/>
        <v>4</v>
      </c>
      <c r="I43" s="53" t="s">
        <v>5</v>
      </c>
      <c r="J43" s="52">
        <v>0</v>
      </c>
      <c r="K43" s="55"/>
      <c r="L43" s="55"/>
    </row>
    <row r="44" spans="1:12" x14ac:dyDescent="0.25">
      <c r="A44" s="52">
        <f>A43</f>
        <v>53</v>
      </c>
      <c r="B44" s="52" t="str">
        <f t="shared" ref="B44" si="10">_xlfn.CONCAT("0x",DEC2HEX(A44,2))</f>
        <v>0x35</v>
      </c>
      <c r="C44" s="53" t="s">
        <v>1584</v>
      </c>
      <c r="D44" s="53" t="s">
        <v>1562</v>
      </c>
      <c r="E44" s="54" t="s">
        <v>1563</v>
      </c>
      <c r="F44" s="53">
        <v>3</v>
      </c>
      <c r="G44" s="53">
        <v>0</v>
      </c>
      <c r="H44" s="53">
        <f t="shared" ref="H44" si="11">IF(G44="","",F44-G44+1)</f>
        <v>4</v>
      </c>
      <c r="I44" s="53" t="s">
        <v>5</v>
      </c>
      <c r="J44" s="52">
        <v>0</v>
      </c>
      <c r="K44" s="55"/>
      <c r="L44" s="55"/>
    </row>
    <row r="45" spans="1:12" x14ac:dyDescent="0.25">
      <c r="A45" s="49">
        <f>A44+1</f>
        <v>54</v>
      </c>
      <c r="B45" s="49" t="str">
        <f t="shared" si="6"/>
        <v>0x36</v>
      </c>
      <c r="C45" s="50" t="s">
        <v>1585</v>
      </c>
      <c r="D45" s="50" t="s">
        <v>1564</v>
      </c>
      <c r="E45" s="44" t="s">
        <v>1567</v>
      </c>
      <c r="F45" s="50">
        <v>4</v>
      </c>
      <c r="G45" s="50">
        <v>4</v>
      </c>
      <c r="H45" s="50">
        <f t="shared" si="7"/>
        <v>1</v>
      </c>
      <c r="I45" s="50" t="s">
        <v>5</v>
      </c>
      <c r="J45" s="49">
        <v>0</v>
      </c>
      <c r="K45" s="43"/>
      <c r="L45" s="43"/>
    </row>
    <row r="46" spans="1:12" x14ac:dyDescent="0.25">
      <c r="A46" s="49">
        <f>A45</f>
        <v>54</v>
      </c>
      <c r="B46" s="49" t="str">
        <f t="shared" si="6"/>
        <v>0x36</v>
      </c>
      <c r="C46" s="50" t="s">
        <v>1585</v>
      </c>
      <c r="D46" s="50" t="s">
        <v>1565</v>
      </c>
      <c r="E46" s="44" t="s">
        <v>1566</v>
      </c>
      <c r="F46" s="50">
        <v>3</v>
      </c>
      <c r="G46" s="50">
        <v>3</v>
      </c>
      <c r="H46" s="50">
        <f t="shared" si="7"/>
        <v>1</v>
      </c>
      <c r="I46" s="50" t="s">
        <v>5</v>
      </c>
      <c r="J46" s="49">
        <v>0</v>
      </c>
      <c r="K46" s="43"/>
      <c r="L46" s="43"/>
    </row>
    <row r="47" spans="1:12" x14ac:dyDescent="0.25">
      <c r="A47" s="49">
        <f>A46</f>
        <v>54</v>
      </c>
      <c r="B47" s="49" t="str">
        <f t="shared" ref="B47" si="12">_xlfn.CONCAT("0x",DEC2HEX(A47,2))</f>
        <v>0x36</v>
      </c>
      <c r="C47" s="50" t="s">
        <v>1585</v>
      </c>
      <c r="D47" s="50" t="s">
        <v>1588</v>
      </c>
      <c r="E47" s="44" t="s">
        <v>1589</v>
      </c>
      <c r="F47" s="50">
        <v>2</v>
      </c>
      <c r="G47" s="50">
        <v>2</v>
      </c>
      <c r="H47" s="50">
        <f t="shared" ref="H47" si="13">IF(G47="","",F47-G47+1)</f>
        <v>1</v>
      </c>
      <c r="I47" s="50" t="s">
        <v>5</v>
      </c>
      <c r="J47" s="49">
        <v>0</v>
      </c>
      <c r="K47" s="43"/>
      <c r="L47" s="43"/>
    </row>
    <row r="48" spans="1:12" x14ac:dyDescent="0.25">
      <c r="A48" s="49">
        <f>A46</f>
        <v>54</v>
      </c>
      <c r="B48" s="49" t="str">
        <f t="shared" si="6"/>
        <v>0x36</v>
      </c>
      <c r="C48" s="50" t="s">
        <v>1585</v>
      </c>
      <c r="D48" s="50" t="s">
        <v>566</v>
      </c>
      <c r="E48" s="44" t="s">
        <v>1568</v>
      </c>
      <c r="F48" s="50">
        <v>1</v>
      </c>
      <c r="G48" s="50">
        <v>1</v>
      </c>
      <c r="H48" s="50">
        <f t="shared" si="7"/>
        <v>1</v>
      </c>
      <c r="I48" s="50" t="s">
        <v>5</v>
      </c>
      <c r="J48" s="49">
        <v>1</v>
      </c>
      <c r="K48" s="43"/>
      <c r="L48" s="43"/>
    </row>
    <row r="49" spans="1:12" x14ac:dyDescent="0.25">
      <c r="A49" s="49">
        <f t="shared" ref="A49" si="14">A48</f>
        <v>54</v>
      </c>
      <c r="B49" s="49" t="str">
        <f t="shared" si="6"/>
        <v>0x36</v>
      </c>
      <c r="C49" s="50" t="s">
        <v>1585</v>
      </c>
      <c r="D49" s="50" t="s">
        <v>331</v>
      </c>
      <c r="E49" s="44" t="s">
        <v>1569</v>
      </c>
      <c r="F49" s="50">
        <v>0</v>
      </c>
      <c r="G49" s="50">
        <v>0</v>
      </c>
      <c r="H49" s="50">
        <f t="shared" si="7"/>
        <v>1</v>
      </c>
      <c r="I49" s="50" t="s">
        <v>5</v>
      </c>
      <c r="J49" s="49">
        <v>0</v>
      </c>
      <c r="K49" s="43"/>
      <c r="L49" s="43"/>
    </row>
    <row r="50" spans="1:12" x14ac:dyDescent="0.25">
      <c r="A50" s="52">
        <f>A49+1</f>
        <v>55</v>
      </c>
      <c r="B50" s="52" t="str">
        <f t="shared" si="6"/>
        <v>0x37</v>
      </c>
      <c r="C50" s="53" t="s">
        <v>1586</v>
      </c>
      <c r="D50" s="53" t="s">
        <v>1570</v>
      </c>
      <c r="E50" s="54" t="s">
        <v>1571</v>
      </c>
      <c r="F50" s="53">
        <v>4</v>
      </c>
      <c r="G50" s="53">
        <v>4</v>
      </c>
      <c r="H50" s="53">
        <f t="shared" si="7"/>
        <v>1</v>
      </c>
      <c r="I50" s="53" t="s">
        <v>6</v>
      </c>
      <c r="J50" s="52">
        <v>0</v>
      </c>
      <c r="K50" s="55"/>
      <c r="L50" s="55"/>
    </row>
    <row r="51" spans="1:12" x14ac:dyDescent="0.25">
      <c r="A51" s="52">
        <f>A50</f>
        <v>55</v>
      </c>
      <c r="B51" s="52" t="str">
        <f t="shared" si="6"/>
        <v>0x37</v>
      </c>
      <c r="C51" s="53" t="s">
        <v>1586</v>
      </c>
      <c r="D51" s="53" t="s">
        <v>1572</v>
      </c>
      <c r="E51" s="54" t="s">
        <v>1573</v>
      </c>
      <c r="F51" s="53">
        <v>0</v>
      </c>
      <c r="G51" s="53">
        <v>0</v>
      </c>
      <c r="H51" s="53">
        <f t="shared" ref="H51" si="15">IF(G51="","",F51-G51+1)</f>
        <v>1</v>
      </c>
      <c r="I51" s="53" t="s">
        <v>6</v>
      </c>
      <c r="J51" s="52">
        <v>0</v>
      </c>
      <c r="K51" s="55"/>
      <c r="L51" s="55"/>
    </row>
    <row r="52" spans="1:12" x14ac:dyDescent="0.25">
      <c r="A52" s="49">
        <f>A51+1</f>
        <v>56</v>
      </c>
      <c r="B52" s="49" t="str">
        <f t="shared" si="6"/>
        <v>0x38</v>
      </c>
      <c r="C52" s="50" t="s">
        <v>1587</v>
      </c>
      <c r="D52" s="50" t="s">
        <v>1576</v>
      </c>
      <c r="E52" s="44" t="s">
        <v>1574</v>
      </c>
      <c r="F52" s="50">
        <v>7</v>
      </c>
      <c r="G52" s="50">
        <v>4</v>
      </c>
      <c r="H52" s="50">
        <f t="shared" si="7"/>
        <v>4</v>
      </c>
      <c r="I52" s="50" t="s">
        <v>6</v>
      </c>
      <c r="J52" s="49">
        <v>0</v>
      </c>
      <c r="K52" s="43"/>
      <c r="L52" s="43"/>
    </row>
    <row r="53" spans="1:12" x14ac:dyDescent="0.25">
      <c r="A53" s="49">
        <f>A52</f>
        <v>56</v>
      </c>
      <c r="B53" s="49" t="str">
        <f t="shared" si="6"/>
        <v>0x38</v>
      </c>
      <c r="C53" s="50" t="s">
        <v>1587</v>
      </c>
      <c r="D53" s="50" t="s">
        <v>1577</v>
      </c>
      <c r="E53" s="44" t="s">
        <v>1575</v>
      </c>
      <c r="F53" s="50">
        <v>3</v>
      </c>
      <c r="G53" s="50">
        <v>0</v>
      </c>
      <c r="H53" s="50">
        <f t="shared" si="7"/>
        <v>4</v>
      </c>
      <c r="I53" s="50" t="s">
        <v>6</v>
      </c>
      <c r="J53" s="49">
        <v>0</v>
      </c>
      <c r="K53" s="43"/>
      <c r="L53" s="43"/>
    </row>
    <row r="54" spans="1:12" x14ac:dyDescent="0.25">
      <c r="A54" s="52">
        <f>A53+1</f>
        <v>57</v>
      </c>
      <c r="B54" s="52" t="str">
        <f t="shared" si="6"/>
        <v>0x39</v>
      </c>
      <c r="C54" s="53" t="s">
        <v>1578</v>
      </c>
      <c r="D54" s="53" t="s">
        <v>223</v>
      </c>
      <c r="E54" s="54" t="s">
        <v>1579</v>
      </c>
      <c r="F54" s="53">
        <v>6</v>
      </c>
      <c r="G54" s="53">
        <v>0</v>
      </c>
      <c r="H54" s="53">
        <f t="shared" si="7"/>
        <v>7</v>
      </c>
      <c r="I54" s="53" t="s">
        <v>6</v>
      </c>
      <c r="J54" s="52">
        <v>0</v>
      </c>
      <c r="K54" s="55"/>
      <c r="L54" s="55"/>
    </row>
    <row r="55" spans="1:12" x14ac:dyDescent="0.25">
      <c r="A55" s="49">
        <f>A54+1</f>
        <v>58</v>
      </c>
      <c r="B55" s="49" t="str">
        <f t="shared" si="6"/>
        <v>0x3A</v>
      </c>
      <c r="C55" s="50" t="s">
        <v>1580</v>
      </c>
      <c r="D55" s="50" t="s">
        <v>223</v>
      </c>
      <c r="E55" s="44" t="s">
        <v>1581</v>
      </c>
      <c r="F55" s="50">
        <v>6</v>
      </c>
      <c r="G55" s="50">
        <v>0</v>
      </c>
      <c r="H55" s="50">
        <f t="shared" si="7"/>
        <v>7</v>
      </c>
      <c r="I55" s="50" t="s">
        <v>6</v>
      </c>
      <c r="J55" s="49">
        <v>0</v>
      </c>
      <c r="K55" s="43"/>
      <c r="L55" s="43"/>
    </row>
  </sheetData>
  <dataValidations disablePrompts="1" count="1">
    <dataValidation type="list" allowBlank="1" showInputMessage="1" showErrorMessage="1" sqref="I5:I55" xr:uid="{00000000-0002-0000-0C00-000000000000}">
      <formula1>"RW,RWV,W,R,RAZ"</formula1>
      <formula2>0</formula2>
    </dataValidation>
  </dataValidations>
  <pageMargins left="0.7" right="0.7" top="0.75" bottom="0.75" header="0.3" footer="0.3"/>
  <pageSetup paperSize="9" scale="39" firstPageNumber="0" orientation="portrait" r:id="rId1"/>
  <headerFooter>
    <oddHeader>&amp;C&amp;"Calibri,Fet"&amp;48RX</oddHeader>
  </headerFooter>
  <rowBreaks count="1" manualBreakCount="1">
    <brk id="39" max="9"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34"/>
  <sheetViews>
    <sheetView zoomScale="85" zoomScaleNormal="85" workbookViewId="0">
      <selection activeCell="D53" sqref="D53"/>
    </sheetView>
  </sheetViews>
  <sheetFormatPr defaultRowHeight="15" x14ac:dyDescent="0.25"/>
  <cols>
    <col min="1" max="1" width="15.5703125" customWidth="1"/>
    <col min="2" max="2" width="13.140625" customWidth="1"/>
    <col min="3" max="3" width="13.85546875" customWidth="1"/>
    <col min="4" max="4" width="20.140625" customWidth="1"/>
    <col min="5" max="5" width="51.7109375" customWidth="1"/>
    <col min="6" max="6" width="5.140625" customWidth="1"/>
    <col min="7" max="7" width="4.7109375" customWidth="1"/>
    <col min="8" max="8" width="10.5703125" customWidth="1"/>
    <col min="9" max="9" width="5.7109375" customWidth="1"/>
    <col min="10" max="10" width="7.5703125" customWidth="1"/>
    <col min="11" max="11" width="21.28515625" customWidth="1"/>
    <col min="12" max="1025" width="8.7109375" customWidth="1"/>
  </cols>
  <sheetData>
    <row r="1" spans="1:12" x14ac:dyDescent="0.25">
      <c r="A1" s="5" t="s">
        <v>14</v>
      </c>
      <c r="B1" s="5"/>
      <c r="C1" s="6" t="s">
        <v>0</v>
      </c>
      <c r="D1" s="6" t="s">
        <v>1</v>
      </c>
      <c r="E1" s="6" t="s">
        <v>1102</v>
      </c>
    </row>
    <row r="2" spans="1:12" x14ac:dyDescent="0.25">
      <c r="A2" s="7" t="s">
        <v>1103</v>
      </c>
      <c r="C2" s="3">
        <f>Setup!B5</f>
        <v>44732</v>
      </c>
      <c r="D2" s="3" t="str">
        <f>Setup!C5</f>
        <v>0.1</v>
      </c>
    </row>
    <row r="3" spans="1:12" x14ac:dyDescent="0.25">
      <c r="A3" s="8" t="s">
        <v>17</v>
      </c>
      <c r="B3" s="8" t="s">
        <v>18</v>
      </c>
      <c r="C3" s="8" t="s">
        <v>19</v>
      </c>
      <c r="D3" s="8" t="s">
        <v>20</v>
      </c>
      <c r="E3" s="8" t="s">
        <v>21</v>
      </c>
      <c r="F3" s="8" t="s">
        <v>22</v>
      </c>
      <c r="G3" s="8" t="s">
        <v>23</v>
      </c>
      <c r="H3" s="8" t="s">
        <v>24</v>
      </c>
      <c r="I3" s="8" t="s">
        <v>25</v>
      </c>
      <c r="J3" s="8" t="s">
        <v>26</v>
      </c>
      <c r="K3" s="10" t="s">
        <v>27</v>
      </c>
      <c r="L3" s="10" t="s">
        <v>28</v>
      </c>
    </row>
    <row r="4" spans="1:12" x14ac:dyDescent="0.25">
      <c r="A4" s="11"/>
      <c r="B4" s="11"/>
      <c r="C4" s="11"/>
      <c r="D4" s="11"/>
      <c r="E4" s="12" t="s">
        <v>1104</v>
      </c>
      <c r="F4" s="11"/>
      <c r="G4" s="11"/>
      <c r="H4" s="11"/>
      <c r="I4" s="12"/>
      <c r="J4" s="11"/>
      <c r="K4" s="11"/>
      <c r="L4" s="11"/>
    </row>
    <row r="5" spans="1:12" x14ac:dyDescent="0.25">
      <c r="A5" s="14">
        <v>0</v>
      </c>
      <c r="B5" s="14" t="str">
        <f t="shared" ref="B5:B34" si="0">_xlfn.CONCAT("0x",DEC2HEX(A5,2))</f>
        <v>0x00</v>
      </c>
      <c r="C5" s="15" t="s">
        <v>1105</v>
      </c>
      <c r="D5" s="15" t="s">
        <v>1106</v>
      </c>
      <c r="E5" s="15"/>
      <c r="F5" s="15">
        <v>79</v>
      </c>
      <c r="G5" s="15">
        <v>70</v>
      </c>
      <c r="H5" s="15">
        <f t="shared" ref="H5:H34" si="1">IF(G5="","",F5-G5+1)</f>
        <v>10</v>
      </c>
      <c r="I5" s="15" t="s">
        <v>5</v>
      </c>
      <c r="J5" s="15">
        <v>0</v>
      </c>
      <c r="K5" s="16"/>
      <c r="L5" s="15" t="str">
        <f t="shared" ref="L5:L34" si="2">IF(K5="","",IF(I5="R","in","out"))</f>
        <v/>
      </c>
    </row>
    <row r="6" spans="1:12" ht="75" x14ac:dyDescent="0.25">
      <c r="A6" s="14">
        <v>0</v>
      </c>
      <c r="B6" s="14" t="str">
        <f t="shared" si="0"/>
        <v>0x00</v>
      </c>
      <c r="C6" s="15" t="s">
        <v>1105</v>
      </c>
      <c r="D6" s="15" t="s">
        <v>1107</v>
      </c>
      <c r="E6" s="29" t="s">
        <v>1836</v>
      </c>
      <c r="F6" s="15">
        <v>69</v>
      </c>
      <c r="G6" s="15">
        <v>65</v>
      </c>
      <c r="H6" s="15">
        <f t="shared" si="1"/>
        <v>5</v>
      </c>
      <c r="I6" s="15" t="s">
        <v>5</v>
      </c>
      <c r="J6" s="15">
        <v>0</v>
      </c>
      <c r="K6" s="16"/>
      <c r="L6" s="15" t="str">
        <f t="shared" si="2"/>
        <v/>
      </c>
    </row>
    <row r="7" spans="1:12" ht="75" x14ac:dyDescent="0.25">
      <c r="A7" s="14">
        <f t="shared" ref="A7:A19" si="3">A6</f>
        <v>0</v>
      </c>
      <c r="B7" s="14" t="str">
        <f t="shared" si="0"/>
        <v>0x00</v>
      </c>
      <c r="C7" s="15" t="s">
        <v>1105</v>
      </c>
      <c r="D7" s="15" t="s">
        <v>1108</v>
      </c>
      <c r="E7" s="29" t="s">
        <v>1837</v>
      </c>
      <c r="F7" s="15">
        <v>64</v>
      </c>
      <c r="G7" s="15">
        <v>61</v>
      </c>
      <c r="H7" s="15">
        <f t="shared" si="1"/>
        <v>4</v>
      </c>
      <c r="I7" s="15" t="s">
        <v>5</v>
      </c>
      <c r="J7" s="15">
        <v>0</v>
      </c>
      <c r="K7" s="16" t="str">
        <f t="shared" ref="K7:K15" si="4">IF(D7="","",D7)</f>
        <v>bf_gain_lna_v</v>
      </c>
      <c r="L7" s="15" t="str">
        <f t="shared" si="2"/>
        <v>out</v>
      </c>
    </row>
    <row r="8" spans="1:12" ht="75" x14ac:dyDescent="0.25">
      <c r="A8" s="14">
        <f t="shared" si="3"/>
        <v>0</v>
      </c>
      <c r="B8" s="14" t="str">
        <f t="shared" si="0"/>
        <v>0x00</v>
      </c>
      <c r="C8" s="15" t="s">
        <v>1105</v>
      </c>
      <c r="D8" s="16" t="s">
        <v>1109</v>
      </c>
      <c r="E8" s="17" t="s">
        <v>1838</v>
      </c>
      <c r="F8" s="16">
        <v>60</v>
      </c>
      <c r="G8" s="16">
        <v>55</v>
      </c>
      <c r="H8" s="15">
        <f t="shared" si="1"/>
        <v>6</v>
      </c>
      <c r="I8" s="15" t="s">
        <v>5</v>
      </c>
      <c r="J8" s="16">
        <v>0</v>
      </c>
      <c r="K8" s="16" t="str">
        <f t="shared" si="4"/>
        <v>bf_gain_rx_vga_v</v>
      </c>
      <c r="L8" s="15" t="str">
        <f t="shared" si="2"/>
        <v>out</v>
      </c>
    </row>
    <row r="9" spans="1:12" ht="75" x14ac:dyDescent="0.25">
      <c r="A9" s="14">
        <f t="shared" si="3"/>
        <v>0</v>
      </c>
      <c r="B9" s="14" t="str">
        <f t="shared" si="0"/>
        <v>0x00</v>
      </c>
      <c r="C9" s="15" t="s">
        <v>1105</v>
      </c>
      <c r="D9" s="16" t="s">
        <v>1110</v>
      </c>
      <c r="E9" s="17" t="s">
        <v>1839</v>
      </c>
      <c r="F9" s="16">
        <v>54</v>
      </c>
      <c r="G9" s="16">
        <v>49</v>
      </c>
      <c r="H9" s="15">
        <f t="shared" si="1"/>
        <v>6</v>
      </c>
      <c r="I9" s="15" t="s">
        <v>5</v>
      </c>
      <c r="J9" s="16">
        <v>0</v>
      </c>
      <c r="K9" s="16" t="str">
        <f t="shared" si="4"/>
        <v>com_gain_rx_vga_v</v>
      </c>
      <c r="L9" s="15" t="str">
        <f t="shared" si="2"/>
        <v>out</v>
      </c>
    </row>
    <row r="10" spans="1:12" ht="60" x14ac:dyDescent="0.25">
      <c r="A10" s="14">
        <f t="shared" si="3"/>
        <v>0</v>
      </c>
      <c r="B10" s="14" t="str">
        <f t="shared" si="0"/>
        <v>0x00</v>
      </c>
      <c r="C10" s="15" t="s">
        <v>1105</v>
      </c>
      <c r="D10" s="16" t="s">
        <v>1111</v>
      </c>
      <c r="E10" s="17" t="s">
        <v>1840</v>
      </c>
      <c r="F10" s="16">
        <v>48</v>
      </c>
      <c r="G10" s="16">
        <v>46</v>
      </c>
      <c r="H10" s="15">
        <f t="shared" si="1"/>
        <v>3</v>
      </c>
      <c r="I10" s="15" t="s">
        <v>5</v>
      </c>
      <c r="J10" s="16">
        <v>0</v>
      </c>
      <c r="K10" s="16" t="str">
        <f t="shared" si="4"/>
        <v>bbrx_iq_pga1_gain_v</v>
      </c>
      <c r="L10" s="15" t="str">
        <f t="shared" si="2"/>
        <v>out</v>
      </c>
    </row>
    <row r="11" spans="1:12" ht="120" x14ac:dyDescent="0.25">
      <c r="A11" s="14">
        <f t="shared" si="3"/>
        <v>0</v>
      </c>
      <c r="B11" s="14" t="str">
        <f t="shared" si="0"/>
        <v>0x00</v>
      </c>
      <c r="C11" s="15" t="s">
        <v>1105</v>
      </c>
      <c r="D11" s="16" t="s">
        <v>1112</v>
      </c>
      <c r="E11" s="58" t="s">
        <v>1841</v>
      </c>
      <c r="F11" s="16">
        <v>45</v>
      </c>
      <c r="G11" s="16">
        <v>42</v>
      </c>
      <c r="H11" s="15">
        <f t="shared" si="1"/>
        <v>4</v>
      </c>
      <c r="I11" s="15" t="s">
        <v>5</v>
      </c>
      <c r="J11" s="15">
        <v>0</v>
      </c>
      <c r="K11" s="16" t="str">
        <f t="shared" si="4"/>
        <v>bbrx_iq_filter_gain_v</v>
      </c>
      <c r="L11" s="15" t="str">
        <f t="shared" si="2"/>
        <v>out</v>
      </c>
    </row>
    <row r="12" spans="1:12" ht="60" x14ac:dyDescent="0.25">
      <c r="A12" s="14">
        <f t="shared" si="3"/>
        <v>0</v>
      </c>
      <c r="B12" s="14" t="str">
        <f t="shared" si="0"/>
        <v>0x00</v>
      </c>
      <c r="C12" s="15" t="s">
        <v>1105</v>
      </c>
      <c r="D12" s="16" t="s">
        <v>1113</v>
      </c>
      <c r="E12" s="17" t="s">
        <v>1842</v>
      </c>
      <c r="F12" s="16">
        <v>41</v>
      </c>
      <c r="G12" s="16">
        <v>39</v>
      </c>
      <c r="H12" s="15">
        <f t="shared" si="1"/>
        <v>3</v>
      </c>
      <c r="I12" s="15" t="s">
        <v>5</v>
      </c>
      <c r="J12" s="15">
        <v>0</v>
      </c>
      <c r="K12" s="16" t="str">
        <f t="shared" si="4"/>
        <v>bbrx_q_filter_gain_v</v>
      </c>
      <c r="L12" s="15" t="str">
        <f t="shared" si="2"/>
        <v>out</v>
      </c>
    </row>
    <row r="13" spans="1:12" ht="105" x14ac:dyDescent="0.25">
      <c r="A13" s="14">
        <f t="shared" si="3"/>
        <v>0</v>
      </c>
      <c r="B13" s="14" t="str">
        <f t="shared" si="0"/>
        <v>0x00</v>
      </c>
      <c r="C13" s="15" t="s">
        <v>1105</v>
      </c>
      <c r="D13" s="16" t="s">
        <v>1114</v>
      </c>
      <c r="E13" s="58" t="s">
        <v>1843</v>
      </c>
      <c r="F13" s="16">
        <v>38</v>
      </c>
      <c r="G13" s="16">
        <v>37</v>
      </c>
      <c r="H13" s="15">
        <f t="shared" si="1"/>
        <v>2</v>
      </c>
      <c r="I13" s="15" t="s">
        <v>5</v>
      </c>
      <c r="J13" s="16">
        <v>0</v>
      </c>
      <c r="K13" s="16" t="str">
        <f t="shared" si="4"/>
        <v>bbrx_q_pga2_gain_v</v>
      </c>
      <c r="L13" s="15" t="str">
        <f t="shared" si="2"/>
        <v>out</v>
      </c>
    </row>
    <row r="14" spans="1:12" ht="60" x14ac:dyDescent="0.25">
      <c r="A14" s="14">
        <f t="shared" si="3"/>
        <v>0</v>
      </c>
      <c r="B14" s="14" t="str">
        <f t="shared" si="0"/>
        <v>0x00</v>
      </c>
      <c r="C14" s="15" t="s">
        <v>1105</v>
      </c>
      <c r="D14" s="16" t="s">
        <v>1115</v>
      </c>
      <c r="E14" s="17" t="s">
        <v>1844</v>
      </c>
      <c r="F14" s="16">
        <v>36</v>
      </c>
      <c r="G14" s="16">
        <v>34</v>
      </c>
      <c r="H14" s="15">
        <f t="shared" si="1"/>
        <v>3</v>
      </c>
      <c r="I14" s="15" t="s">
        <v>5</v>
      </c>
      <c r="J14" s="15">
        <v>0</v>
      </c>
      <c r="K14" s="16" t="str">
        <f t="shared" si="4"/>
        <v>bbrx_i_filter_gain_v</v>
      </c>
      <c r="L14" s="15" t="str">
        <f t="shared" si="2"/>
        <v>out</v>
      </c>
    </row>
    <row r="15" spans="1:12" ht="60" x14ac:dyDescent="0.25">
      <c r="A15" s="14">
        <f t="shared" si="3"/>
        <v>0</v>
      </c>
      <c r="B15" s="14" t="str">
        <f t="shared" si="0"/>
        <v>0x00</v>
      </c>
      <c r="C15" s="15" t="s">
        <v>1105</v>
      </c>
      <c r="D15" s="16" t="s">
        <v>1116</v>
      </c>
      <c r="E15" s="58" t="s">
        <v>1845</v>
      </c>
      <c r="F15" s="16">
        <v>33</v>
      </c>
      <c r="G15" s="16">
        <v>32</v>
      </c>
      <c r="H15" s="15">
        <f t="shared" si="1"/>
        <v>2</v>
      </c>
      <c r="I15" s="15" t="s">
        <v>5</v>
      </c>
      <c r="J15" s="16">
        <v>0</v>
      </c>
      <c r="K15" s="16" t="str">
        <f t="shared" si="4"/>
        <v>bbrx_i_pga2_gain_v</v>
      </c>
      <c r="L15" s="15" t="str">
        <f t="shared" si="2"/>
        <v>out</v>
      </c>
    </row>
    <row r="16" spans="1:12" ht="105" x14ac:dyDescent="0.25">
      <c r="A16" s="14">
        <f t="shared" si="3"/>
        <v>0</v>
      </c>
      <c r="B16" s="14" t="str">
        <f t="shared" si="0"/>
        <v>0x00</v>
      </c>
      <c r="C16" s="15" t="s">
        <v>1105</v>
      </c>
      <c r="D16" s="16" t="s">
        <v>1117</v>
      </c>
      <c r="E16" s="17" t="s">
        <v>1847</v>
      </c>
      <c r="F16" s="16">
        <v>31</v>
      </c>
      <c r="G16" s="16">
        <v>23</v>
      </c>
      <c r="H16" s="15">
        <f t="shared" si="1"/>
        <v>9</v>
      </c>
      <c r="I16" s="15" t="s">
        <v>5</v>
      </c>
      <c r="J16" s="16">
        <v>0</v>
      </c>
      <c r="K16" s="16" t="str">
        <f>D16</f>
        <v>bbrx_q_dco_input_v</v>
      </c>
      <c r="L16" s="15" t="str">
        <f t="shared" si="2"/>
        <v>out</v>
      </c>
    </row>
    <row r="17" spans="1:12" ht="105" x14ac:dyDescent="0.25">
      <c r="A17" s="14">
        <f t="shared" si="3"/>
        <v>0</v>
      </c>
      <c r="B17" s="14" t="str">
        <f t="shared" si="0"/>
        <v>0x00</v>
      </c>
      <c r="C17" s="15" t="s">
        <v>1105</v>
      </c>
      <c r="D17" s="16" t="s">
        <v>1118</v>
      </c>
      <c r="E17" s="17" t="s">
        <v>1846</v>
      </c>
      <c r="F17" s="16">
        <v>22</v>
      </c>
      <c r="G17" s="16">
        <v>16</v>
      </c>
      <c r="H17" s="15">
        <f t="shared" si="1"/>
        <v>7</v>
      </c>
      <c r="I17" s="15" t="s">
        <v>5</v>
      </c>
      <c r="J17" s="16">
        <v>0</v>
      </c>
      <c r="K17" s="16" t="str">
        <f>D17</f>
        <v>bbrx_q_dco_drv_v</v>
      </c>
      <c r="L17" s="15" t="str">
        <f t="shared" si="2"/>
        <v>out</v>
      </c>
    </row>
    <row r="18" spans="1:12" ht="105" x14ac:dyDescent="0.25">
      <c r="A18" s="14">
        <f t="shared" si="3"/>
        <v>0</v>
      </c>
      <c r="B18" s="14" t="str">
        <f t="shared" si="0"/>
        <v>0x00</v>
      </c>
      <c r="C18" s="15" t="s">
        <v>1105</v>
      </c>
      <c r="D18" s="16" t="s">
        <v>1119</v>
      </c>
      <c r="E18" s="17" t="s">
        <v>1848</v>
      </c>
      <c r="F18" s="16">
        <v>15</v>
      </c>
      <c r="G18" s="16">
        <v>7</v>
      </c>
      <c r="H18" s="15">
        <f t="shared" si="1"/>
        <v>9</v>
      </c>
      <c r="I18" s="15" t="s">
        <v>5</v>
      </c>
      <c r="J18" s="16">
        <v>0</v>
      </c>
      <c r="K18" s="16" t="str">
        <f>D18</f>
        <v>bbrx_i_dco_input_v</v>
      </c>
      <c r="L18" s="15" t="str">
        <f t="shared" si="2"/>
        <v>out</v>
      </c>
    </row>
    <row r="19" spans="1:12" ht="105" x14ac:dyDescent="0.25">
      <c r="A19" s="14">
        <f t="shared" si="3"/>
        <v>0</v>
      </c>
      <c r="B19" s="14" t="str">
        <f t="shared" si="0"/>
        <v>0x00</v>
      </c>
      <c r="C19" s="15" t="s">
        <v>1105</v>
      </c>
      <c r="D19" s="16" t="s">
        <v>1120</v>
      </c>
      <c r="E19" s="17" t="s">
        <v>1849</v>
      </c>
      <c r="F19" s="16">
        <v>6</v>
      </c>
      <c r="G19" s="16">
        <v>0</v>
      </c>
      <c r="H19" s="15">
        <f t="shared" si="1"/>
        <v>7</v>
      </c>
      <c r="I19" s="15" t="s">
        <v>5</v>
      </c>
      <c r="J19" s="16">
        <v>0</v>
      </c>
      <c r="K19" s="16" t="str">
        <f>D19</f>
        <v>bbrx_i_dco_drv_v</v>
      </c>
      <c r="L19" s="15" t="str">
        <f t="shared" si="2"/>
        <v>out</v>
      </c>
    </row>
    <row r="20" spans="1:12" x14ac:dyDescent="0.25">
      <c r="A20" s="18">
        <f>A18+64</f>
        <v>64</v>
      </c>
      <c r="B20" s="18" t="str">
        <f t="shared" si="0"/>
        <v>0x40</v>
      </c>
      <c r="C20" s="19" t="s">
        <v>1121</v>
      </c>
      <c r="D20" s="19" t="s">
        <v>1106</v>
      </c>
      <c r="E20" s="19"/>
      <c r="F20" s="19">
        <v>79</v>
      </c>
      <c r="G20" s="19">
        <v>70</v>
      </c>
      <c r="H20" s="19">
        <f t="shared" si="1"/>
        <v>10</v>
      </c>
      <c r="I20" s="19" t="s">
        <v>5</v>
      </c>
      <c r="J20" s="19">
        <v>0</v>
      </c>
      <c r="K20" s="24"/>
      <c r="L20" s="19" t="str">
        <f t="shared" si="2"/>
        <v/>
      </c>
    </row>
    <row r="21" spans="1:12" ht="75" x14ac:dyDescent="0.25">
      <c r="A21" s="18">
        <f>A20</f>
        <v>64</v>
      </c>
      <c r="B21" s="18" t="str">
        <f t="shared" si="0"/>
        <v>0x40</v>
      </c>
      <c r="C21" s="19" t="s">
        <v>1121</v>
      </c>
      <c r="D21" s="19" t="s">
        <v>1122</v>
      </c>
      <c r="E21" s="41" t="s">
        <v>1850</v>
      </c>
      <c r="F21" s="19">
        <v>69</v>
      </c>
      <c r="G21" s="19">
        <v>65</v>
      </c>
      <c r="H21" s="19">
        <f t="shared" si="1"/>
        <v>5</v>
      </c>
      <c r="I21" s="19" t="s">
        <v>5</v>
      </c>
      <c r="J21" s="19">
        <v>0</v>
      </c>
      <c r="K21" s="24"/>
      <c r="L21" s="19" t="str">
        <f t="shared" si="2"/>
        <v/>
      </c>
    </row>
    <row r="22" spans="1:12" ht="75" x14ac:dyDescent="0.25">
      <c r="A22" s="18">
        <f t="shared" ref="A22:A34" si="5">A21</f>
        <v>64</v>
      </c>
      <c r="B22" s="18" t="str">
        <f t="shared" si="0"/>
        <v>0x40</v>
      </c>
      <c r="C22" s="19" t="s">
        <v>1121</v>
      </c>
      <c r="D22" s="19" t="s">
        <v>1123</v>
      </c>
      <c r="E22" s="41" t="s">
        <v>1851</v>
      </c>
      <c r="F22" s="19">
        <v>64</v>
      </c>
      <c r="G22" s="19">
        <v>61</v>
      </c>
      <c r="H22" s="19">
        <f t="shared" si="1"/>
        <v>4</v>
      </c>
      <c r="I22" s="19" t="s">
        <v>5</v>
      </c>
      <c r="J22" s="19">
        <v>0</v>
      </c>
      <c r="K22" s="24" t="str">
        <f t="shared" ref="K22:K30" si="6">IF(D22="","",D22)</f>
        <v>bf_gain_lna_h</v>
      </c>
      <c r="L22" s="19" t="str">
        <f t="shared" si="2"/>
        <v>out</v>
      </c>
    </row>
    <row r="23" spans="1:12" ht="75" x14ac:dyDescent="0.25">
      <c r="A23" s="18">
        <f t="shared" si="5"/>
        <v>64</v>
      </c>
      <c r="B23" s="18" t="str">
        <f t="shared" si="0"/>
        <v>0x40</v>
      </c>
      <c r="C23" s="19" t="s">
        <v>1121</v>
      </c>
      <c r="D23" s="24" t="s">
        <v>1124</v>
      </c>
      <c r="E23" s="40" t="s">
        <v>1852</v>
      </c>
      <c r="F23" s="24">
        <v>60</v>
      </c>
      <c r="G23" s="24">
        <v>55</v>
      </c>
      <c r="H23" s="19">
        <f t="shared" si="1"/>
        <v>6</v>
      </c>
      <c r="I23" s="19" t="s">
        <v>5</v>
      </c>
      <c r="J23" s="24">
        <v>0</v>
      </c>
      <c r="K23" s="24" t="str">
        <f t="shared" si="6"/>
        <v>bf_gain_rx_vga_h</v>
      </c>
      <c r="L23" s="19" t="str">
        <f t="shared" si="2"/>
        <v>out</v>
      </c>
    </row>
    <row r="24" spans="1:12" ht="75" x14ac:dyDescent="0.25">
      <c r="A24" s="18">
        <f t="shared" si="5"/>
        <v>64</v>
      </c>
      <c r="B24" s="18" t="str">
        <f t="shared" si="0"/>
        <v>0x40</v>
      </c>
      <c r="C24" s="19" t="s">
        <v>1121</v>
      </c>
      <c r="D24" s="24" t="s">
        <v>1125</v>
      </c>
      <c r="E24" s="40" t="s">
        <v>1853</v>
      </c>
      <c r="F24" s="24">
        <v>54</v>
      </c>
      <c r="G24" s="24">
        <v>49</v>
      </c>
      <c r="H24" s="19">
        <f t="shared" si="1"/>
        <v>6</v>
      </c>
      <c r="I24" s="19" t="s">
        <v>5</v>
      </c>
      <c r="J24" s="24">
        <v>0</v>
      </c>
      <c r="K24" s="24" t="str">
        <f t="shared" si="6"/>
        <v>com_gain_rx_vga_h</v>
      </c>
      <c r="L24" s="19" t="str">
        <f t="shared" si="2"/>
        <v>out</v>
      </c>
    </row>
    <row r="25" spans="1:12" ht="60" x14ac:dyDescent="0.25">
      <c r="A25" s="18">
        <f t="shared" si="5"/>
        <v>64</v>
      </c>
      <c r="B25" s="18" t="str">
        <f t="shared" si="0"/>
        <v>0x40</v>
      </c>
      <c r="C25" s="19" t="s">
        <v>1121</v>
      </c>
      <c r="D25" s="24" t="s">
        <v>1126</v>
      </c>
      <c r="E25" s="40" t="s">
        <v>1854</v>
      </c>
      <c r="F25" s="24">
        <v>48</v>
      </c>
      <c r="G25" s="24">
        <v>46</v>
      </c>
      <c r="H25" s="19">
        <f t="shared" si="1"/>
        <v>3</v>
      </c>
      <c r="I25" s="19" t="s">
        <v>5</v>
      </c>
      <c r="J25" s="24">
        <v>0</v>
      </c>
      <c r="K25" s="24" t="str">
        <f t="shared" si="6"/>
        <v>bbrx_iq_pga1_gain_h</v>
      </c>
      <c r="L25" s="19" t="str">
        <f t="shared" si="2"/>
        <v>out</v>
      </c>
    </row>
    <row r="26" spans="1:12" ht="120" x14ac:dyDescent="0.25">
      <c r="A26" s="18">
        <f t="shared" si="5"/>
        <v>64</v>
      </c>
      <c r="B26" s="18" t="str">
        <f t="shared" si="0"/>
        <v>0x40</v>
      </c>
      <c r="C26" s="19" t="s">
        <v>1121</v>
      </c>
      <c r="D26" s="24" t="s">
        <v>1127</v>
      </c>
      <c r="E26" s="59" t="s">
        <v>1855</v>
      </c>
      <c r="F26" s="24">
        <v>45</v>
      </c>
      <c r="G26" s="24">
        <v>42</v>
      </c>
      <c r="H26" s="19">
        <f t="shared" si="1"/>
        <v>4</v>
      </c>
      <c r="I26" s="19" t="s">
        <v>5</v>
      </c>
      <c r="J26" s="19">
        <v>0</v>
      </c>
      <c r="K26" s="24" t="str">
        <f t="shared" si="6"/>
        <v>bbrx_iq_filter_gain_h</v>
      </c>
      <c r="L26" s="19" t="str">
        <f t="shared" si="2"/>
        <v>out</v>
      </c>
    </row>
    <row r="27" spans="1:12" ht="60" x14ac:dyDescent="0.25">
      <c r="A27" s="18">
        <f t="shared" si="5"/>
        <v>64</v>
      </c>
      <c r="B27" s="18" t="str">
        <f t="shared" si="0"/>
        <v>0x40</v>
      </c>
      <c r="C27" s="19" t="s">
        <v>1121</v>
      </c>
      <c r="D27" s="24" t="s">
        <v>1128</v>
      </c>
      <c r="E27" s="40" t="s">
        <v>1856</v>
      </c>
      <c r="F27" s="24">
        <v>41</v>
      </c>
      <c r="G27" s="24">
        <v>39</v>
      </c>
      <c r="H27" s="19">
        <f t="shared" si="1"/>
        <v>3</v>
      </c>
      <c r="I27" s="19" t="s">
        <v>5</v>
      </c>
      <c r="J27" s="19">
        <v>0</v>
      </c>
      <c r="K27" s="24" t="str">
        <f t="shared" si="6"/>
        <v>bbrx_q_filter_gain_h</v>
      </c>
      <c r="L27" s="19" t="str">
        <f t="shared" si="2"/>
        <v>out</v>
      </c>
    </row>
    <row r="28" spans="1:12" ht="105" x14ac:dyDescent="0.25">
      <c r="A28" s="18">
        <f t="shared" si="5"/>
        <v>64</v>
      </c>
      <c r="B28" s="18" t="str">
        <f t="shared" si="0"/>
        <v>0x40</v>
      </c>
      <c r="C28" s="19" t="s">
        <v>1121</v>
      </c>
      <c r="D28" s="24" t="s">
        <v>1129</v>
      </c>
      <c r="E28" s="59" t="s">
        <v>1857</v>
      </c>
      <c r="F28" s="24">
        <v>38</v>
      </c>
      <c r="G28" s="24">
        <v>37</v>
      </c>
      <c r="H28" s="19">
        <f t="shared" si="1"/>
        <v>2</v>
      </c>
      <c r="I28" s="19" t="s">
        <v>5</v>
      </c>
      <c r="J28" s="24">
        <v>0</v>
      </c>
      <c r="K28" s="24" t="str">
        <f t="shared" si="6"/>
        <v>bbrx_q_pga2_gain_h</v>
      </c>
      <c r="L28" s="19" t="str">
        <f t="shared" si="2"/>
        <v>out</v>
      </c>
    </row>
    <row r="29" spans="1:12" ht="60" x14ac:dyDescent="0.25">
      <c r="A29" s="18">
        <f t="shared" si="5"/>
        <v>64</v>
      </c>
      <c r="B29" s="18" t="str">
        <f t="shared" si="0"/>
        <v>0x40</v>
      </c>
      <c r="C29" s="19" t="s">
        <v>1121</v>
      </c>
      <c r="D29" s="24" t="s">
        <v>1130</v>
      </c>
      <c r="E29" s="40" t="s">
        <v>1858</v>
      </c>
      <c r="F29" s="24">
        <v>36</v>
      </c>
      <c r="G29" s="24">
        <v>34</v>
      </c>
      <c r="H29" s="19">
        <f t="shared" si="1"/>
        <v>3</v>
      </c>
      <c r="I29" s="19" t="s">
        <v>5</v>
      </c>
      <c r="J29" s="19">
        <v>0</v>
      </c>
      <c r="K29" s="24" t="str">
        <f t="shared" si="6"/>
        <v>bbrx_i_filter_gain_h</v>
      </c>
      <c r="L29" s="19" t="str">
        <f t="shared" si="2"/>
        <v>out</v>
      </c>
    </row>
    <row r="30" spans="1:12" ht="60" x14ac:dyDescent="0.25">
      <c r="A30" s="18">
        <f t="shared" si="5"/>
        <v>64</v>
      </c>
      <c r="B30" s="18" t="str">
        <f t="shared" si="0"/>
        <v>0x40</v>
      </c>
      <c r="C30" s="19" t="s">
        <v>1121</v>
      </c>
      <c r="D30" s="24" t="s">
        <v>1131</v>
      </c>
      <c r="E30" s="59" t="s">
        <v>1859</v>
      </c>
      <c r="F30" s="24">
        <v>33</v>
      </c>
      <c r="G30" s="24">
        <v>32</v>
      </c>
      <c r="H30" s="19">
        <f t="shared" si="1"/>
        <v>2</v>
      </c>
      <c r="I30" s="19" t="s">
        <v>5</v>
      </c>
      <c r="J30" s="24">
        <v>0</v>
      </c>
      <c r="K30" s="24" t="str">
        <f t="shared" si="6"/>
        <v>bbrx_i_pga2_gain_h</v>
      </c>
      <c r="L30" s="19" t="str">
        <f t="shared" si="2"/>
        <v>out</v>
      </c>
    </row>
    <row r="31" spans="1:12" ht="105" x14ac:dyDescent="0.25">
      <c r="A31" s="18">
        <f t="shared" si="5"/>
        <v>64</v>
      </c>
      <c r="B31" s="18" t="str">
        <f t="shared" si="0"/>
        <v>0x40</v>
      </c>
      <c r="C31" s="19" t="s">
        <v>1121</v>
      </c>
      <c r="D31" s="24" t="s">
        <v>1132</v>
      </c>
      <c r="E31" s="40" t="s">
        <v>1860</v>
      </c>
      <c r="F31" s="24">
        <v>31</v>
      </c>
      <c r="G31" s="24">
        <v>23</v>
      </c>
      <c r="H31" s="19">
        <f t="shared" si="1"/>
        <v>9</v>
      </c>
      <c r="I31" s="19" t="s">
        <v>5</v>
      </c>
      <c r="J31" s="24">
        <v>0</v>
      </c>
      <c r="K31" s="24" t="str">
        <f>D31</f>
        <v>bbrx_q_dco_input_h</v>
      </c>
      <c r="L31" s="19" t="str">
        <f t="shared" si="2"/>
        <v>out</v>
      </c>
    </row>
    <row r="32" spans="1:12" ht="105" x14ac:dyDescent="0.25">
      <c r="A32" s="18">
        <f t="shared" si="5"/>
        <v>64</v>
      </c>
      <c r="B32" s="18" t="str">
        <f t="shared" si="0"/>
        <v>0x40</v>
      </c>
      <c r="C32" s="19" t="s">
        <v>1121</v>
      </c>
      <c r="D32" s="24" t="s">
        <v>1133</v>
      </c>
      <c r="E32" s="40" t="s">
        <v>1861</v>
      </c>
      <c r="F32" s="24">
        <v>22</v>
      </c>
      <c r="G32" s="24">
        <v>16</v>
      </c>
      <c r="H32" s="19">
        <f t="shared" si="1"/>
        <v>7</v>
      </c>
      <c r="I32" s="19" t="s">
        <v>5</v>
      </c>
      <c r="J32" s="24">
        <v>0</v>
      </c>
      <c r="K32" s="24" t="str">
        <f>D32</f>
        <v>bbrx_q_dco_drv_h</v>
      </c>
      <c r="L32" s="19" t="str">
        <f t="shared" si="2"/>
        <v>out</v>
      </c>
    </row>
    <row r="33" spans="1:12" ht="105" x14ac:dyDescent="0.25">
      <c r="A33" s="18">
        <f t="shared" si="5"/>
        <v>64</v>
      </c>
      <c r="B33" s="18" t="str">
        <f t="shared" si="0"/>
        <v>0x40</v>
      </c>
      <c r="C33" s="19" t="s">
        <v>1121</v>
      </c>
      <c r="D33" s="24" t="s">
        <v>1134</v>
      </c>
      <c r="E33" s="40" t="s">
        <v>1862</v>
      </c>
      <c r="F33" s="24">
        <v>15</v>
      </c>
      <c r="G33" s="24">
        <v>7</v>
      </c>
      <c r="H33" s="19">
        <f t="shared" si="1"/>
        <v>9</v>
      </c>
      <c r="I33" s="19" t="s">
        <v>5</v>
      </c>
      <c r="J33" s="24">
        <v>0</v>
      </c>
      <c r="K33" s="24" t="str">
        <f>D33</f>
        <v>bbrx_i_dco_input_h</v>
      </c>
      <c r="L33" s="19" t="str">
        <f t="shared" si="2"/>
        <v>out</v>
      </c>
    </row>
    <row r="34" spans="1:12" ht="105" x14ac:dyDescent="0.25">
      <c r="A34" s="18">
        <f t="shared" si="5"/>
        <v>64</v>
      </c>
      <c r="B34" s="18" t="str">
        <f t="shared" si="0"/>
        <v>0x40</v>
      </c>
      <c r="C34" s="19" t="s">
        <v>1121</v>
      </c>
      <c r="D34" s="24" t="s">
        <v>1135</v>
      </c>
      <c r="E34" s="40" t="s">
        <v>1863</v>
      </c>
      <c r="F34" s="24">
        <v>6</v>
      </c>
      <c r="G34" s="24">
        <v>0</v>
      </c>
      <c r="H34" s="19">
        <f t="shared" si="1"/>
        <v>7</v>
      </c>
      <c r="I34" s="19" t="s">
        <v>5</v>
      </c>
      <c r="J34" s="24">
        <v>0</v>
      </c>
      <c r="K34" s="24" t="str">
        <f>D34</f>
        <v>bbrx_i_dco_drv_h</v>
      </c>
      <c r="L34" s="19" t="str">
        <f t="shared" si="2"/>
        <v>out</v>
      </c>
    </row>
  </sheetData>
  <dataValidations disablePrompts="1" count="1">
    <dataValidation type="list" allowBlank="1" showInputMessage="1" showErrorMessage="1" sqref="I5:I34" xr:uid="{00000000-0002-0000-0D00-000000000000}">
      <formula1>"RW,W,R,RW_TX_V,RW_TX_H,RW_RX_V,RW_RX_H"</formula1>
      <formula2>0</formula2>
    </dataValidation>
  </dataValidations>
  <pageMargins left="0.7" right="0.7" top="0.75" bottom="0.75" header="0.3" footer="0.3"/>
  <pageSetup paperSize="9" scale="55" firstPageNumber="0" orientation="portrait" r:id="rId1"/>
  <headerFooter>
    <oddHeader>&amp;C&amp;"Calibri,Fet"&amp;48RX_RAM</oddHeader>
  </headerFooter>
  <rowBreaks count="1" manualBreakCount="1">
    <brk id="19" max="9"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12"/>
  <sheetViews>
    <sheetView zoomScale="85" zoomScaleNormal="85" workbookViewId="0">
      <selection activeCell="D53" sqref="D53"/>
    </sheetView>
  </sheetViews>
  <sheetFormatPr defaultRowHeight="15" x14ac:dyDescent="0.25"/>
  <cols>
    <col min="1" max="1" width="15.85546875" customWidth="1"/>
    <col min="2" max="2" width="12" customWidth="1"/>
    <col min="3" max="3" width="21.28515625" customWidth="1"/>
    <col min="4" max="4" width="20.42578125" customWidth="1"/>
    <col min="5" max="5" width="44.28515625" customWidth="1"/>
    <col min="6" max="8" width="8.7109375" customWidth="1"/>
    <col min="9" max="9" width="16" customWidth="1"/>
    <col min="10" max="10" width="8.7109375" customWidth="1"/>
    <col min="11" max="11" width="20.42578125" customWidth="1"/>
    <col min="12" max="1025" width="8.7109375" customWidth="1"/>
  </cols>
  <sheetData>
    <row r="1" spans="1:12" x14ac:dyDescent="0.25">
      <c r="A1" s="5" t="s">
        <v>14</v>
      </c>
      <c r="B1" s="5"/>
      <c r="C1" s="6" t="s">
        <v>0</v>
      </c>
      <c r="D1" s="6" t="s">
        <v>1</v>
      </c>
      <c r="E1" s="6" t="s">
        <v>1136</v>
      </c>
    </row>
    <row r="2" spans="1:12" x14ac:dyDescent="0.25">
      <c r="A2" s="7" t="s">
        <v>1137</v>
      </c>
      <c r="C2" s="3">
        <f>Setup!B5</f>
        <v>44732</v>
      </c>
      <c r="D2" s="3" t="str">
        <f>Setup!C5</f>
        <v>0.1</v>
      </c>
    </row>
    <row r="3" spans="1:12" x14ac:dyDescent="0.25">
      <c r="A3" s="8" t="s">
        <v>17</v>
      </c>
      <c r="B3" s="8" t="s">
        <v>18</v>
      </c>
      <c r="C3" s="8" t="s">
        <v>19</v>
      </c>
      <c r="D3" s="8" t="s">
        <v>20</v>
      </c>
      <c r="E3" s="8" t="s">
        <v>21</v>
      </c>
      <c r="F3" s="8" t="s">
        <v>22</v>
      </c>
      <c r="G3" s="8" t="s">
        <v>23</v>
      </c>
      <c r="H3" s="8" t="s">
        <v>24</v>
      </c>
      <c r="I3" s="8" t="s">
        <v>25</v>
      </c>
      <c r="J3" s="8" t="s">
        <v>26</v>
      </c>
      <c r="K3" s="10" t="s">
        <v>27</v>
      </c>
      <c r="L3" s="10" t="s">
        <v>28</v>
      </c>
    </row>
    <row r="4" spans="1:12" x14ac:dyDescent="0.25">
      <c r="A4" s="11"/>
      <c r="B4" s="11"/>
      <c r="C4" s="11"/>
      <c r="D4" s="11"/>
      <c r="E4" s="12" t="s">
        <v>1104</v>
      </c>
      <c r="F4" s="11"/>
      <c r="G4" s="11"/>
      <c r="H4" s="11"/>
      <c r="I4" s="12"/>
      <c r="J4" s="11"/>
      <c r="K4" s="11"/>
      <c r="L4" s="11"/>
    </row>
    <row r="5" spans="1:12" x14ac:dyDescent="0.25">
      <c r="A5" s="14">
        <v>0</v>
      </c>
      <c r="B5" s="14" t="str">
        <f t="shared" ref="B5:B12" si="0">_xlfn.CONCAT("0x",DEC2HEX(A5,2))</f>
        <v>0x00</v>
      </c>
      <c r="C5" s="15" t="s">
        <v>1138</v>
      </c>
      <c r="D5" s="15" t="s">
        <v>1106</v>
      </c>
      <c r="E5" s="15"/>
      <c r="F5" s="15">
        <v>23</v>
      </c>
      <c r="G5" s="15">
        <v>19</v>
      </c>
      <c r="H5" s="15">
        <f t="shared" ref="H5:H12" si="1">IF(G5="","",F5-G5+1)</f>
        <v>5</v>
      </c>
      <c r="I5" s="15" t="s">
        <v>5</v>
      </c>
      <c r="J5" s="15">
        <v>0</v>
      </c>
      <c r="K5" s="16"/>
      <c r="L5" s="15" t="str">
        <f t="shared" ref="L5:L12" si="2">IF(K5="","",IF(I5="R","in","out"))</f>
        <v/>
      </c>
    </row>
    <row r="6" spans="1:12" ht="75" x14ac:dyDescent="0.25">
      <c r="A6" s="14">
        <v>0</v>
      </c>
      <c r="B6" s="14" t="str">
        <f t="shared" si="0"/>
        <v>0x00</v>
      </c>
      <c r="C6" s="15" t="s">
        <v>1138</v>
      </c>
      <c r="D6" s="16" t="s">
        <v>1107</v>
      </c>
      <c r="E6" s="17" t="s">
        <v>1864</v>
      </c>
      <c r="F6" s="16">
        <v>18</v>
      </c>
      <c r="G6" s="16">
        <v>14</v>
      </c>
      <c r="H6" s="15">
        <f t="shared" si="1"/>
        <v>5</v>
      </c>
      <c r="I6" s="15" t="s">
        <v>5</v>
      </c>
      <c r="J6" s="16">
        <v>0</v>
      </c>
      <c r="K6" s="16"/>
      <c r="L6" s="15" t="str">
        <f t="shared" si="2"/>
        <v/>
      </c>
    </row>
    <row r="7" spans="1:12" ht="75" x14ac:dyDescent="0.25">
      <c r="A7" s="14">
        <f>A6</f>
        <v>0</v>
      </c>
      <c r="B7" s="14" t="str">
        <f t="shared" si="0"/>
        <v>0x00</v>
      </c>
      <c r="C7" s="15" t="s">
        <v>1138</v>
      </c>
      <c r="D7" s="16" t="s">
        <v>1139</v>
      </c>
      <c r="E7" s="17" t="s">
        <v>1865</v>
      </c>
      <c r="F7" s="16">
        <v>13</v>
      </c>
      <c r="G7" s="16">
        <v>6</v>
      </c>
      <c r="H7" s="15">
        <f t="shared" si="1"/>
        <v>8</v>
      </c>
      <c r="I7" s="15" t="s">
        <v>5</v>
      </c>
      <c r="J7" s="16">
        <v>0</v>
      </c>
      <c r="K7" s="16" t="str">
        <f>IF(D7="","",D7)</f>
        <v>bf_gain_tx_vga_v</v>
      </c>
      <c r="L7" s="15" t="str">
        <f t="shared" si="2"/>
        <v>out</v>
      </c>
    </row>
    <row r="8" spans="1:12" ht="75" x14ac:dyDescent="0.25">
      <c r="A8" s="14">
        <f>A7</f>
        <v>0</v>
      </c>
      <c r="B8" s="14" t="str">
        <f t="shared" si="0"/>
        <v>0x00</v>
      </c>
      <c r="C8" s="15" t="s">
        <v>1138</v>
      </c>
      <c r="D8" s="16" t="s">
        <v>1140</v>
      </c>
      <c r="E8" s="17" t="s">
        <v>1866</v>
      </c>
      <c r="F8" s="16">
        <v>5</v>
      </c>
      <c r="G8" s="16">
        <v>0</v>
      </c>
      <c r="H8" s="15">
        <f t="shared" si="1"/>
        <v>6</v>
      </c>
      <c r="I8" s="15" t="s">
        <v>5</v>
      </c>
      <c r="J8" s="16">
        <v>0</v>
      </c>
      <c r="K8" s="16" t="str">
        <f>IF(D8="","",D8)</f>
        <v>com_gain_tx_vga_v</v>
      </c>
      <c r="L8" s="15" t="str">
        <f t="shared" si="2"/>
        <v>out</v>
      </c>
    </row>
    <row r="9" spans="1:12" x14ac:dyDescent="0.25">
      <c r="A9" s="18">
        <f>A7+64</f>
        <v>64</v>
      </c>
      <c r="B9" s="18" t="str">
        <f t="shared" si="0"/>
        <v>0x40</v>
      </c>
      <c r="C9" s="19" t="s">
        <v>1141</v>
      </c>
      <c r="D9" s="19" t="s">
        <v>1106</v>
      </c>
      <c r="E9" s="19"/>
      <c r="F9" s="19">
        <v>23</v>
      </c>
      <c r="G9" s="19">
        <v>19</v>
      </c>
      <c r="H9" s="19">
        <f t="shared" si="1"/>
        <v>5</v>
      </c>
      <c r="I9" s="19" t="s">
        <v>5</v>
      </c>
      <c r="J9" s="19">
        <v>0</v>
      </c>
      <c r="K9" s="24"/>
      <c r="L9" s="19" t="str">
        <f t="shared" si="2"/>
        <v/>
      </c>
    </row>
    <row r="10" spans="1:12" ht="75" x14ac:dyDescent="0.25">
      <c r="A10" s="18">
        <f>A9</f>
        <v>64</v>
      </c>
      <c r="B10" s="18" t="str">
        <f t="shared" si="0"/>
        <v>0x40</v>
      </c>
      <c r="C10" s="19" t="s">
        <v>1141</v>
      </c>
      <c r="D10" s="24" t="s">
        <v>1122</v>
      </c>
      <c r="E10" s="40" t="s">
        <v>1867</v>
      </c>
      <c r="F10" s="24">
        <v>18</v>
      </c>
      <c r="G10" s="24">
        <v>14</v>
      </c>
      <c r="H10" s="19">
        <f t="shared" si="1"/>
        <v>5</v>
      </c>
      <c r="I10" s="19" t="s">
        <v>5</v>
      </c>
      <c r="J10" s="24">
        <v>0</v>
      </c>
      <c r="K10" s="24"/>
      <c r="L10" s="19" t="str">
        <f t="shared" si="2"/>
        <v/>
      </c>
    </row>
    <row r="11" spans="1:12" ht="75" x14ac:dyDescent="0.25">
      <c r="A11" s="18">
        <f>A10</f>
        <v>64</v>
      </c>
      <c r="B11" s="18" t="str">
        <f t="shared" si="0"/>
        <v>0x40</v>
      </c>
      <c r="C11" s="19" t="s">
        <v>1141</v>
      </c>
      <c r="D11" s="24" t="s">
        <v>1142</v>
      </c>
      <c r="E11" s="40" t="s">
        <v>1868</v>
      </c>
      <c r="F11" s="24">
        <v>13</v>
      </c>
      <c r="G11" s="24">
        <v>6</v>
      </c>
      <c r="H11" s="19">
        <f t="shared" si="1"/>
        <v>8</v>
      </c>
      <c r="I11" s="19" t="s">
        <v>5</v>
      </c>
      <c r="J11" s="24">
        <v>0</v>
      </c>
      <c r="K11" s="24" t="str">
        <f>IF(D11="","",D11)</f>
        <v>bf_gain_tx_vga_h</v>
      </c>
      <c r="L11" s="19" t="str">
        <f t="shared" si="2"/>
        <v>out</v>
      </c>
    </row>
    <row r="12" spans="1:12" ht="75" x14ac:dyDescent="0.25">
      <c r="A12" s="18">
        <f>A11</f>
        <v>64</v>
      </c>
      <c r="B12" s="18" t="str">
        <f t="shared" si="0"/>
        <v>0x40</v>
      </c>
      <c r="C12" s="19" t="s">
        <v>1141</v>
      </c>
      <c r="D12" s="24" t="s">
        <v>1143</v>
      </c>
      <c r="E12" s="40" t="s">
        <v>1869</v>
      </c>
      <c r="F12" s="24">
        <v>5</v>
      </c>
      <c r="G12" s="24">
        <v>0</v>
      </c>
      <c r="H12" s="19">
        <f t="shared" si="1"/>
        <v>6</v>
      </c>
      <c r="I12" s="19" t="s">
        <v>5</v>
      </c>
      <c r="J12" s="24">
        <v>0</v>
      </c>
      <c r="K12" s="24" t="str">
        <f>IF(D12="","",D12)</f>
        <v>com_gain_tx_vga_h</v>
      </c>
      <c r="L12" s="19" t="str">
        <f t="shared" si="2"/>
        <v>out</v>
      </c>
    </row>
  </sheetData>
  <dataValidations disablePrompts="1" count="1">
    <dataValidation type="list" allowBlank="1" showInputMessage="1" showErrorMessage="1" sqref="I5:I12" xr:uid="{00000000-0002-0000-0E00-000000000000}">
      <formula1>"RW,W,R,RW_TX_V,RW_TX_H,RW_RX_V,RW_RX_H"</formula1>
      <formula2>0</formula2>
    </dataValidation>
  </dataValidations>
  <pageMargins left="0.7" right="0.7" top="0.75" bottom="0.75" header="0.3" footer="0.3"/>
  <pageSetup paperSize="9" scale="53" firstPageNumber="0" orientation="portrait" r:id="rId1"/>
  <headerFooter>
    <oddHeader>&amp;C&amp;"Calibri,Fet"&amp;48TX_RAM</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132"/>
  <sheetViews>
    <sheetView topLeftCell="A100" zoomScale="85" zoomScaleNormal="85" workbookViewId="0">
      <selection activeCell="D53" sqref="D53"/>
    </sheetView>
  </sheetViews>
  <sheetFormatPr defaultRowHeight="15" x14ac:dyDescent="0.25"/>
  <cols>
    <col min="1" max="1" width="17.5703125" customWidth="1"/>
    <col min="2" max="2" width="13.140625" customWidth="1"/>
    <col min="3" max="3" width="18.85546875" customWidth="1"/>
    <col min="4" max="4" width="48.28515625" customWidth="1"/>
    <col min="5" max="5" width="48.5703125" customWidth="1"/>
    <col min="6" max="6" width="5.7109375" customWidth="1"/>
    <col min="7" max="7" width="6.140625" customWidth="1"/>
    <col min="8" max="8" width="9.5703125" customWidth="1"/>
    <col min="9" max="9" width="7.42578125" customWidth="1"/>
    <col min="10" max="10" width="12.7109375" customWidth="1"/>
    <col min="11" max="11" width="19.5703125" customWidth="1"/>
    <col min="12" max="1025" width="8.7109375" customWidth="1"/>
  </cols>
  <sheetData>
    <row r="1" spans="1:12" x14ac:dyDescent="0.25">
      <c r="A1" s="5" t="s">
        <v>14</v>
      </c>
      <c r="B1" s="5"/>
      <c r="C1" s="6" t="s">
        <v>0</v>
      </c>
      <c r="D1" s="6" t="s">
        <v>1</v>
      </c>
      <c r="E1" s="6" t="s">
        <v>1897</v>
      </c>
    </row>
    <row r="2" spans="1:12" x14ac:dyDescent="0.25">
      <c r="A2" s="7" t="s">
        <v>1144</v>
      </c>
      <c r="C2" s="3">
        <f>Setup!B5</f>
        <v>44732</v>
      </c>
      <c r="D2" s="3" t="str">
        <f>Setup!C5</f>
        <v>0.1</v>
      </c>
    </row>
    <row r="3" spans="1:12" x14ac:dyDescent="0.25">
      <c r="A3" s="8" t="s">
        <v>17</v>
      </c>
      <c r="B3" s="8" t="s">
        <v>18</v>
      </c>
      <c r="C3" s="8" t="s">
        <v>19</v>
      </c>
      <c r="D3" s="8" t="s">
        <v>20</v>
      </c>
      <c r="E3" s="8" t="s">
        <v>21</v>
      </c>
      <c r="F3" s="8" t="s">
        <v>22</v>
      </c>
      <c r="G3" s="8" t="s">
        <v>23</v>
      </c>
      <c r="H3" s="8" t="s">
        <v>24</v>
      </c>
      <c r="I3" s="8" t="s">
        <v>25</v>
      </c>
      <c r="J3" s="8" t="s">
        <v>26</v>
      </c>
      <c r="K3" s="10" t="s">
        <v>27</v>
      </c>
      <c r="L3" s="10" t="s">
        <v>28</v>
      </c>
    </row>
    <row r="4" spans="1:12" x14ac:dyDescent="0.25">
      <c r="A4" s="11"/>
      <c r="B4" s="11"/>
      <c r="C4" s="11"/>
      <c r="D4" s="11"/>
      <c r="E4" s="12" t="s">
        <v>1145</v>
      </c>
      <c r="F4" s="11"/>
      <c r="G4" s="11"/>
      <c r="H4" s="11"/>
      <c r="I4" s="12"/>
      <c r="J4" s="11"/>
      <c r="K4" s="11"/>
      <c r="L4" s="11"/>
    </row>
    <row r="5" spans="1:12" x14ac:dyDescent="0.25">
      <c r="A5" s="14">
        <v>0</v>
      </c>
      <c r="B5" s="14" t="str">
        <f t="shared" ref="B5:B36" si="0">_xlfn.CONCAT("0x",DEC2HEX(A5,2))</f>
        <v>0x00</v>
      </c>
      <c r="C5" s="15" t="s">
        <v>1146</v>
      </c>
      <c r="D5" s="36" t="s">
        <v>1147</v>
      </c>
      <c r="E5" s="17" t="s">
        <v>1870</v>
      </c>
      <c r="F5" s="16">
        <v>511</v>
      </c>
      <c r="G5" s="16">
        <v>511</v>
      </c>
      <c r="H5" s="15">
        <f t="shared" ref="H5:H36" si="1">IF(G5="","",F5-G5+1)</f>
        <v>1</v>
      </c>
      <c r="I5" s="15" t="s">
        <v>5</v>
      </c>
      <c r="J5" s="16"/>
      <c r="K5" s="16"/>
      <c r="L5" s="16" t="str">
        <f t="shared" ref="L5:L36" si="2">IF(K5="","",IF(I5="R","in","out"))</f>
        <v/>
      </c>
    </row>
    <row r="6" spans="1:12" ht="75" x14ac:dyDescent="0.25">
      <c r="A6" s="14">
        <f>A5</f>
        <v>0</v>
      </c>
      <c r="B6" s="14" t="str">
        <f t="shared" si="0"/>
        <v>0x00</v>
      </c>
      <c r="C6" s="15" t="s">
        <v>1146</v>
      </c>
      <c r="D6" s="15" t="s">
        <v>1148</v>
      </c>
      <c r="E6" s="17" t="s">
        <v>1871</v>
      </c>
      <c r="F6" s="16">
        <v>510</v>
      </c>
      <c r="G6" s="16">
        <v>506</v>
      </c>
      <c r="H6" s="15">
        <f t="shared" si="1"/>
        <v>5</v>
      </c>
      <c r="I6" s="15" t="s">
        <v>5</v>
      </c>
      <c r="J6" s="16"/>
      <c r="K6" s="16" t="str">
        <f>D6</f>
        <v>bf_vpa_att_v15</v>
      </c>
      <c r="L6" s="16" t="str">
        <f t="shared" si="2"/>
        <v>out</v>
      </c>
    </row>
    <row r="7" spans="1:12" ht="105" x14ac:dyDescent="0.25">
      <c r="A7" s="14">
        <f>A6</f>
        <v>0</v>
      </c>
      <c r="B7" s="14" t="str">
        <f t="shared" si="0"/>
        <v>0x00</v>
      </c>
      <c r="C7" s="15" t="s">
        <v>1146</v>
      </c>
      <c r="D7" s="15" t="s">
        <v>1149</v>
      </c>
      <c r="E7" s="29" t="s">
        <v>1872</v>
      </c>
      <c r="F7" s="15">
        <v>505</v>
      </c>
      <c r="G7" s="15">
        <v>501</v>
      </c>
      <c r="H7" s="15">
        <f t="shared" si="1"/>
        <v>5</v>
      </c>
      <c r="I7" s="15" t="s">
        <v>5</v>
      </c>
      <c r="J7" s="15"/>
      <c r="K7" s="16" t="str">
        <f>D7</f>
        <v>bf_vpa_q_v15</v>
      </c>
      <c r="L7" s="16" t="str">
        <f t="shared" si="2"/>
        <v>out</v>
      </c>
    </row>
    <row r="8" spans="1:12" ht="105" x14ac:dyDescent="0.25">
      <c r="A8" s="14">
        <f>A7</f>
        <v>0</v>
      </c>
      <c r="B8" s="14" t="str">
        <f t="shared" si="0"/>
        <v>0x00</v>
      </c>
      <c r="C8" s="15" t="s">
        <v>1146</v>
      </c>
      <c r="D8" s="15" t="s">
        <v>1150</v>
      </c>
      <c r="E8" s="17" t="s">
        <v>1873</v>
      </c>
      <c r="F8" s="16">
        <v>500</v>
      </c>
      <c r="G8" s="16">
        <v>496</v>
      </c>
      <c r="H8" s="15">
        <f t="shared" si="1"/>
        <v>5</v>
      </c>
      <c r="I8" s="15" t="s">
        <v>5</v>
      </c>
      <c r="J8" s="16"/>
      <c r="K8" s="16" t="str">
        <f>D8</f>
        <v>bf_vpa_i_v15</v>
      </c>
      <c r="L8" s="16" t="str">
        <f t="shared" si="2"/>
        <v>out</v>
      </c>
    </row>
    <row r="9" spans="1:12" x14ac:dyDescent="0.25">
      <c r="A9" s="14">
        <v>0</v>
      </c>
      <c r="B9" s="14" t="str">
        <f t="shared" si="0"/>
        <v>0x00</v>
      </c>
      <c r="C9" s="15" t="s">
        <v>1146</v>
      </c>
      <c r="D9" s="36" t="s">
        <v>1151</v>
      </c>
      <c r="E9" s="17" t="s">
        <v>1874</v>
      </c>
      <c r="F9" s="16">
        <f t="shared" ref="F9:G28" si="3">F5-16</f>
        <v>495</v>
      </c>
      <c r="G9" s="16">
        <f t="shared" si="3"/>
        <v>495</v>
      </c>
      <c r="H9" s="15">
        <f t="shared" si="1"/>
        <v>1</v>
      </c>
      <c r="I9" s="15" t="s">
        <v>5</v>
      </c>
      <c r="J9" s="16"/>
      <c r="K9" s="16"/>
      <c r="L9" s="16" t="str">
        <f t="shared" si="2"/>
        <v/>
      </c>
    </row>
    <row r="10" spans="1:12" x14ac:dyDescent="0.25">
      <c r="A10" s="14">
        <f>A9</f>
        <v>0</v>
      </c>
      <c r="B10" s="14" t="str">
        <f t="shared" si="0"/>
        <v>0x00</v>
      </c>
      <c r="C10" s="15" t="s">
        <v>1146</v>
      </c>
      <c r="D10" s="15" t="s">
        <v>1152</v>
      </c>
      <c r="E10" s="17" t="s">
        <v>1875</v>
      </c>
      <c r="F10" s="16">
        <f t="shared" si="3"/>
        <v>494</v>
      </c>
      <c r="G10" s="16">
        <f t="shared" si="3"/>
        <v>490</v>
      </c>
      <c r="H10" s="15">
        <f t="shared" si="1"/>
        <v>5</v>
      </c>
      <c r="I10" s="15" t="s">
        <v>5</v>
      </c>
      <c r="J10" s="16"/>
      <c r="K10" s="16" t="str">
        <f>D10</f>
        <v>bf_vpa_att_v14</v>
      </c>
      <c r="L10" s="16" t="str">
        <f t="shared" si="2"/>
        <v>out</v>
      </c>
    </row>
    <row r="11" spans="1:12" x14ac:dyDescent="0.25">
      <c r="A11" s="14">
        <f>A10</f>
        <v>0</v>
      </c>
      <c r="B11" s="14" t="str">
        <f t="shared" si="0"/>
        <v>0x00</v>
      </c>
      <c r="C11" s="15" t="s">
        <v>1146</v>
      </c>
      <c r="D11" s="15" t="s">
        <v>1153</v>
      </c>
      <c r="E11" s="15" t="s">
        <v>1876</v>
      </c>
      <c r="F11" s="16">
        <f t="shared" si="3"/>
        <v>489</v>
      </c>
      <c r="G11" s="16">
        <f t="shared" si="3"/>
        <v>485</v>
      </c>
      <c r="H11" s="15">
        <f t="shared" si="1"/>
        <v>5</v>
      </c>
      <c r="I11" s="15" t="s">
        <v>5</v>
      </c>
      <c r="J11" s="15"/>
      <c r="K11" s="16" t="str">
        <f>D11</f>
        <v>bf_vpa_q_v14</v>
      </c>
      <c r="L11" s="16" t="str">
        <f t="shared" si="2"/>
        <v>out</v>
      </c>
    </row>
    <row r="12" spans="1:12" x14ac:dyDescent="0.25">
      <c r="A12" s="14">
        <f>A11</f>
        <v>0</v>
      </c>
      <c r="B12" s="14" t="str">
        <f t="shared" si="0"/>
        <v>0x00</v>
      </c>
      <c r="C12" s="15" t="s">
        <v>1146</v>
      </c>
      <c r="D12" s="15" t="s">
        <v>1154</v>
      </c>
      <c r="E12" s="15" t="s">
        <v>1877</v>
      </c>
      <c r="F12" s="16">
        <f t="shared" si="3"/>
        <v>484</v>
      </c>
      <c r="G12" s="16">
        <f t="shared" si="3"/>
        <v>480</v>
      </c>
      <c r="H12" s="15">
        <f t="shared" si="1"/>
        <v>5</v>
      </c>
      <c r="I12" s="15" t="s">
        <v>5</v>
      </c>
      <c r="J12" s="16"/>
      <c r="K12" s="16" t="str">
        <f>D12</f>
        <v>bf_vpa_i_v14</v>
      </c>
      <c r="L12" s="16" t="str">
        <f t="shared" si="2"/>
        <v>out</v>
      </c>
    </row>
    <row r="13" spans="1:12" x14ac:dyDescent="0.25">
      <c r="A13" s="14">
        <v>0</v>
      </c>
      <c r="B13" s="14" t="str">
        <f t="shared" si="0"/>
        <v>0x00</v>
      </c>
      <c r="C13" s="15" t="s">
        <v>1146</v>
      </c>
      <c r="D13" s="36" t="s">
        <v>1155</v>
      </c>
      <c r="E13" s="17" t="s">
        <v>1874</v>
      </c>
      <c r="F13" s="16">
        <f t="shared" si="3"/>
        <v>479</v>
      </c>
      <c r="G13" s="16">
        <f t="shared" si="3"/>
        <v>479</v>
      </c>
      <c r="H13" s="15">
        <f t="shared" si="1"/>
        <v>1</v>
      </c>
      <c r="I13" s="15" t="s">
        <v>5</v>
      </c>
      <c r="J13" s="16"/>
      <c r="K13" s="16"/>
      <c r="L13" s="16" t="str">
        <f t="shared" si="2"/>
        <v/>
      </c>
    </row>
    <row r="14" spans="1:12" x14ac:dyDescent="0.25">
      <c r="A14" s="14">
        <f>A13</f>
        <v>0</v>
      </c>
      <c r="B14" s="14" t="str">
        <f t="shared" si="0"/>
        <v>0x00</v>
      </c>
      <c r="C14" s="15" t="s">
        <v>1146</v>
      </c>
      <c r="D14" s="15" t="s">
        <v>1156</v>
      </c>
      <c r="E14" s="17" t="s">
        <v>1875</v>
      </c>
      <c r="F14" s="16">
        <f t="shared" si="3"/>
        <v>478</v>
      </c>
      <c r="G14" s="16">
        <f t="shared" si="3"/>
        <v>474</v>
      </c>
      <c r="H14" s="15">
        <f t="shared" si="1"/>
        <v>5</v>
      </c>
      <c r="I14" s="15" t="s">
        <v>5</v>
      </c>
      <c r="J14" s="16"/>
      <c r="K14" s="16" t="str">
        <f>D14</f>
        <v>bf_vpa_att_v13</v>
      </c>
      <c r="L14" s="16" t="str">
        <f t="shared" si="2"/>
        <v>out</v>
      </c>
    </row>
    <row r="15" spans="1:12" x14ac:dyDescent="0.25">
      <c r="A15" s="14">
        <f>A14</f>
        <v>0</v>
      </c>
      <c r="B15" s="14" t="str">
        <f t="shared" si="0"/>
        <v>0x00</v>
      </c>
      <c r="C15" s="15" t="s">
        <v>1146</v>
      </c>
      <c r="D15" s="15" t="s">
        <v>1157</v>
      </c>
      <c r="E15" s="15" t="s">
        <v>1876</v>
      </c>
      <c r="F15" s="16">
        <f t="shared" si="3"/>
        <v>473</v>
      </c>
      <c r="G15" s="16">
        <f t="shared" si="3"/>
        <v>469</v>
      </c>
      <c r="H15" s="15">
        <f t="shared" si="1"/>
        <v>5</v>
      </c>
      <c r="I15" s="15" t="s">
        <v>5</v>
      </c>
      <c r="J15" s="15"/>
      <c r="K15" s="16" t="str">
        <f>D15</f>
        <v>bf_vpa_q_v13</v>
      </c>
      <c r="L15" s="16" t="str">
        <f t="shared" si="2"/>
        <v>out</v>
      </c>
    </row>
    <row r="16" spans="1:12" x14ac:dyDescent="0.25">
      <c r="A16" s="14">
        <f>A15</f>
        <v>0</v>
      </c>
      <c r="B16" s="14" t="str">
        <f t="shared" si="0"/>
        <v>0x00</v>
      </c>
      <c r="C16" s="15" t="s">
        <v>1146</v>
      </c>
      <c r="D16" s="15" t="s">
        <v>1158</v>
      </c>
      <c r="E16" s="15" t="s">
        <v>1877</v>
      </c>
      <c r="F16" s="16">
        <f t="shared" si="3"/>
        <v>468</v>
      </c>
      <c r="G16" s="16">
        <f t="shared" si="3"/>
        <v>464</v>
      </c>
      <c r="H16" s="15">
        <f t="shared" si="1"/>
        <v>5</v>
      </c>
      <c r="I16" s="15" t="s">
        <v>5</v>
      </c>
      <c r="J16" s="16"/>
      <c r="K16" s="16" t="str">
        <f>D16</f>
        <v>bf_vpa_i_v13</v>
      </c>
      <c r="L16" s="16" t="str">
        <f t="shared" si="2"/>
        <v>out</v>
      </c>
    </row>
    <row r="17" spans="1:12" x14ac:dyDescent="0.25">
      <c r="A17" s="14">
        <v>0</v>
      </c>
      <c r="B17" s="14" t="str">
        <f t="shared" si="0"/>
        <v>0x00</v>
      </c>
      <c r="C17" s="15" t="s">
        <v>1146</v>
      </c>
      <c r="D17" s="36" t="s">
        <v>1159</v>
      </c>
      <c r="E17" s="17" t="s">
        <v>1874</v>
      </c>
      <c r="F17" s="16">
        <f t="shared" si="3"/>
        <v>463</v>
      </c>
      <c r="G17" s="16">
        <f t="shared" si="3"/>
        <v>463</v>
      </c>
      <c r="H17" s="15">
        <f t="shared" si="1"/>
        <v>1</v>
      </c>
      <c r="I17" s="15" t="s">
        <v>5</v>
      </c>
      <c r="J17" s="16"/>
      <c r="K17" s="16"/>
      <c r="L17" s="16" t="str">
        <f t="shared" si="2"/>
        <v/>
      </c>
    </row>
    <row r="18" spans="1:12" x14ac:dyDescent="0.25">
      <c r="A18" s="14">
        <f t="shared" ref="A18:A52" si="4">A17</f>
        <v>0</v>
      </c>
      <c r="B18" s="14" t="str">
        <f t="shared" si="0"/>
        <v>0x00</v>
      </c>
      <c r="C18" s="15" t="s">
        <v>1146</v>
      </c>
      <c r="D18" s="15" t="s">
        <v>1160</v>
      </c>
      <c r="E18" s="17" t="s">
        <v>1875</v>
      </c>
      <c r="F18" s="16">
        <f t="shared" si="3"/>
        <v>462</v>
      </c>
      <c r="G18" s="16">
        <f t="shared" si="3"/>
        <v>458</v>
      </c>
      <c r="H18" s="15">
        <f t="shared" si="1"/>
        <v>5</v>
      </c>
      <c r="I18" s="15" t="s">
        <v>5</v>
      </c>
      <c r="J18" s="16"/>
      <c r="K18" s="16" t="str">
        <f>D18</f>
        <v>bf_vpa_att_v12</v>
      </c>
      <c r="L18" s="16" t="str">
        <f t="shared" si="2"/>
        <v>out</v>
      </c>
    </row>
    <row r="19" spans="1:12" x14ac:dyDescent="0.25">
      <c r="A19" s="14">
        <f t="shared" si="4"/>
        <v>0</v>
      </c>
      <c r="B19" s="14" t="str">
        <f t="shared" si="0"/>
        <v>0x00</v>
      </c>
      <c r="C19" s="15" t="s">
        <v>1146</v>
      </c>
      <c r="D19" s="15" t="s">
        <v>1161</v>
      </c>
      <c r="E19" s="15" t="s">
        <v>1876</v>
      </c>
      <c r="F19" s="16">
        <f t="shared" si="3"/>
        <v>457</v>
      </c>
      <c r="G19" s="16">
        <f t="shared" si="3"/>
        <v>453</v>
      </c>
      <c r="H19" s="15">
        <f t="shared" si="1"/>
        <v>5</v>
      </c>
      <c r="I19" s="15" t="s">
        <v>5</v>
      </c>
      <c r="J19" s="15"/>
      <c r="K19" s="16" t="str">
        <f>D19</f>
        <v>bf_vpa_q_v12</v>
      </c>
      <c r="L19" s="16" t="str">
        <f t="shared" si="2"/>
        <v>out</v>
      </c>
    </row>
    <row r="20" spans="1:12" x14ac:dyDescent="0.25">
      <c r="A20" s="14">
        <f t="shared" si="4"/>
        <v>0</v>
      </c>
      <c r="B20" s="14" t="str">
        <f t="shared" si="0"/>
        <v>0x00</v>
      </c>
      <c r="C20" s="15" t="s">
        <v>1146</v>
      </c>
      <c r="D20" s="15" t="s">
        <v>1162</v>
      </c>
      <c r="E20" s="15" t="s">
        <v>1877</v>
      </c>
      <c r="F20" s="16">
        <f t="shared" si="3"/>
        <v>452</v>
      </c>
      <c r="G20" s="16">
        <f t="shared" si="3"/>
        <v>448</v>
      </c>
      <c r="H20" s="15">
        <f t="shared" si="1"/>
        <v>5</v>
      </c>
      <c r="I20" s="15" t="s">
        <v>5</v>
      </c>
      <c r="J20" s="16"/>
      <c r="K20" s="16" t="str">
        <f>D20</f>
        <v>bf_vpa_i_v12</v>
      </c>
      <c r="L20" s="16" t="str">
        <f t="shared" si="2"/>
        <v>out</v>
      </c>
    </row>
    <row r="21" spans="1:12" x14ac:dyDescent="0.25">
      <c r="A21" s="14">
        <f t="shared" si="4"/>
        <v>0</v>
      </c>
      <c r="B21" s="14" t="str">
        <f t="shared" si="0"/>
        <v>0x00</v>
      </c>
      <c r="C21" s="15" t="s">
        <v>1146</v>
      </c>
      <c r="D21" s="36" t="s">
        <v>1163</v>
      </c>
      <c r="E21" s="17" t="s">
        <v>1874</v>
      </c>
      <c r="F21" s="16">
        <f t="shared" si="3"/>
        <v>447</v>
      </c>
      <c r="G21" s="16">
        <f t="shared" si="3"/>
        <v>447</v>
      </c>
      <c r="H21" s="15">
        <f t="shared" si="1"/>
        <v>1</v>
      </c>
      <c r="I21" s="15" t="s">
        <v>5</v>
      </c>
      <c r="J21" s="16"/>
      <c r="K21" s="16"/>
      <c r="L21" s="16" t="str">
        <f t="shared" si="2"/>
        <v/>
      </c>
    </row>
    <row r="22" spans="1:12" x14ac:dyDescent="0.25">
      <c r="A22" s="14">
        <f t="shared" si="4"/>
        <v>0</v>
      </c>
      <c r="B22" s="14" t="str">
        <f t="shared" si="0"/>
        <v>0x00</v>
      </c>
      <c r="C22" s="15" t="s">
        <v>1146</v>
      </c>
      <c r="D22" s="15" t="s">
        <v>1164</v>
      </c>
      <c r="E22" s="17" t="s">
        <v>1875</v>
      </c>
      <c r="F22" s="16">
        <f t="shared" si="3"/>
        <v>446</v>
      </c>
      <c r="G22" s="16">
        <f t="shared" si="3"/>
        <v>442</v>
      </c>
      <c r="H22" s="15">
        <f t="shared" si="1"/>
        <v>5</v>
      </c>
      <c r="I22" s="15" t="s">
        <v>5</v>
      </c>
      <c r="J22" s="16"/>
      <c r="K22" s="16" t="str">
        <f>D22</f>
        <v>bf_vpa_att_v11</v>
      </c>
      <c r="L22" s="16" t="str">
        <f t="shared" si="2"/>
        <v>out</v>
      </c>
    </row>
    <row r="23" spans="1:12" x14ac:dyDescent="0.25">
      <c r="A23" s="14">
        <f t="shared" si="4"/>
        <v>0</v>
      </c>
      <c r="B23" s="14" t="str">
        <f t="shared" si="0"/>
        <v>0x00</v>
      </c>
      <c r="C23" s="15" t="s">
        <v>1146</v>
      </c>
      <c r="D23" s="15" t="s">
        <v>1165</v>
      </c>
      <c r="E23" s="15" t="s">
        <v>1876</v>
      </c>
      <c r="F23" s="16">
        <f t="shared" si="3"/>
        <v>441</v>
      </c>
      <c r="G23" s="16">
        <f t="shared" si="3"/>
        <v>437</v>
      </c>
      <c r="H23" s="15">
        <f t="shared" si="1"/>
        <v>5</v>
      </c>
      <c r="I23" s="15" t="s">
        <v>5</v>
      </c>
      <c r="J23" s="15"/>
      <c r="K23" s="16" t="str">
        <f>D23</f>
        <v>bf_vpa_q_v11</v>
      </c>
      <c r="L23" s="16" t="str">
        <f t="shared" si="2"/>
        <v>out</v>
      </c>
    </row>
    <row r="24" spans="1:12" x14ac:dyDescent="0.25">
      <c r="A24" s="14">
        <f t="shared" si="4"/>
        <v>0</v>
      </c>
      <c r="B24" s="14" t="str">
        <f t="shared" si="0"/>
        <v>0x00</v>
      </c>
      <c r="C24" s="15" t="s">
        <v>1146</v>
      </c>
      <c r="D24" s="15" t="s">
        <v>1166</v>
      </c>
      <c r="E24" s="15" t="s">
        <v>1877</v>
      </c>
      <c r="F24" s="16">
        <f t="shared" si="3"/>
        <v>436</v>
      </c>
      <c r="G24" s="16">
        <f t="shared" si="3"/>
        <v>432</v>
      </c>
      <c r="H24" s="15">
        <f t="shared" si="1"/>
        <v>5</v>
      </c>
      <c r="I24" s="15" t="s">
        <v>5</v>
      </c>
      <c r="J24" s="16"/>
      <c r="K24" s="16" t="str">
        <f>D24</f>
        <v>bf_vpa_i_v11</v>
      </c>
      <c r="L24" s="16" t="str">
        <f t="shared" si="2"/>
        <v>out</v>
      </c>
    </row>
    <row r="25" spans="1:12" x14ac:dyDescent="0.25">
      <c r="A25" s="14">
        <f t="shared" si="4"/>
        <v>0</v>
      </c>
      <c r="B25" s="14" t="str">
        <f t="shared" si="0"/>
        <v>0x00</v>
      </c>
      <c r="C25" s="15" t="s">
        <v>1146</v>
      </c>
      <c r="D25" s="36" t="s">
        <v>1167</v>
      </c>
      <c r="E25" s="17" t="s">
        <v>1874</v>
      </c>
      <c r="F25" s="16">
        <f t="shared" si="3"/>
        <v>431</v>
      </c>
      <c r="G25" s="16">
        <f t="shared" si="3"/>
        <v>431</v>
      </c>
      <c r="H25" s="15">
        <f t="shared" si="1"/>
        <v>1</v>
      </c>
      <c r="I25" s="15" t="s">
        <v>5</v>
      </c>
      <c r="J25" s="16"/>
      <c r="K25" s="16"/>
      <c r="L25" s="16" t="str">
        <f t="shared" si="2"/>
        <v/>
      </c>
    </row>
    <row r="26" spans="1:12" x14ac:dyDescent="0.25">
      <c r="A26" s="14">
        <f t="shared" si="4"/>
        <v>0</v>
      </c>
      <c r="B26" s="14" t="str">
        <f t="shared" si="0"/>
        <v>0x00</v>
      </c>
      <c r="C26" s="15" t="s">
        <v>1146</v>
      </c>
      <c r="D26" s="15" t="s">
        <v>1168</v>
      </c>
      <c r="E26" s="17" t="s">
        <v>1875</v>
      </c>
      <c r="F26" s="16">
        <f t="shared" si="3"/>
        <v>430</v>
      </c>
      <c r="G26" s="16">
        <f t="shared" si="3"/>
        <v>426</v>
      </c>
      <c r="H26" s="15">
        <f t="shared" si="1"/>
        <v>5</v>
      </c>
      <c r="I26" s="15" t="s">
        <v>5</v>
      </c>
      <c r="J26" s="16"/>
      <c r="K26" s="16" t="str">
        <f>D26</f>
        <v>bf_vpa_att_v10</v>
      </c>
      <c r="L26" s="16" t="str">
        <f t="shared" si="2"/>
        <v>out</v>
      </c>
    </row>
    <row r="27" spans="1:12" x14ac:dyDescent="0.25">
      <c r="A27" s="14">
        <f t="shared" si="4"/>
        <v>0</v>
      </c>
      <c r="B27" s="14" t="str">
        <f t="shared" si="0"/>
        <v>0x00</v>
      </c>
      <c r="C27" s="15" t="s">
        <v>1146</v>
      </c>
      <c r="D27" s="15" t="s">
        <v>1169</v>
      </c>
      <c r="E27" s="15" t="s">
        <v>1876</v>
      </c>
      <c r="F27" s="16">
        <f t="shared" si="3"/>
        <v>425</v>
      </c>
      <c r="G27" s="16">
        <f t="shared" si="3"/>
        <v>421</v>
      </c>
      <c r="H27" s="15">
        <f t="shared" si="1"/>
        <v>5</v>
      </c>
      <c r="I27" s="15" t="s">
        <v>5</v>
      </c>
      <c r="J27" s="15"/>
      <c r="K27" s="16" t="str">
        <f>D27</f>
        <v>bf_vpa_q_v10</v>
      </c>
      <c r="L27" s="16" t="str">
        <f t="shared" si="2"/>
        <v>out</v>
      </c>
    </row>
    <row r="28" spans="1:12" x14ac:dyDescent="0.25">
      <c r="A28" s="14">
        <f t="shared" si="4"/>
        <v>0</v>
      </c>
      <c r="B28" s="14" t="str">
        <f t="shared" si="0"/>
        <v>0x00</v>
      </c>
      <c r="C28" s="15" t="s">
        <v>1146</v>
      </c>
      <c r="D28" s="15" t="s">
        <v>1170</v>
      </c>
      <c r="E28" s="15" t="s">
        <v>1877</v>
      </c>
      <c r="F28" s="16">
        <f t="shared" si="3"/>
        <v>420</v>
      </c>
      <c r="G28" s="16">
        <f t="shared" si="3"/>
        <v>416</v>
      </c>
      <c r="H28" s="15">
        <f t="shared" si="1"/>
        <v>5</v>
      </c>
      <c r="I28" s="15" t="s">
        <v>5</v>
      </c>
      <c r="J28" s="16"/>
      <c r="K28" s="16" t="str">
        <f>D28</f>
        <v>bf_vpa_i_v10</v>
      </c>
      <c r="L28" s="16" t="str">
        <f t="shared" si="2"/>
        <v>out</v>
      </c>
    </row>
    <row r="29" spans="1:12" x14ac:dyDescent="0.25">
      <c r="A29" s="14">
        <f t="shared" si="4"/>
        <v>0</v>
      </c>
      <c r="B29" s="14" t="str">
        <f t="shared" si="0"/>
        <v>0x00</v>
      </c>
      <c r="C29" s="15" t="s">
        <v>1146</v>
      </c>
      <c r="D29" s="36" t="s">
        <v>1171</v>
      </c>
      <c r="E29" s="17" t="s">
        <v>1874</v>
      </c>
      <c r="F29" s="16">
        <f t="shared" ref="F29:G48" si="5">F25-16</f>
        <v>415</v>
      </c>
      <c r="G29" s="16">
        <f t="shared" si="5"/>
        <v>415</v>
      </c>
      <c r="H29" s="15">
        <f t="shared" si="1"/>
        <v>1</v>
      </c>
      <c r="I29" s="15" t="s">
        <v>5</v>
      </c>
      <c r="J29" s="16"/>
      <c r="K29" s="16"/>
      <c r="L29" s="16" t="str">
        <f t="shared" si="2"/>
        <v/>
      </c>
    </row>
    <row r="30" spans="1:12" x14ac:dyDescent="0.25">
      <c r="A30" s="14">
        <f t="shared" si="4"/>
        <v>0</v>
      </c>
      <c r="B30" s="14" t="str">
        <f t="shared" si="0"/>
        <v>0x00</v>
      </c>
      <c r="C30" s="15" t="s">
        <v>1146</v>
      </c>
      <c r="D30" s="15" t="s">
        <v>1172</v>
      </c>
      <c r="E30" s="17" t="s">
        <v>1875</v>
      </c>
      <c r="F30" s="16">
        <f t="shared" si="5"/>
        <v>414</v>
      </c>
      <c r="G30" s="16">
        <f t="shared" si="5"/>
        <v>410</v>
      </c>
      <c r="H30" s="15">
        <f t="shared" si="1"/>
        <v>5</v>
      </c>
      <c r="I30" s="15" t="s">
        <v>5</v>
      </c>
      <c r="J30" s="16"/>
      <c r="K30" s="16" t="str">
        <f>D30</f>
        <v>bf_vpa_att_v9</v>
      </c>
      <c r="L30" s="16" t="str">
        <f t="shared" si="2"/>
        <v>out</v>
      </c>
    </row>
    <row r="31" spans="1:12" x14ac:dyDescent="0.25">
      <c r="A31" s="14">
        <f t="shared" si="4"/>
        <v>0</v>
      </c>
      <c r="B31" s="14" t="str">
        <f t="shared" si="0"/>
        <v>0x00</v>
      </c>
      <c r="C31" s="15" t="s">
        <v>1146</v>
      </c>
      <c r="D31" s="15" t="s">
        <v>1173</v>
      </c>
      <c r="E31" s="15" t="s">
        <v>1876</v>
      </c>
      <c r="F31" s="16">
        <f t="shared" si="5"/>
        <v>409</v>
      </c>
      <c r="G31" s="16">
        <f t="shared" si="5"/>
        <v>405</v>
      </c>
      <c r="H31" s="15">
        <f t="shared" si="1"/>
        <v>5</v>
      </c>
      <c r="I31" s="15" t="s">
        <v>5</v>
      </c>
      <c r="J31" s="15"/>
      <c r="K31" s="16" t="str">
        <f>D31</f>
        <v>bf_vpa_q_v9</v>
      </c>
      <c r="L31" s="16" t="str">
        <f t="shared" si="2"/>
        <v>out</v>
      </c>
    </row>
    <row r="32" spans="1:12" x14ac:dyDescent="0.25">
      <c r="A32" s="14">
        <f t="shared" si="4"/>
        <v>0</v>
      </c>
      <c r="B32" s="14" t="str">
        <f t="shared" si="0"/>
        <v>0x00</v>
      </c>
      <c r="C32" s="15" t="s">
        <v>1146</v>
      </c>
      <c r="D32" s="15" t="s">
        <v>1174</v>
      </c>
      <c r="E32" s="15" t="s">
        <v>1877</v>
      </c>
      <c r="F32" s="16">
        <f t="shared" si="5"/>
        <v>404</v>
      </c>
      <c r="G32" s="16">
        <f t="shared" si="5"/>
        <v>400</v>
      </c>
      <c r="H32" s="15">
        <f t="shared" si="1"/>
        <v>5</v>
      </c>
      <c r="I32" s="15" t="s">
        <v>5</v>
      </c>
      <c r="J32" s="16"/>
      <c r="K32" s="16" t="str">
        <f>D32</f>
        <v>bf_vpa_i_v9</v>
      </c>
      <c r="L32" s="16" t="str">
        <f t="shared" si="2"/>
        <v>out</v>
      </c>
    </row>
    <row r="33" spans="1:12" x14ac:dyDescent="0.25">
      <c r="A33" s="14">
        <f t="shared" si="4"/>
        <v>0</v>
      </c>
      <c r="B33" s="14" t="str">
        <f t="shared" si="0"/>
        <v>0x00</v>
      </c>
      <c r="C33" s="15" t="s">
        <v>1146</v>
      </c>
      <c r="D33" s="36" t="s">
        <v>1175</v>
      </c>
      <c r="E33" s="17" t="s">
        <v>1874</v>
      </c>
      <c r="F33" s="16">
        <f t="shared" si="5"/>
        <v>399</v>
      </c>
      <c r="G33" s="16">
        <f t="shared" si="5"/>
        <v>399</v>
      </c>
      <c r="H33" s="15">
        <f t="shared" si="1"/>
        <v>1</v>
      </c>
      <c r="I33" s="15" t="s">
        <v>5</v>
      </c>
      <c r="J33" s="16"/>
      <c r="K33" s="16"/>
      <c r="L33" s="16" t="str">
        <f t="shared" si="2"/>
        <v/>
      </c>
    </row>
    <row r="34" spans="1:12" x14ac:dyDescent="0.25">
      <c r="A34" s="14">
        <f t="shared" si="4"/>
        <v>0</v>
      </c>
      <c r="B34" s="14" t="str">
        <f t="shared" si="0"/>
        <v>0x00</v>
      </c>
      <c r="C34" s="15" t="s">
        <v>1146</v>
      </c>
      <c r="D34" s="15" t="s">
        <v>1176</v>
      </c>
      <c r="E34" s="17" t="s">
        <v>1875</v>
      </c>
      <c r="F34" s="16">
        <f t="shared" si="5"/>
        <v>398</v>
      </c>
      <c r="G34" s="16">
        <f t="shared" si="5"/>
        <v>394</v>
      </c>
      <c r="H34" s="15">
        <f t="shared" si="1"/>
        <v>5</v>
      </c>
      <c r="I34" s="15" t="s">
        <v>5</v>
      </c>
      <c r="J34" s="16"/>
      <c r="K34" s="16" t="str">
        <f>D34</f>
        <v>bf_vpa_att_v8</v>
      </c>
      <c r="L34" s="16" t="str">
        <f t="shared" si="2"/>
        <v>out</v>
      </c>
    </row>
    <row r="35" spans="1:12" x14ac:dyDescent="0.25">
      <c r="A35" s="14">
        <f t="shared" si="4"/>
        <v>0</v>
      </c>
      <c r="B35" s="14" t="str">
        <f t="shared" si="0"/>
        <v>0x00</v>
      </c>
      <c r="C35" s="15" t="s">
        <v>1146</v>
      </c>
      <c r="D35" s="15" t="s">
        <v>1177</v>
      </c>
      <c r="E35" s="15" t="s">
        <v>1876</v>
      </c>
      <c r="F35" s="16">
        <f t="shared" si="5"/>
        <v>393</v>
      </c>
      <c r="G35" s="16">
        <f t="shared" si="5"/>
        <v>389</v>
      </c>
      <c r="H35" s="15">
        <f t="shared" si="1"/>
        <v>5</v>
      </c>
      <c r="I35" s="15" t="s">
        <v>5</v>
      </c>
      <c r="J35" s="15"/>
      <c r="K35" s="16" t="str">
        <f>D35</f>
        <v>bf_vpa_q_v8</v>
      </c>
      <c r="L35" s="16" t="str">
        <f t="shared" si="2"/>
        <v>out</v>
      </c>
    </row>
    <row r="36" spans="1:12" ht="15.75" thickBot="1" x14ac:dyDescent="0.3">
      <c r="A36" s="65">
        <f t="shared" si="4"/>
        <v>0</v>
      </c>
      <c r="B36" s="65" t="str">
        <f t="shared" si="0"/>
        <v>0x00</v>
      </c>
      <c r="C36" s="60" t="s">
        <v>1146</v>
      </c>
      <c r="D36" s="60" t="s">
        <v>1178</v>
      </c>
      <c r="E36" s="60" t="s">
        <v>1877</v>
      </c>
      <c r="F36" s="66">
        <f t="shared" si="5"/>
        <v>388</v>
      </c>
      <c r="G36" s="66">
        <f t="shared" si="5"/>
        <v>384</v>
      </c>
      <c r="H36" s="60">
        <f t="shared" si="1"/>
        <v>5</v>
      </c>
      <c r="I36" s="60" t="s">
        <v>5</v>
      </c>
      <c r="J36" s="66"/>
      <c r="K36" s="66" t="str">
        <f>D36</f>
        <v>bf_vpa_i_v8</v>
      </c>
      <c r="L36" s="66" t="str">
        <f t="shared" si="2"/>
        <v>out</v>
      </c>
    </row>
    <row r="37" spans="1:12" x14ac:dyDescent="0.25">
      <c r="A37" s="62">
        <f t="shared" si="4"/>
        <v>0</v>
      </c>
      <c r="B37" s="62" t="str">
        <f t="shared" ref="B37:B68" si="6">_xlfn.CONCAT("0x",DEC2HEX(A37,2))</f>
        <v>0x00</v>
      </c>
      <c r="C37" s="63" t="s">
        <v>1146</v>
      </c>
      <c r="D37" s="36" t="s">
        <v>1179</v>
      </c>
      <c r="E37" s="61" t="s">
        <v>1878</v>
      </c>
      <c r="F37" s="64">
        <f t="shared" si="5"/>
        <v>383</v>
      </c>
      <c r="G37" s="64">
        <f t="shared" si="5"/>
        <v>383</v>
      </c>
      <c r="H37" s="63">
        <f t="shared" ref="H37:H68" si="7">IF(G37="","",F37-G37+1)</f>
        <v>1</v>
      </c>
      <c r="I37" s="63" t="s">
        <v>5</v>
      </c>
      <c r="J37" s="64"/>
      <c r="K37" s="64"/>
      <c r="L37" s="64" t="str">
        <f t="shared" ref="L37:L68" si="8">IF(K37="","",IF(I37="R","in","out"))</f>
        <v/>
      </c>
    </row>
    <row r="38" spans="1:12" x14ac:dyDescent="0.25">
      <c r="A38" s="14">
        <f t="shared" si="4"/>
        <v>0</v>
      </c>
      <c r="B38" s="14" t="str">
        <f t="shared" si="6"/>
        <v>0x00</v>
      </c>
      <c r="C38" s="15" t="s">
        <v>1146</v>
      </c>
      <c r="D38" s="15" t="s">
        <v>1180</v>
      </c>
      <c r="E38" s="17" t="s">
        <v>1879</v>
      </c>
      <c r="F38" s="16">
        <f t="shared" si="5"/>
        <v>382</v>
      </c>
      <c r="G38" s="16">
        <f t="shared" si="5"/>
        <v>378</v>
      </c>
      <c r="H38" s="15">
        <f t="shared" si="7"/>
        <v>5</v>
      </c>
      <c r="I38" s="15" t="s">
        <v>5</v>
      </c>
      <c r="J38" s="16"/>
      <c r="K38" s="16" t="str">
        <f>D38</f>
        <v>bf_vpa_att_v7</v>
      </c>
      <c r="L38" s="16" t="str">
        <f t="shared" si="8"/>
        <v>out</v>
      </c>
    </row>
    <row r="39" spans="1:12" x14ac:dyDescent="0.25">
      <c r="A39" s="14">
        <f t="shared" si="4"/>
        <v>0</v>
      </c>
      <c r="B39" s="14" t="str">
        <f t="shared" si="6"/>
        <v>0x00</v>
      </c>
      <c r="C39" s="15" t="s">
        <v>1146</v>
      </c>
      <c r="D39" s="15" t="s">
        <v>1181</v>
      </c>
      <c r="E39" s="29" t="s">
        <v>1880</v>
      </c>
      <c r="F39" s="16">
        <f t="shared" si="5"/>
        <v>377</v>
      </c>
      <c r="G39" s="16">
        <f t="shared" si="5"/>
        <v>373</v>
      </c>
      <c r="H39" s="15">
        <f t="shared" si="7"/>
        <v>5</v>
      </c>
      <c r="I39" s="15" t="s">
        <v>5</v>
      </c>
      <c r="J39" s="15"/>
      <c r="K39" s="16" t="str">
        <f>D39</f>
        <v>bf_vpa_q_v7</v>
      </c>
      <c r="L39" s="16" t="str">
        <f t="shared" si="8"/>
        <v>out</v>
      </c>
    </row>
    <row r="40" spans="1:12" x14ac:dyDescent="0.25">
      <c r="A40" s="14">
        <f t="shared" si="4"/>
        <v>0</v>
      </c>
      <c r="B40" s="14" t="str">
        <f t="shared" si="6"/>
        <v>0x00</v>
      </c>
      <c r="C40" s="15" t="s">
        <v>1146</v>
      </c>
      <c r="D40" s="15" t="s">
        <v>1182</v>
      </c>
      <c r="E40" s="17" t="s">
        <v>1881</v>
      </c>
      <c r="F40" s="16">
        <f t="shared" si="5"/>
        <v>372</v>
      </c>
      <c r="G40" s="16">
        <f t="shared" si="5"/>
        <v>368</v>
      </c>
      <c r="H40" s="15">
        <f t="shared" si="7"/>
        <v>5</v>
      </c>
      <c r="I40" s="15" t="s">
        <v>5</v>
      </c>
      <c r="J40" s="16"/>
      <c r="K40" s="16" t="str">
        <f>D40</f>
        <v>bf_vpa_i_v7</v>
      </c>
      <c r="L40" s="16" t="str">
        <f t="shared" si="8"/>
        <v>out</v>
      </c>
    </row>
    <row r="41" spans="1:12" x14ac:dyDescent="0.25">
      <c r="A41" s="14">
        <f t="shared" si="4"/>
        <v>0</v>
      </c>
      <c r="B41" s="14" t="str">
        <f t="shared" si="6"/>
        <v>0x00</v>
      </c>
      <c r="C41" s="15" t="s">
        <v>1146</v>
      </c>
      <c r="D41" s="36" t="s">
        <v>1183</v>
      </c>
      <c r="E41" s="17" t="s">
        <v>1874</v>
      </c>
      <c r="F41" s="16">
        <f t="shared" si="5"/>
        <v>367</v>
      </c>
      <c r="G41" s="16">
        <f t="shared" si="5"/>
        <v>367</v>
      </c>
      <c r="H41" s="15">
        <f t="shared" si="7"/>
        <v>1</v>
      </c>
      <c r="I41" s="15" t="s">
        <v>5</v>
      </c>
      <c r="J41" s="16"/>
      <c r="K41" s="16"/>
      <c r="L41" s="16" t="str">
        <f t="shared" si="8"/>
        <v/>
      </c>
    </row>
    <row r="42" spans="1:12" x14ac:dyDescent="0.25">
      <c r="A42" s="14">
        <f t="shared" si="4"/>
        <v>0</v>
      </c>
      <c r="B42" s="14" t="str">
        <f t="shared" si="6"/>
        <v>0x00</v>
      </c>
      <c r="C42" s="15" t="s">
        <v>1146</v>
      </c>
      <c r="D42" s="15" t="s">
        <v>1184</v>
      </c>
      <c r="E42" s="17" t="s">
        <v>1875</v>
      </c>
      <c r="F42" s="16">
        <f t="shared" si="5"/>
        <v>366</v>
      </c>
      <c r="G42" s="16">
        <f t="shared" si="5"/>
        <v>362</v>
      </c>
      <c r="H42" s="15">
        <f t="shared" si="7"/>
        <v>5</v>
      </c>
      <c r="I42" s="15" t="s">
        <v>5</v>
      </c>
      <c r="J42" s="16"/>
      <c r="K42" s="16" t="str">
        <f>D42</f>
        <v>bf_vpa_att_v6</v>
      </c>
      <c r="L42" s="16" t="str">
        <f t="shared" si="8"/>
        <v>out</v>
      </c>
    </row>
    <row r="43" spans="1:12" x14ac:dyDescent="0.25">
      <c r="A43" s="14">
        <f t="shared" si="4"/>
        <v>0</v>
      </c>
      <c r="B43" s="14" t="str">
        <f t="shared" si="6"/>
        <v>0x00</v>
      </c>
      <c r="C43" s="15" t="s">
        <v>1146</v>
      </c>
      <c r="D43" s="15" t="s">
        <v>1185</v>
      </c>
      <c r="E43" s="15" t="s">
        <v>1876</v>
      </c>
      <c r="F43" s="16">
        <f t="shared" si="5"/>
        <v>361</v>
      </c>
      <c r="G43" s="16">
        <f t="shared" si="5"/>
        <v>357</v>
      </c>
      <c r="H43" s="15">
        <f t="shared" si="7"/>
        <v>5</v>
      </c>
      <c r="I43" s="15" t="s">
        <v>5</v>
      </c>
      <c r="J43" s="15"/>
      <c r="K43" s="16" t="str">
        <f>D43</f>
        <v>bf_vpa_q_v6</v>
      </c>
      <c r="L43" s="16" t="str">
        <f t="shared" si="8"/>
        <v>out</v>
      </c>
    </row>
    <row r="44" spans="1:12" x14ac:dyDescent="0.25">
      <c r="A44" s="14">
        <f t="shared" si="4"/>
        <v>0</v>
      </c>
      <c r="B44" s="14" t="str">
        <f t="shared" si="6"/>
        <v>0x00</v>
      </c>
      <c r="C44" s="15" t="s">
        <v>1146</v>
      </c>
      <c r="D44" s="15" t="s">
        <v>1186</v>
      </c>
      <c r="E44" s="15" t="s">
        <v>1877</v>
      </c>
      <c r="F44" s="16">
        <f t="shared" si="5"/>
        <v>356</v>
      </c>
      <c r="G44" s="16">
        <f t="shared" si="5"/>
        <v>352</v>
      </c>
      <c r="H44" s="15">
        <f t="shared" si="7"/>
        <v>5</v>
      </c>
      <c r="I44" s="15" t="s">
        <v>5</v>
      </c>
      <c r="J44" s="16"/>
      <c r="K44" s="16" t="str">
        <f>D44</f>
        <v>bf_vpa_i_v6</v>
      </c>
      <c r="L44" s="16" t="str">
        <f t="shared" si="8"/>
        <v>out</v>
      </c>
    </row>
    <row r="45" spans="1:12" x14ac:dyDescent="0.25">
      <c r="A45" s="14">
        <f t="shared" si="4"/>
        <v>0</v>
      </c>
      <c r="B45" s="14" t="str">
        <f t="shared" si="6"/>
        <v>0x00</v>
      </c>
      <c r="C45" s="15" t="s">
        <v>1146</v>
      </c>
      <c r="D45" s="36" t="s">
        <v>1187</v>
      </c>
      <c r="E45" s="17" t="s">
        <v>1874</v>
      </c>
      <c r="F45" s="16">
        <f t="shared" si="5"/>
        <v>351</v>
      </c>
      <c r="G45" s="16">
        <f t="shared" si="5"/>
        <v>351</v>
      </c>
      <c r="H45" s="15">
        <f t="shared" si="7"/>
        <v>1</v>
      </c>
      <c r="I45" s="15" t="s">
        <v>5</v>
      </c>
      <c r="J45" s="16"/>
      <c r="K45" s="16"/>
      <c r="L45" s="16" t="str">
        <f t="shared" si="8"/>
        <v/>
      </c>
    </row>
    <row r="46" spans="1:12" x14ac:dyDescent="0.25">
      <c r="A46" s="14">
        <f t="shared" si="4"/>
        <v>0</v>
      </c>
      <c r="B46" s="14" t="str">
        <f t="shared" si="6"/>
        <v>0x00</v>
      </c>
      <c r="C46" s="15" t="s">
        <v>1146</v>
      </c>
      <c r="D46" s="15" t="s">
        <v>1188</v>
      </c>
      <c r="E46" s="17" t="s">
        <v>1875</v>
      </c>
      <c r="F46" s="16">
        <f t="shared" si="5"/>
        <v>350</v>
      </c>
      <c r="G46" s="16">
        <f t="shared" si="5"/>
        <v>346</v>
      </c>
      <c r="H46" s="15">
        <f t="shared" si="7"/>
        <v>5</v>
      </c>
      <c r="I46" s="15" t="s">
        <v>5</v>
      </c>
      <c r="J46" s="16"/>
      <c r="K46" s="16" t="str">
        <f>D46</f>
        <v>bf_vpa_att_v5</v>
      </c>
      <c r="L46" s="16" t="str">
        <f t="shared" si="8"/>
        <v>out</v>
      </c>
    </row>
    <row r="47" spans="1:12" x14ac:dyDescent="0.25">
      <c r="A47" s="14">
        <f t="shared" si="4"/>
        <v>0</v>
      </c>
      <c r="B47" s="14" t="str">
        <f t="shared" si="6"/>
        <v>0x00</v>
      </c>
      <c r="C47" s="15" t="s">
        <v>1146</v>
      </c>
      <c r="D47" s="15" t="s">
        <v>1189</v>
      </c>
      <c r="E47" s="15" t="s">
        <v>1876</v>
      </c>
      <c r="F47" s="16">
        <f t="shared" si="5"/>
        <v>345</v>
      </c>
      <c r="G47" s="16">
        <f t="shared" si="5"/>
        <v>341</v>
      </c>
      <c r="H47" s="15">
        <f t="shared" si="7"/>
        <v>5</v>
      </c>
      <c r="I47" s="15" t="s">
        <v>5</v>
      </c>
      <c r="J47" s="15"/>
      <c r="K47" s="16" t="str">
        <f>D47</f>
        <v>bf_vpa_q_v5</v>
      </c>
      <c r="L47" s="16" t="str">
        <f t="shared" si="8"/>
        <v>out</v>
      </c>
    </row>
    <row r="48" spans="1:12" x14ac:dyDescent="0.25">
      <c r="A48" s="14">
        <f t="shared" si="4"/>
        <v>0</v>
      </c>
      <c r="B48" s="14" t="str">
        <f t="shared" si="6"/>
        <v>0x00</v>
      </c>
      <c r="C48" s="15" t="s">
        <v>1146</v>
      </c>
      <c r="D48" s="15" t="s">
        <v>1190</v>
      </c>
      <c r="E48" s="15" t="s">
        <v>1877</v>
      </c>
      <c r="F48" s="16">
        <f t="shared" si="5"/>
        <v>340</v>
      </c>
      <c r="G48" s="16">
        <f t="shared" si="5"/>
        <v>336</v>
      </c>
      <c r="H48" s="15">
        <f t="shared" si="7"/>
        <v>5</v>
      </c>
      <c r="I48" s="15" t="s">
        <v>5</v>
      </c>
      <c r="J48" s="16"/>
      <c r="K48" s="16" t="str">
        <f>D48</f>
        <v>bf_vpa_i_v5</v>
      </c>
      <c r="L48" s="16" t="str">
        <f t="shared" si="8"/>
        <v>out</v>
      </c>
    </row>
    <row r="49" spans="1:12" x14ac:dyDescent="0.25">
      <c r="A49" s="14">
        <f t="shared" si="4"/>
        <v>0</v>
      </c>
      <c r="B49" s="14" t="str">
        <f t="shared" si="6"/>
        <v>0x00</v>
      </c>
      <c r="C49" s="15" t="s">
        <v>1146</v>
      </c>
      <c r="D49" s="36" t="s">
        <v>1191</v>
      </c>
      <c r="E49" s="17" t="s">
        <v>1874</v>
      </c>
      <c r="F49" s="16">
        <f t="shared" ref="F49:G68" si="9">F45-16</f>
        <v>335</v>
      </c>
      <c r="G49" s="16">
        <f t="shared" si="9"/>
        <v>335</v>
      </c>
      <c r="H49" s="15">
        <f t="shared" si="7"/>
        <v>1</v>
      </c>
      <c r="I49" s="15" t="s">
        <v>5</v>
      </c>
      <c r="J49" s="16"/>
      <c r="K49" s="16"/>
      <c r="L49" s="16" t="str">
        <f t="shared" si="8"/>
        <v/>
      </c>
    </row>
    <row r="50" spans="1:12" x14ac:dyDescent="0.25">
      <c r="A50" s="14">
        <f t="shared" si="4"/>
        <v>0</v>
      </c>
      <c r="B50" s="14" t="str">
        <f t="shared" si="6"/>
        <v>0x00</v>
      </c>
      <c r="C50" s="15" t="s">
        <v>1146</v>
      </c>
      <c r="D50" s="15" t="s">
        <v>1192</v>
      </c>
      <c r="E50" s="17" t="s">
        <v>1875</v>
      </c>
      <c r="F50" s="16">
        <f t="shared" si="9"/>
        <v>334</v>
      </c>
      <c r="G50" s="16">
        <f t="shared" si="9"/>
        <v>330</v>
      </c>
      <c r="H50" s="15">
        <f t="shared" si="7"/>
        <v>5</v>
      </c>
      <c r="I50" s="15" t="s">
        <v>5</v>
      </c>
      <c r="J50" s="16"/>
      <c r="K50" s="16" t="str">
        <f>D50</f>
        <v>bf_vpa_att_v4</v>
      </c>
      <c r="L50" s="16" t="str">
        <f t="shared" si="8"/>
        <v>out</v>
      </c>
    </row>
    <row r="51" spans="1:12" x14ac:dyDescent="0.25">
      <c r="A51" s="14">
        <f t="shared" si="4"/>
        <v>0</v>
      </c>
      <c r="B51" s="14" t="str">
        <f t="shared" si="6"/>
        <v>0x00</v>
      </c>
      <c r="C51" s="15" t="s">
        <v>1146</v>
      </c>
      <c r="D51" s="15" t="s">
        <v>1193</v>
      </c>
      <c r="E51" s="15" t="s">
        <v>1876</v>
      </c>
      <c r="F51" s="16">
        <f t="shared" si="9"/>
        <v>329</v>
      </c>
      <c r="G51" s="16">
        <f t="shared" si="9"/>
        <v>325</v>
      </c>
      <c r="H51" s="15">
        <f t="shared" si="7"/>
        <v>5</v>
      </c>
      <c r="I51" s="15" t="s">
        <v>5</v>
      </c>
      <c r="J51" s="15"/>
      <c r="K51" s="16" t="str">
        <f>D51</f>
        <v>bf_vpa_q_v4</v>
      </c>
      <c r="L51" s="16" t="str">
        <f t="shared" si="8"/>
        <v>out</v>
      </c>
    </row>
    <row r="52" spans="1:12" x14ac:dyDescent="0.25">
      <c r="A52" s="14">
        <f t="shared" si="4"/>
        <v>0</v>
      </c>
      <c r="B52" s="14" t="str">
        <f t="shared" si="6"/>
        <v>0x00</v>
      </c>
      <c r="C52" s="15" t="s">
        <v>1146</v>
      </c>
      <c r="D52" s="15" t="s">
        <v>1194</v>
      </c>
      <c r="E52" s="15" t="s">
        <v>1877</v>
      </c>
      <c r="F52" s="16">
        <f t="shared" si="9"/>
        <v>324</v>
      </c>
      <c r="G52" s="16">
        <f t="shared" si="9"/>
        <v>320</v>
      </c>
      <c r="H52" s="15">
        <f t="shared" si="7"/>
        <v>5</v>
      </c>
      <c r="I52" s="15" t="s">
        <v>5</v>
      </c>
      <c r="J52" s="16"/>
      <c r="K52" s="16" t="str">
        <f>D52</f>
        <v>bf_vpa_i_v4</v>
      </c>
      <c r="L52" s="16" t="str">
        <f t="shared" si="8"/>
        <v>out</v>
      </c>
    </row>
    <row r="53" spans="1:12" x14ac:dyDescent="0.25">
      <c r="A53" s="14">
        <v>0</v>
      </c>
      <c r="B53" s="14" t="str">
        <f t="shared" si="6"/>
        <v>0x00</v>
      </c>
      <c r="C53" s="15" t="s">
        <v>1146</v>
      </c>
      <c r="D53" s="36" t="s">
        <v>1195</v>
      </c>
      <c r="E53" s="17" t="s">
        <v>1874</v>
      </c>
      <c r="F53" s="16">
        <f t="shared" si="9"/>
        <v>319</v>
      </c>
      <c r="G53" s="16">
        <f t="shared" si="9"/>
        <v>319</v>
      </c>
      <c r="H53" s="15">
        <f t="shared" si="7"/>
        <v>1</v>
      </c>
      <c r="I53" s="15" t="s">
        <v>5</v>
      </c>
      <c r="J53" s="16"/>
      <c r="K53" s="16"/>
      <c r="L53" s="16" t="str">
        <f t="shared" si="8"/>
        <v/>
      </c>
    </row>
    <row r="54" spans="1:12" x14ac:dyDescent="0.25">
      <c r="A54" s="14">
        <f>A53</f>
        <v>0</v>
      </c>
      <c r="B54" s="14" t="str">
        <f t="shared" si="6"/>
        <v>0x00</v>
      </c>
      <c r="C54" s="15" t="s">
        <v>1146</v>
      </c>
      <c r="D54" s="15" t="s">
        <v>1196</v>
      </c>
      <c r="E54" s="17" t="s">
        <v>1875</v>
      </c>
      <c r="F54" s="16">
        <f t="shared" si="9"/>
        <v>318</v>
      </c>
      <c r="G54" s="16">
        <f t="shared" si="9"/>
        <v>314</v>
      </c>
      <c r="H54" s="15">
        <f t="shared" si="7"/>
        <v>5</v>
      </c>
      <c r="I54" s="15" t="s">
        <v>5</v>
      </c>
      <c r="J54" s="16"/>
      <c r="K54" s="16" t="str">
        <f>D54</f>
        <v>bf_vpa_att_v3</v>
      </c>
      <c r="L54" s="16" t="str">
        <f t="shared" si="8"/>
        <v>out</v>
      </c>
    </row>
    <row r="55" spans="1:12" x14ac:dyDescent="0.25">
      <c r="A55" s="14">
        <f>A54</f>
        <v>0</v>
      </c>
      <c r="B55" s="14" t="str">
        <f t="shared" si="6"/>
        <v>0x00</v>
      </c>
      <c r="C55" s="15" t="s">
        <v>1146</v>
      </c>
      <c r="D55" s="15" t="s">
        <v>1197</v>
      </c>
      <c r="E55" s="15" t="s">
        <v>1876</v>
      </c>
      <c r="F55" s="16">
        <f t="shared" si="9"/>
        <v>313</v>
      </c>
      <c r="G55" s="16">
        <f t="shared" si="9"/>
        <v>309</v>
      </c>
      <c r="H55" s="15">
        <f t="shared" si="7"/>
        <v>5</v>
      </c>
      <c r="I55" s="15" t="s">
        <v>5</v>
      </c>
      <c r="J55" s="15"/>
      <c r="K55" s="16" t="str">
        <f>D55</f>
        <v>bf_vpa_q_v3</v>
      </c>
      <c r="L55" s="16" t="str">
        <f t="shared" si="8"/>
        <v>out</v>
      </c>
    </row>
    <row r="56" spans="1:12" x14ac:dyDescent="0.25">
      <c r="A56" s="14">
        <f>A55</f>
        <v>0</v>
      </c>
      <c r="B56" s="14" t="str">
        <f t="shared" si="6"/>
        <v>0x00</v>
      </c>
      <c r="C56" s="15" t="s">
        <v>1146</v>
      </c>
      <c r="D56" s="15" t="s">
        <v>1198</v>
      </c>
      <c r="E56" s="15" t="s">
        <v>1877</v>
      </c>
      <c r="F56" s="16">
        <f t="shared" si="9"/>
        <v>308</v>
      </c>
      <c r="G56" s="16">
        <f t="shared" si="9"/>
        <v>304</v>
      </c>
      <c r="H56" s="15">
        <f t="shared" si="7"/>
        <v>5</v>
      </c>
      <c r="I56" s="15" t="s">
        <v>5</v>
      </c>
      <c r="J56" s="16"/>
      <c r="K56" s="16" t="str">
        <f>D56</f>
        <v>bf_vpa_i_v3</v>
      </c>
      <c r="L56" s="16" t="str">
        <f t="shared" si="8"/>
        <v>out</v>
      </c>
    </row>
    <row r="57" spans="1:12" x14ac:dyDescent="0.25">
      <c r="A57" s="14">
        <v>0</v>
      </c>
      <c r="B57" s="14" t="str">
        <f t="shared" si="6"/>
        <v>0x00</v>
      </c>
      <c r="C57" s="15" t="s">
        <v>1146</v>
      </c>
      <c r="D57" s="36" t="s">
        <v>1199</v>
      </c>
      <c r="E57" s="17" t="s">
        <v>1874</v>
      </c>
      <c r="F57" s="16">
        <f t="shared" si="9"/>
        <v>303</v>
      </c>
      <c r="G57" s="16">
        <f t="shared" si="9"/>
        <v>303</v>
      </c>
      <c r="H57" s="15">
        <f t="shared" si="7"/>
        <v>1</v>
      </c>
      <c r="I57" s="15" t="s">
        <v>5</v>
      </c>
      <c r="J57" s="16"/>
      <c r="K57" s="16"/>
      <c r="L57" s="16" t="str">
        <f t="shared" si="8"/>
        <v/>
      </c>
    </row>
    <row r="58" spans="1:12" x14ac:dyDescent="0.25">
      <c r="A58" s="14">
        <f>A57</f>
        <v>0</v>
      </c>
      <c r="B58" s="14" t="str">
        <f t="shared" si="6"/>
        <v>0x00</v>
      </c>
      <c r="C58" s="15" t="s">
        <v>1146</v>
      </c>
      <c r="D58" s="15" t="s">
        <v>1200</v>
      </c>
      <c r="E58" s="17" t="s">
        <v>1875</v>
      </c>
      <c r="F58" s="16">
        <f t="shared" si="9"/>
        <v>302</v>
      </c>
      <c r="G58" s="16">
        <f t="shared" si="9"/>
        <v>298</v>
      </c>
      <c r="H58" s="15">
        <f t="shared" si="7"/>
        <v>5</v>
      </c>
      <c r="I58" s="15" t="s">
        <v>5</v>
      </c>
      <c r="J58" s="16"/>
      <c r="K58" s="16" t="str">
        <f>D58</f>
        <v>bf_vpa_att_v2</v>
      </c>
      <c r="L58" s="16" t="str">
        <f t="shared" si="8"/>
        <v>out</v>
      </c>
    </row>
    <row r="59" spans="1:12" x14ac:dyDescent="0.25">
      <c r="A59" s="14">
        <f>A58</f>
        <v>0</v>
      </c>
      <c r="B59" s="14" t="str">
        <f t="shared" si="6"/>
        <v>0x00</v>
      </c>
      <c r="C59" s="15" t="s">
        <v>1146</v>
      </c>
      <c r="D59" s="15" t="s">
        <v>1201</v>
      </c>
      <c r="E59" s="15" t="s">
        <v>1876</v>
      </c>
      <c r="F59" s="16">
        <f t="shared" si="9"/>
        <v>297</v>
      </c>
      <c r="G59" s="16">
        <f t="shared" si="9"/>
        <v>293</v>
      </c>
      <c r="H59" s="15">
        <f t="shared" si="7"/>
        <v>5</v>
      </c>
      <c r="I59" s="15" t="s">
        <v>5</v>
      </c>
      <c r="J59" s="15"/>
      <c r="K59" s="16" t="str">
        <f>D59</f>
        <v>bf_vpa_q_v2</v>
      </c>
      <c r="L59" s="16" t="str">
        <f t="shared" si="8"/>
        <v>out</v>
      </c>
    </row>
    <row r="60" spans="1:12" x14ac:dyDescent="0.25">
      <c r="A60" s="14">
        <f>A59</f>
        <v>0</v>
      </c>
      <c r="B60" s="14" t="str">
        <f t="shared" si="6"/>
        <v>0x00</v>
      </c>
      <c r="C60" s="15" t="s">
        <v>1146</v>
      </c>
      <c r="D60" s="15" t="s">
        <v>1202</v>
      </c>
      <c r="E60" s="15" t="s">
        <v>1877</v>
      </c>
      <c r="F60" s="16">
        <f t="shared" si="9"/>
        <v>292</v>
      </c>
      <c r="G60" s="16">
        <f t="shared" si="9"/>
        <v>288</v>
      </c>
      <c r="H60" s="15">
        <f t="shared" si="7"/>
        <v>5</v>
      </c>
      <c r="I60" s="15" t="s">
        <v>5</v>
      </c>
      <c r="J60" s="16"/>
      <c r="K60" s="16" t="str">
        <f>D60</f>
        <v>bf_vpa_i_v2</v>
      </c>
      <c r="L60" s="16" t="str">
        <f t="shared" si="8"/>
        <v>out</v>
      </c>
    </row>
    <row r="61" spans="1:12" x14ac:dyDescent="0.25">
      <c r="A61" s="14">
        <v>0</v>
      </c>
      <c r="B61" s="14" t="str">
        <f t="shared" si="6"/>
        <v>0x00</v>
      </c>
      <c r="C61" s="15" t="s">
        <v>1146</v>
      </c>
      <c r="D61" s="36" t="s">
        <v>1203</v>
      </c>
      <c r="E61" s="17" t="s">
        <v>1874</v>
      </c>
      <c r="F61" s="16">
        <f t="shared" si="9"/>
        <v>287</v>
      </c>
      <c r="G61" s="16">
        <f t="shared" si="9"/>
        <v>287</v>
      </c>
      <c r="H61" s="15">
        <f t="shared" si="7"/>
        <v>1</v>
      </c>
      <c r="I61" s="15" t="s">
        <v>5</v>
      </c>
      <c r="J61" s="16"/>
      <c r="K61" s="16"/>
      <c r="L61" s="16" t="str">
        <f t="shared" si="8"/>
        <v/>
      </c>
    </row>
    <row r="62" spans="1:12" x14ac:dyDescent="0.25">
      <c r="A62" s="14">
        <f>A61</f>
        <v>0</v>
      </c>
      <c r="B62" s="14" t="str">
        <f t="shared" si="6"/>
        <v>0x00</v>
      </c>
      <c r="C62" s="15" t="s">
        <v>1146</v>
      </c>
      <c r="D62" s="15" t="s">
        <v>1204</v>
      </c>
      <c r="E62" s="17" t="s">
        <v>1875</v>
      </c>
      <c r="F62" s="16">
        <f t="shared" si="9"/>
        <v>286</v>
      </c>
      <c r="G62" s="16">
        <f t="shared" si="9"/>
        <v>282</v>
      </c>
      <c r="H62" s="15">
        <f t="shared" si="7"/>
        <v>5</v>
      </c>
      <c r="I62" s="15" t="s">
        <v>5</v>
      </c>
      <c r="J62" s="16"/>
      <c r="K62" s="16" t="str">
        <f>D62</f>
        <v>bf_vpa_att_v1</v>
      </c>
      <c r="L62" s="16" t="str">
        <f t="shared" si="8"/>
        <v>out</v>
      </c>
    </row>
    <row r="63" spans="1:12" x14ac:dyDescent="0.25">
      <c r="A63" s="14">
        <f>A62</f>
        <v>0</v>
      </c>
      <c r="B63" s="14" t="str">
        <f t="shared" si="6"/>
        <v>0x00</v>
      </c>
      <c r="C63" s="15" t="s">
        <v>1146</v>
      </c>
      <c r="D63" s="15" t="s">
        <v>1205</v>
      </c>
      <c r="E63" s="15" t="s">
        <v>1876</v>
      </c>
      <c r="F63" s="16">
        <f t="shared" si="9"/>
        <v>281</v>
      </c>
      <c r="G63" s="16">
        <f t="shared" si="9"/>
        <v>277</v>
      </c>
      <c r="H63" s="15">
        <f t="shared" si="7"/>
        <v>5</v>
      </c>
      <c r="I63" s="15" t="s">
        <v>5</v>
      </c>
      <c r="J63" s="15"/>
      <c r="K63" s="16" t="str">
        <f>D63</f>
        <v>bf_vpa_q_v1</v>
      </c>
      <c r="L63" s="16" t="str">
        <f t="shared" si="8"/>
        <v>out</v>
      </c>
    </row>
    <row r="64" spans="1:12" x14ac:dyDescent="0.25">
      <c r="A64" s="14">
        <f>A63</f>
        <v>0</v>
      </c>
      <c r="B64" s="14" t="str">
        <f t="shared" si="6"/>
        <v>0x00</v>
      </c>
      <c r="C64" s="15" t="s">
        <v>1146</v>
      </c>
      <c r="D64" s="15" t="s">
        <v>1206</v>
      </c>
      <c r="E64" s="15" t="s">
        <v>1877</v>
      </c>
      <c r="F64" s="16">
        <f t="shared" si="9"/>
        <v>276</v>
      </c>
      <c r="G64" s="16">
        <f t="shared" si="9"/>
        <v>272</v>
      </c>
      <c r="H64" s="15">
        <f t="shared" si="7"/>
        <v>5</v>
      </c>
      <c r="I64" s="15" t="s">
        <v>5</v>
      </c>
      <c r="J64" s="16"/>
      <c r="K64" s="16" t="str">
        <f>D64</f>
        <v>bf_vpa_i_v1</v>
      </c>
      <c r="L64" s="16" t="str">
        <f t="shared" si="8"/>
        <v>out</v>
      </c>
    </row>
    <row r="65" spans="1:12" x14ac:dyDescent="0.25">
      <c r="A65" s="14">
        <v>0</v>
      </c>
      <c r="B65" s="14" t="str">
        <f t="shared" si="6"/>
        <v>0x00</v>
      </c>
      <c r="C65" s="15" t="s">
        <v>1146</v>
      </c>
      <c r="D65" s="36" t="s">
        <v>1207</v>
      </c>
      <c r="E65" s="17" t="s">
        <v>1874</v>
      </c>
      <c r="F65" s="16">
        <f t="shared" si="9"/>
        <v>271</v>
      </c>
      <c r="G65" s="16">
        <f t="shared" si="9"/>
        <v>271</v>
      </c>
      <c r="H65" s="15">
        <f t="shared" si="7"/>
        <v>1</v>
      </c>
      <c r="I65" s="15" t="s">
        <v>5</v>
      </c>
      <c r="J65" s="16"/>
      <c r="K65" s="16"/>
      <c r="L65" s="16" t="str">
        <f t="shared" si="8"/>
        <v/>
      </c>
    </row>
    <row r="66" spans="1:12" x14ac:dyDescent="0.25">
      <c r="A66" s="14">
        <f>A65</f>
        <v>0</v>
      </c>
      <c r="B66" s="14" t="str">
        <f t="shared" si="6"/>
        <v>0x00</v>
      </c>
      <c r="C66" s="15" t="s">
        <v>1146</v>
      </c>
      <c r="D66" s="15" t="s">
        <v>1208</v>
      </c>
      <c r="E66" s="17" t="s">
        <v>1875</v>
      </c>
      <c r="F66" s="16">
        <f t="shared" si="9"/>
        <v>270</v>
      </c>
      <c r="G66" s="16">
        <f t="shared" si="9"/>
        <v>266</v>
      </c>
      <c r="H66" s="15">
        <f t="shared" si="7"/>
        <v>5</v>
      </c>
      <c r="I66" s="15" t="s">
        <v>5</v>
      </c>
      <c r="J66" s="16"/>
      <c r="K66" s="16" t="str">
        <f>D66</f>
        <v>bf_vpa_att_v0</v>
      </c>
      <c r="L66" s="16" t="str">
        <f t="shared" si="8"/>
        <v>out</v>
      </c>
    </row>
    <row r="67" spans="1:12" x14ac:dyDescent="0.25">
      <c r="A67" s="14">
        <f>A66</f>
        <v>0</v>
      </c>
      <c r="B67" s="14" t="str">
        <f t="shared" si="6"/>
        <v>0x00</v>
      </c>
      <c r="C67" s="15" t="s">
        <v>1146</v>
      </c>
      <c r="D67" s="15" t="s">
        <v>1209</v>
      </c>
      <c r="E67" s="15" t="s">
        <v>1876</v>
      </c>
      <c r="F67" s="16">
        <f t="shared" si="9"/>
        <v>265</v>
      </c>
      <c r="G67" s="16">
        <f t="shared" si="9"/>
        <v>261</v>
      </c>
      <c r="H67" s="15">
        <f t="shared" si="7"/>
        <v>5</v>
      </c>
      <c r="I67" s="15" t="s">
        <v>5</v>
      </c>
      <c r="J67" s="15"/>
      <c r="K67" s="16" t="str">
        <f>D67</f>
        <v>bf_vpa_q_v0</v>
      </c>
      <c r="L67" s="16" t="str">
        <f t="shared" si="8"/>
        <v>out</v>
      </c>
    </row>
    <row r="68" spans="1:12" ht="15.75" thickBot="1" x14ac:dyDescent="0.3">
      <c r="A68" s="65">
        <f>A67</f>
        <v>0</v>
      </c>
      <c r="B68" s="65" t="str">
        <f t="shared" si="6"/>
        <v>0x00</v>
      </c>
      <c r="C68" s="60" t="s">
        <v>1146</v>
      </c>
      <c r="D68" s="60" t="s">
        <v>1210</v>
      </c>
      <c r="E68" s="60" t="s">
        <v>1877</v>
      </c>
      <c r="F68" s="66">
        <f t="shared" si="9"/>
        <v>260</v>
      </c>
      <c r="G68" s="66">
        <f t="shared" si="9"/>
        <v>256</v>
      </c>
      <c r="H68" s="60">
        <f t="shared" si="7"/>
        <v>5</v>
      </c>
      <c r="I68" s="60" t="s">
        <v>5</v>
      </c>
      <c r="J68" s="66"/>
      <c r="K68" s="66" t="str">
        <f>D68</f>
        <v>bf_vpa_i_v0</v>
      </c>
      <c r="L68" s="66" t="str">
        <f t="shared" si="8"/>
        <v>out</v>
      </c>
    </row>
    <row r="69" spans="1:12" x14ac:dyDescent="0.25">
      <c r="A69" s="62">
        <v>0</v>
      </c>
      <c r="B69" s="62" t="str">
        <f t="shared" ref="B69:B100" si="10">_xlfn.CONCAT("0x",DEC2HEX(A69,2))</f>
        <v>0x00</v>
      </c>
      <c r="C69" s="63" t="s">
        <v>1146</v>
      </c>
      <c r="D69" s="36" t="s">
        <v>1211</v>
      </c>
      <c r="E69" s="61" t="s">
        <v>1882</v>
      </c>
      <c r="F69" s="64">
        <v>255</v>
      </c>
      <c r="G69" s="64">
        <v>255</v>
      </c>
      <c r="H69" s="63">
        <f t="shared" ref="H69:H100" si="11">IF(G69="","",F69-G69+1)</f>
        <v>1</v>
      </c>
      <c r="I69" s="63" t="s">
        <v>5</v>
      </c>
      <c r="J69" s="64"/>
      <c r="K69" s="64"/>
      <c r="L69" s="64" t="str">
        <f t="shared" ref="L69:L100" si="12">IF(K69="","",IF(I69="R","in","out"))</f>
        <v/>
      </c>
    </row>
    <row r="70" spans="1:12" x14ac:dyDescent="0.25">
      <c r="A70" s="14">
        <f>A69</f>
        <v>0</v>
      </c>
      <c r="B70" s="14" t="str">
        <f t="shared" si="10"/>
        <v>0x00</v>
      </c>
      <c r="C70" s="15" t="s">
        <v>1146</v>
      </c>
      <c r="D70" s="15" t="s">
        <v>1212</v>
      </c>
      <c r="E70" s="17" t="s">
        <v>1883</v>
      </c>
      <c r="F70" s="16">
        <v>254</v>
      </c>
      <c r="G70" s="16">
        <v>250</v>
      </c>
      <c r="H70" s="15">
        <f t="shared" si="11"/>
        <v>5</v>
      </c>
      <c r="I70" s="15" t="s">
        <v>5</v>
      </c>
      <c r="J70" s="16"/>
      <c r="K70" s="16" t="str">
        <f>D70</f>
        <v>bf_vpa_att_h15</v>
      </c>
      <c r="L70" s="16" t="str">
        <f t="shared" si="12"/>
        <v>out</v>
      </c>
    </row>
    <row r="71" spans="1:12" x14ac:dyDescent="0.25">
      <c r="A71" s="14">
        <f>A70</f>
        <v>0</v>
      </c>
      <c r="B71" s="14" t="str">
        <f t="shared" si="10"/>
        <v>0x00</v>
      </c>
      <c r="C71" s="15" t="s">
        <v>1146</v>
      </c>
      <c r="D71" s="15" t="s">
        <v>1213</v>
      </c>
      <c r="E71" s="29" t="s">
        <v>1884</v>
      </c>
      <c r="F71" s="15">
        <v>249</v>
      </c>
      <c r="G71" s="15">
        <v>245</v>
      </c>
      <c r="H71" s="15">
        <f t="shared" si="11"/>
        <v>5</v>
      </c>
      <c r="I71" s="15" t="s">
        <v>5</v>
      </c>
      <c r="J71" s="15"/>
      <c r="K71" s="16" t="str">
        <f>D71</f>
        <v>bf_vpa_q_h15</v>
      </c>
      <c r="L71" s="16" t="str">
        <f t="shared" si="12"/>
        <v>out</v>
      </c>
    </row>
    <row r="72" spans="1:12" x14ac:dyDescent="0.25">
      <c r="A72" s="14">
        <f>A71</f>
        <v>0</v>
      </c>
      <c r="B72" s="14" t="str">
        <f t="shared" si="10"/>
        <v>0x00</v>
      </c>
      <c r="C72" s="15" t="s">
        <v>1146</v>
      </c>
      <c r="D72" s="15" t="s">
        <v>1214</v>
      </c>
      <c r="E72" s="17" t="s">
        <v>1885</v>
      </c>
      <c r="F72" s="16">
        <v>244</v>
      </c>
      <c r="G72" s="16">
        <v>240</v>
      </c>
      <c r="H72" s="15">
        <f t="shared" si="11"/>
        <v>5</v>
      </c>
      <c r="I72" s="15" t="s">
        <v>5</v>
      </c>
      <c r="J72" s="16"/>
      <c r="K72" s="16" t="str">
        <f>D72</f>
        <v>bf_vpa_i_h15</v>
      </c>
      <c r="L72" s="16" t="str">
        <f t="shared" si="12"/>
        <v>out</v>
      </c>
    </row>
    <row r="73" spans="1:12" x14ac:dyDescent="0.25">
      <c r="A73" s="14">
        <v>0</v>
      </c>
      <c r="B73" s="14" t="str">
        <f t="shared" si="10"/>
        <v>0x00</v>
      </c>
      <c r="C73" s="15" t="s">
        <v>1146</v>
      </c>
      <c r="D73" s="36" t="s">
        <v>1215</v>
      </c>
      <c r="E73" s="17" t="s">
        <v>1874</v>
      </c>
      <c r="F73" s="16">
        <f t="shared" ref="F73:G92" si="13">F69-16</f>
        <v>239</v>
      </c>
      <c r="G73" s="16">
        <f t="shared" si="13"/>
        <v>239</v>
      </c>
      <c r="H73" s="15">
        <f t="shared" si="11"/>
        <v>1</v>
      </c>
      <c r="I73" s="15" t="s">
        <v>5</v>
      </c>
      <c r="J73" s="16"/>
      <c r="K73" s="16"/>
      <c r="L73" s="16" t="str">
        <f t="shared" si="12"/>
        <v/>
      </c>
    </row>
    <row r="74" spans="1:12" x14ac:dyDescent="0.25">
      <c r="A74" s="14">
        <f>A73</f>
        <v>0</v>
      </c>
      <c r="B74" s="14" t="str">
        <f t="shared" si="10"/>
        <v>0x00</v>
      </c>
      <c r="C74" s="15" t="s">
        <v>1146</v>
      </c>
      <c r="D74" s="15" t="s">
        <v>1216</v>
      </c>
      <c r="E74" s="17" t="s">
        <v>1875</v>
      </c>
      <c r="F74" s="16">
        <f t="shared" si="13"/>
        <v>238</v>
      </c>
      <c r="G74" s="16">
        <f t="shared" si="13"/>
        <v>234</v>
      </c>
      <c r="H74" s="15">
        <f t="shared" si="11"/>
        <v>5</v>
      </c>
      <c r="I74" s="15" t="s">
        <v>5</v>
      </c>
      <c r="J74" s="16"/>
      <c r="K74" s="16" t="str">
        <f>D74</f>
        <v>bf_vpa_att_h14</v>
      </c>
      <c r="L74" s="16" t="str">
        <f t="shared" si="12"/>
        <v>out</v>
      </c>
    </row>
    <row r="75" spans="1:12" x14ac:dyDescent="0.25">
      <c r="A75" s="14">
        <f>A74</f>
        <v>0</v>
      </c>
      <c r="B75" s="14" t="str">
        <f t="shared" si="10"/>
        <v>0x00</v>
      </c>
      <c r="C75" s="15" t="s">
        <v>1146</v>
      </c>
      <c r="D75" s="15" t="s">
        <v>1217</v>
      </c>
      <c r="E75" s="15" t="s">
        <v>1876</v>
      </c>
      <c r="F75" s="16">
        <f t="shared" si="13"/>
        <v>233</v>
      </c>
      <c r="G75" s="16">
        <f t="shared" si="13"/>
        <v>229</v>
      </c>
      <c r="H75" s="15">
        <f t="shared" si="11"/>
        <v>5</v>
      </c>
      <c r="I75" s="15" t="s">
        <v>5</v>
      </c>
      <c r="J75" s="15"/>
      <c r="K75" s="16" t="str">
        <f>D75</f>
        <v>bf_vpa_q_h14</v>
      </c>
      <c r="L75" s="16" t="str">
        <f t="shared" si="12"/>
        <v>out</v>
      </c>
    </row>
    <row r="76" spans="1:12" x14ac:dyDescent="0.25">
      <c r="A76" s="14">
        <f>A75</f>
        <v>0</v>
      </c>
      <c r="B76" s="14" t="str">
        <f t="shared" si="10"/>
        <v>0x00</v>
      </c>
      <c r="C76" s="15" t="s">
        <v>1146</v>
      </c>
      <c r="D76" s="15" t="s">
        <v>1218</v>
      </c>
      <c r="E76" s="15" t="s">
        <v>1877</v>
      </c>
      <c r="F76" s="16">
        <f t="shared" si="13"/>
        <v>228</v>
      </c>
      <c r="G76" s="16">
        <f t="shared" si="13"/>
        <v>224</v>
      </c>
      <c r="H76" s="15">
        <f t="shared" si="11"/>
        <v>5</v>
      </c>
      <c r="I76" s="15" t="s">
        <v>5</v>
      </c>
      <c r="J76" s="16"/>
      <c r="K76" s="16" t="str">
        <f>D76</f>
        <v>bf_vpa_i_h14</v>
      </c>
      <c r="L76" s="16" t="str">
        <f t="shared" si="12"/>
        <v>out</v>
      </c>
    </row>
    <row r="77" spans="1:12" x14ac:dyDescent="0.25">
      <c r="A77" s="14">
        <v>0</v>
      </c>
      <c r="B77" s="14" t="str">
        <f t="shared" si="10"/>
        <v>0x00</v>
      </c>
      <c r="C77" s="15" t="s">
        <v>1146</v>
      </c>
      <c r="D77" s="36" t="s">
        <v>1219</v>
      </c>
      <c r="E77" s="17" t="s">
        <v>1874</v>
      </c>
      <c r="F77" s="16">
        <f t="shared" si="13"/>
        <v>223</v>
      </c>
      <c r="G77" s="16">
        <f t="shared" si="13"/>
        <v>223</v>
      </c>
      <c r="H77" s="15">
        <f t="shared" si="11"/>
        <v>1</v>
      </c>
      <c r="I77" s="15" t="s">
        <v>5</v>
      </c>
      <c r="J77" s="16"/>
      <c r="K77" s="16"/>
      <c r="L77" s="16" t="str">
        <f t="shared" si="12"/>
        <v/>
      </c>
    </row>
    <row r="78" spans="1:12" x14ac:dyDescent="0.25">
      <c r="A78" s="14">
        <f>A77</f>
        <v>0</v>
      </c>
      <c r="B78" s="14" t="str">
        <f t="shared" si="10"/>
        <v>0x00</v>
      </c>
      <c r="C78" s="15" t="s">
        <v>1146</v>
      </c>
      <c r="D78" s="15" t="s">
        <v>1220</v>
      </c>
      <c r="E78" s="17" t="s">
        <v>1875</v>
      </c>
      <c r="F78" s="16">
        <f t="shared" si="13"/>
        <v>222</v>
      </c>
      <c r="G78" s="16">
        <f t="shared" si="13"/>
        <v>218</v>
      </c>
      <c r="H78" s="15">
        <f t="shared" si="11"/>
        <v>5</v>
      </c>
      <c r="I78" s="15" t="s">
        <v>5</v>
      </c>
      <c r="J78" s="16"/>
      <c r="K78" s="16" t="str">
        <f>D78</f>
        <v>bf_vpa_att_h13</v>
      </c>
      <c r="L78" s="16" t="str">
        <f t="shared" si="12"/>
        <v>out</v>
      </c>
    </row>
    <row r="79" spans="1:12" x14ac:dyDescent="0.25">
      <c r="A79" s="14">
        <f>A78</f>
        <v>0</v>
      </c>
      <c r="B79" s="14" t="str">
        <f t="shared" si="10"/>
        <v>0x00</v>
      </c>
      <c r="C79" s="15" t="s">
        <v>1146</v>
      </c>
      <c r="D79" s="15" t="s">
        <v>1221</v>
      </c>
      <c r="E79" s="15" t="s">
        <v>1876</v>
      </c>
      <c r="F79" s="16">
        <f t="shared" si="13"/>
        <v>217</v>
      </c>
      <c r="G79" s="16">
        <f t="shared" si="13"/>
        <v>213</v>
      </c>
      <c r="H79" s="15">
        <f t="shared" si="11"/>
        <v>5</v>
      </c>
      <c r="I79" s="15" t="s">
        <v>5</v>
      </c>
      <c r="J79" s="15"/>
      <c r="K79" s="16" t="str">
        <f>D79</f>
        <v>bf_vpa_q_h13</v>
      </c>
      <c r="L79" s="16" t="str">
        <f t="shared" si="12"/>
        <v>out</v>
      </c>
    </row>
    <row r="80" spans="1:12" x14ac:dyDescent="0.25">
      <c r="A80" s="14">
        <f>A79</f>
        <v>0</v>
      </c>
      <c r="B80" s="14" t="str">
        <f t="shared" si="10"/>
        <v>0x00</v>
      </c>
      <c r="C80" s="15" t="s">
        <v>1146</v>
      </c>
      <c r="D80" s="15" t="s">
        <v>1222</v>
      </c>
      <c r="E80" s="15" t="s">
        <v>1877</v>
      </c>
      <c r="F80" s="16">
        <f t="shared" si="13"/>
        <v>212</v>
      </c>
      <c r="G80" s="16">
        <f t="shared" si="13"/>
        <v>208</v>
      </c>
      <c r="H80" s="15">
        <f t="shared" si="11"/>
        <v>5</v>
      </c>
      <c r="I80" s="15" t="s">
        <v>5</v>
      </c>
      <c r="J80" s="16"/>
      <c r="K80" s="16" t="str">
        <f>D80</f>
        <v>bf_vpa_i_h13</v>
      </c>
      <c r="L80" s="16" t="str">
        <f t="shared" si="12"/>
        <v>out</v>
      </c>
    </row>
    <row r="81" spans="1:15" x14ac:dyDescent="0.25">
      <c r="A81" s="14">
        <v>0</v>
      </c>
      <c r="B81" s="14" t="str">
        <f t="shared" si="10"/>
        <v>0x00</v>
      </c>
      <c r="C81" s="15" t="s">
        <v>1146</v>
      </c>
      <c r="D81" s="36" t="s">
        <v>1223</v>
      </c>
      <c r="E81" s="17" t="s">
        <v>1874</v>
      </c>
      <c r="F81" s="16">
        <f t="shared" si="13"/>
        <v>207</v>
      </c>
      <c r="G81" s="16">
        <f t="shared" si="13"/>
        <v>207</v>
      </c>
      <c r="H81" s="15">
        <f t="shared" si="11"/>
        <v>1</v>
      </c>
      <c r="I81" s="15" t="s">
        <v>5</v>
      </c>
      <c r="J81" s="16"/>
      <c r="K81" s="16"/>
      <c r="L81" s="16" t="str">
        <f t="shared" si="12"/>
        <v/>
      </c>
    </row>
    <row r="82" spans="1:15" x14ac:dyDescent="0.25">
      <c r="A82" s="14">
        <f t="shared" ref="A82:A113" si="14">A81</f>
        <v>0</v>
      </c>
      <c r="B82" s="14" t="str">
        <f t="shared" si="10"/>
        <v>0x00</v>
      </c>
      <c r="C82" s="15" t="s">
        <v>1146</v>
      </c>
      <c r="D82" s="15" t="s">
        <v>1224</v>
      </c>
      <c r="E82" s="17" t="s">
        <v>1875</v>
      </c>
      <c r="F82" s="16">
        <f t="shared" si="13"/>
        <v>206</v>
      </c>
      <c r="G82" s="16">
        <f t="shared" si="13"/>
        <v>202</v>
      </c>
      <c r="H82" s="15">
        <f t="shared" si="11"/>
        <v>5</v>
      </c>
      <c r="I82" s="15" t="s">
        <v>5</v>
      </c>
      <c r="J82" s="16"/>
      <c r="K82" s="16" t="str">
        <f>D82</f>
        <v>bf_vpa_att_h12</v>
      </c>
      <c r="L82" s="16" t="str">
        <f t="shared" si="12"/>
        <v>out</v>
      </c>
    </row>
    <row r="83" spans="1:15" x14ac:dyDescent="0.25">
      <c r="A83" s="14">
        <f t="shared" si="14"/>
        <v>0</v>
      </c>
      <c r="B83" s="14" t="str">
        <f t="shared" si="10"/>
        <v>0x00</v>
      </c>
      <c r="C83" s="15" t="s">
        <v>1146</v>
      </c>
      <c r="D83" s="15" t="s">
        <v>1225</v>
      </c>
      <c r="E83" s="15" t="s">
        <v>1876</v>
      </c>
      <c r="F83" s="16">
        <f t="shared" si="13"/>
        <v>201</v>
      </c>
      <c r="G83" s="16">
        <f t="shared" si="13"/>
        <v>197</v>
      </c>
      <c r="H83" s="15">
        <f t="shared" si="11"/>
        <v>5</v>
      </c>
      <c r="I83" s="15" t="s">
        <v>5</v>
      </c>
      <c r="J83" s="15"/>
      <c r="K83" s="16" t="str">
        <f>D83</f>
        <v>bf_vpa_q_h12</v>
      </c>
      <c r="L83" s="16" t="str">
        <f t="shared" si="12"/>
        <v>out</v>
      </c>
    </row>
    <row r="84" spans="1:15" x14ac:dyDescent="0.25">
      <c r="A84" s="14">
        <f t="shared" si="14"/>
        <v>0</v>
      </c>
      <c r="B84" s="14" t="str">
        <f t="shared" si="10"/>
        <v>0x00</v>
      </c>
      <c r="C84" s="15" t="s">
        <v>1146</v>
      </c>
      <c r="D84" s="15" t="s">
        <v>1226</v>
      </c>
      <c r="E84" s="15" t="s">
        <v>1877</v>
      </c>
      <c r="F84" s="16">
        <f t="shared" si="13"/>
        <v>196</v>
      </c>
      <c r="G84" s="16">
        <f t="shared" si="13"/>
        <v>192</v>
      </c>
      <c r="H84" s="15">
        <f t="shared" si="11"/>
        <v>5</v>
      </c>
      <c r="I84" s="15" t="s">
        <v>5</v>
      </c>
      <c r="J84" s="16"/>
      <c r="K84" s="16" t="str">
        <f>D84</f>
        <v>bf_vpa_i_h12</v>
      </c>
      <c r="L84" s="16" t="str">
        <f t="shared" si="12"/>
        <v>out</v>
      </c>
    </row>
    <row r="85" spans="1:15" x14ac:dyDescent="0.25">
      <c r="A85" s="14">
        <f t="shared" si="14"/>
        <v>0</v>
      </c>
      <c r="B85" s="14" t="str">
        <f t="shared" si="10"/>
        <v>0x00</v>
      </c>
      <c r="C85" s="15" t="s">
        <v>1146</v>
      </c>
      <c r="D85" s="36" t="s">
        <v>1227</v>
      </c>
      <c r="E85" s="17" t="s">
        <v>1874</v>
      </c>
      <c r="F85" s="16">
        <f t="shared" si="13"/>
        <v>191</v>
      </c>
      <c r="G85" s="16">
        <f t="shared" si="13"/>
        <v>191</v>
      </c>
      <c r="H85" s="15">
        <f t="shared" si="11"/>
        <v>1</v>
      </c>
      <c r="I85" s="15" t="s">
        <v>5</v>
      </c>
      <c r="J85" s="16"/>
      <c r="K85" s="16"/>
      <c r="L85" s="16" t="str">
        <f t="shared" si="12"/>
        <v/>
      </c>
    </row>
    <row r="86" spans="1:15" x14ac:dyDescent="0.25">
      <c r="A86" s="14">
        <f t="shared" si="14"/>
        <v>0</v>
      </c>
      <c r="B86" s="14" t="str">
        <f t="shared" si="10"/>
        <v>0x00</v>
      </c>
      <c r="C86" s="15" t="s">
        <v>1146</v>
      </c>
      <c r="D86" s="15" t="s">
        <v>1228</v>
      </c>
      <c r="E86" s="17" t="s">
        <v>1875</v>
      </c>
      <c r="F86" s="16">
        <f t="shared" si="13"/>
        <v>190</v>
      </c>
      <c r="G86" s="16">
        <f t="shared" si="13"/>
        <v>186</v>
      </c>
      <c r="H86" s="15">
        <f t="shared" si="11"/>
        <v>5</v>
      </c>
      <c r="I86" s="15" t="s">
        <v>5</v>
      </c>
      <c r="J86" s="16"/>
      <c r="K86" s="16" t="str">
        <f>D86</f>
        <v>bf_vpa_att_h11</v>
      </c>
      <c r="L86" s="16" t="str">
        <f t="shared" si="12"/>
        <v>out</v>
      </c>
      <c r="N86" s="30"/>
      <c r="O86" s="30"/>
    </row>
    <row r="87" spans="1:15" x14ac:dyDescent="0.25">
      <c r="A87" s="14">
        <f t="shared" si="14"/>
        <v>0</v>
      </c>
      <c r="B87" s="14" t="str">
        <f t="shared" si="10"/>
        <v>0x00</v>
      </c>
      <c r="C87" s="15" t="s">
        <v>1146</v>
      </c>
      <c r="D87" s="15" t="s">
        <v>1229</v>
      </c>
      <c r="E87" s="15" t="s">
        <v>1876</v>
      </c>
      <c r="F87" s="16">
        <f t="shared" si="13"/>
        <v>185</v>
      </c>
      <c r="G87" s="16">
        <f t="shared" si="13"/>
        <v>181</v>
      </c>
      <c r="H87" s="15">
        <f t="shared" si="11"/>
        <v>5</v>
      </c>
      <c r="I87" s="15" t="s">
        <v>5</v>
      </c>
      <c r="J87" s="15"/>
      <c r="K87" s="16" t="str">
        <f>D87</f>
        <v>bf_vpa_q_h11</v>
      </c>
      <c r="L87" s="16" t="str">
        <f t="shared" si="12"/>
        <v>out</v>
      </c>
      <c r="N87" s="30"/>
      <c r="O87" s="30"/>
    </row>
    <row r="88" spans="1:15" x14ac:dyDescent="0.25">
      <c r="A88" s="14">
        <f t="shared" si="14"/>
        <v>0</v>
      </c>
      <c r="B88" s="14" t="str">
        <f t="shared" si="10"/>
        <v>0x00</v>
      </c>
      <c r="C88" s="15" t="s">
        <v>1146</v>
      </c>
      <c r="D88" s="15" t="s">
        <v>1230</v>
      </c>
      <c r="E88" s="15" t="s">
        <v>1877</v>
      </c>
      <c r="F88" s="16">
        <f t="shared" si="13"/>
        <v>180</v>
      </c>
      <c r="G88" s="16">
        <f t="shared" si="13"/>
        <v>176</v>
      </c>
      <c r="H88" s="15">
        <f t="shared" si="11"/>
        <v>5</v>
      </c>
      <c r="I88" s="15" t="s">
        <v>5</v>
      </c>
      <c r="J88" s="16"/>
      <c r="K88" s="16" t="str">
        <f>D88</f>
        <v>bf_vpa_i_h11</v>
      </c>
      <c r="L88" s="16" t="str">
        <f t="shared" si="12"/>
        <v>out</v>
      </c>
      <c r="N88" s="30"/>
      <c r="O88" s="30"/>
    </row>
    <row r="89" spans="1:15" x14ac:dyDescent="0.25">
      <c r="A89" s="14">
        <f t="shared" si="14"/>
        <v>0</v>
      </c>
      <c r="B89" s="14" t="str">
        <f t="shared" si="10"/>
        <v>0x00</v>
      </c>
      <c r="C89" s="15" t="s">
        <v>1146</v>
      </c>
      <c r="D89" s="36" t="s">
        <v>1231</v>
      </c>
      <c r="E89" s="17" t="s">
        <v>1874</v>
      </c>
      <c r="F89" s="16">
        <f t="shared" si="13"/>
        <v>175</v>
      </c>
      <c r="G89" s="16">
        <f t="shared" si="13"/>
        <v>175</v>
      </c>
      <c r="H89" s="15">
        <f t="shared" si="11"/>
        <v>1</v>
      </c>
      <c r="I89" s="15" t="s">
        <v>5</v>
      </c>
      <c r="J89" s="16"/>
      <c r="K89" s="16"/>
      <c r="L89" s="16" t="str">
        <f t="shared" si="12"/>
        <v/>
      </c>
      <c r="N89" s="30"/>
      <c r="O89" s="30"/>
    </row>
    <row r="90" spans="1:15" x14ac:dyDescent="0.25">
      <c r="A90" s="14">
        <f t="shared" si="14"/>
        <v>0</v>
      </c>
      <c r="B90" s="14" t="str">
        <f t="shared" si="10"/>
        <v>0x00</v>
      </c>
      <c r="C90" s="15" t="s">
        <v>1146</v>
      </c>
      <c r="D90" s="15" t="s">
        <v>1232</v>
      </c>
      <c r="E90" s="17" t="s">
        <v>1875</v>
      </c>
      <c r="F90" s="16">
        <f t="shared" si="13"/>
        <v>174</v>
      </c>
      <c r="G90" s="16">
        <f t="shared" si="13"/>
        <v>170</v>
      </c>
      <c r="H90" s="15">
        <f t="shared" si="11"/>
        <v>5</v>
      </c>
      <c r="I90" s="15" t="s">
        <v>5</v>
      </c>
      <c r="J90" s="16"/>
      <c r="K90" s="16" t="str">
        <f>D90</f>
        <v>bf_vpa_att_h10</v>
      </c>
      <c r="L90" s="16" t="str">
        <f t="shared" si="12"/>
        <v>out</v>
      </c>
      <c r="N90" s="30"/>
      <c r="O90" s="30"/>
    </row>
    <row r="91" spans="1:15" x14ac:dyDescent="0.25">
      <c r="A91" s="14">
        <f t="shared" si="14"/>
        <v>0</v>
      </c>
      <c r="B91" s="14" t="str">
        <f t="shared" si="10"/>
        <v>0x00</v>
      </c>
      <c r="C91" s="15" t="s">
        <v>1146</v>
      </c>
      <c r="D91" s="15" t="s">
        <v>1233</v>
      </c>
      <c r="E91" s="15" t="s">
        <v>1876</v>
      </c>
      <c r="F91" s="16">
        <f t="shared" si="13"/>
        <v>169</v>
      </c>
      <c r="G91" s="16">
        <f t="shared" si="13"/>
        <v>165</v>
      </c>
      <c r="H91" s="15">
        <f t="shared" si="11"/>
        <v>5</v>
      </c>
      <c r="I91" s="15" t="s">
        <v>5</v>
      </c>
      <c r="J91" s="15"/>
      <c r="K91" s="16" t="str">
        <f>D91</f>
        <v>bf_vpa_q_h10</v>
      </c>
      <c r="L91" s="16" t="str">
        <f t="shared" si="12"/>
        <v>out</v>
      </c>
    </row>
    <row r="92" spans="1:15" x14ac:dyDescent="0.25">
      <c r="A92" s="14">
        <f t="shared" si="14"/>
        <v>0</v>
      </c>
      <c r="B92" s="14" t="str">
        <f t="shared" si="10"/>
        <v>0x00</v>
      </c>
      <c r="C92" s="15" t="s">
        <v>1146</v>
      </c>
      <c r="D92" s="15" t="s">
        <v>1234</v>
      </c>
      <c r="E92" s="15" t="s">
        <v>1877</v>
      </c>
      <c r="F92" s="16">
        <f t="shared" si="13"/>
        <v>164</v>
      </c>
      <c r="G92" s="16">
        <f t="shared" si="13"/>
        <v>160</v>
      </c>
      <c r="H92" s="15">
        <f t="shared" si="11"/>
        <v>5</v>
      </c>
      <c r="I92" s="15" t="s">
        <v>5</v>
      </c>
      <c r="J92" s="16"/>
      <c r="K92" s="16" t="str">
        <f>D92</f>
        <v>bf_vpa_i_h10</v>
      </c>
      <c r="L92" s="16" t="str">
        <f t="shared" si="12"/>
        <v>out</v>
      </c>
    </row>
    <row r="93" spans="1:15" x14ac:dyDescent="0.25">
      <c r="A93" s="14">
        <f t="shared" si="14"/>
        <v>0</v>
      </c>
      <c r="B93" s="14" t="str">
        <f t="shared" si="10"/>
        <v>0x00</v>
      </c>
      <c r="C93" s="15" t="s">
        <v>1146</v>
      </c>
      <c r="D93" s="36" t="s">
        <v>1235</v>
      </c>
      <c r="E93" s="17" t="s">
        <v>1874</v>
      </c>
      <c r="F93" s="16">
        <f t="shared" ref="F93:G112" si="15">F89-16</f>
        <v>159</v>
      </c>
      <c r="G93" s="16">
        <f t="shared" si="15"/>
        <v>159</v>
      </c>
      <c r="H93" s="15">
        <f t="shared" si="11"/>
        <v>1</v>
      </c>
      <c r="I93" s="15" t="s">
        <v>5</v>
      </c>
      <c r="J93" s="16"/>
      <c r="K93" s="16"/>
      <c r="L93" s="16" t="str">
        <f t="shared" si="12"/>
        <v/>
      </c>
    </row>
    <row r="94" spans="1:15" x14ac:dyDescent="0.25">
      <c r="A94" s="14">
        <f t="shared" si="14"/>
        <v>0</v>
      </c>
      <c r="B94" s="14" t="str">
        <f t="shared" si="10"/>
        <v>0x00</v>
      </c>
      <c r="C94" s="15" t="s">
        <v>1146</v>
      </c>
      <c r="D94" s="15" t="s">
        <v>1236</v>
      </c>
      <c r="E94" s="17" t="s">
        <v>1875</v>
      </c>
      <c r="F94" s="16">
        <f t="shared" si="15"/>
        <v>158</v>
      </c>
      <c r="G94" s="16">
        <f t="shared" si="15"/>
        <v>154</v>
      </c>
      <c r="H94" s="15">
        <f t="shared" si="11"/>
        <v>5</v>
      </c>
      <c r="I94" s="15" t="s">
        <v>5</v>
      </c>
      <c r="J94" s="16"/>
      <c r="K94" s="16" t="str">
        <f>D94</f>
        <v>bf_vpa_att_h9</v>
      </c>
      <c r="L94" s="16" t="str">
        <f t="shared" si="12"/>
        <v>out</v>
      </c>
    </row>
    <row r="95" spans="1:15" x14ac:dyDescent="0.25">
      <c r="A95" s="14">
        <f t="shared" si="14"/>
        <v>0</v>
      </c>
      <c r="B95" s="14" t="str">
        <f t="shared" si="10"/>
        <v>0x00</v>
      </c>
      <c r="C95" s="15" t="s">
        <v>1146</v>
      </c>
      <c r="D95" s="15" t="s">
        <v>1237</v>
      </c>
      <c r="E95" s="15" t="s">
        <v>1876</v>
      </c>
      <c r="F95" s="16">
        <f t="shared" si="15"/>
        <v>153</v>
      </c>
      <c r="G95" s="16">
        <f t="shared" si="15"/>
        <v>149</v>
      </c>
      <c r="H95" s="15">
        <f t="shared" si="11"/>
        <v>5</v>
      </c>
      <c r="I95" s="15" t="s">
        <v>5</v>
      </c>
      <c r="J95" s="15"/>
      <c r="K95" s="16" t="str">
        <f>D95</f>
        <v>bf_vpa_q_h9</v>
      </c>
      <c r="L95" s="16" t="str">
        <f t="shared" si="12"/>
        <v>out</v>
      </c>
    </row>
    <row r="96" spans="1:15" x14ac:dyDescent="0.25">
      <c r="A96" s="14">
        <f t="shared" si="14"/>
        <v>0</v>
      </c>
      <c r="B96" s="14" t="str">
        <f t="shared" si="10"/>
        <v>0x00</v>
      </c>
      <c r="C96" s="15" t="s">
        <v>1146</v>
      </c>
      <c r="D96" s="15" t="s">
        <v>1238</v>
      </c>
      <c r="E96" s="15" t="s">
        <v>1877</v>
      </c>
      <c r="F96" s="16">
        <f t="shared" si="15"/>
        <v>148</v>
      </c>
      <c r="G96" s="16">
        <f t="shared" si="15"/>
        <v>144</v>
      </c>
      <c r="H96" s="15">
        <f t="shared" si="11"/>
        <v>5</v>
      </c>
      <c r="I96" s="15" t="s">
        <v>5</v>
      </c>
      <c r="J96" s="16"/>
      <c r="K96" s="16" t="str">
        <f>D96</f>
        <v>bf_vpa_i_h9</v>
      </c>
      <c r="L96" s="16" t="str">
        <f t="shared" si="12"/>
        <v>out</v>
      </c>
    </row>
    <row r="97" spans="1:12" x14ac:dyDescent="0.25">
      <c r="A97" s="14">
        <f t="shared" si="14"/>
        <v>0</v>
      </c>
      <c r="B97" s="14" t="str">
        <f t="shared" si="10"/>
        <v>0x00</v>
      </c>
      <c r="C97" s="15" t="s">
        <v>1146</v>
      </c>
      <c r="D97" s="36" t="s">
        <v>1239</v>
      </c>
      <c r="E97" s="17" t="s">
        <v>1874</v>
      </c>
      <c r="F97" s="16">
        <f t="shared" si="15"/>
        <v>143</v>
      </c>
      <c r="G97" s="16">
        <f t="shared" si="15"/>
        <v>143</v>
      </c>
      <c r="H97" s="15">
        <f t="shared" si="11"/>
        <v>1</v>
      </c>
      <c r="I97" s="15" t="s">
        <v>5</v>
      </c>
      <c r="J97" s="16"/>
      <c r="K97" s="16"/>
      <c r="L97" s="16" t="str">
        <f t="shared" si="12"/>
        <v/>
      </c>
    </row>
    <row r="98" spans="1:12" x14ac:dyDescent="0.25">
      <c r="A98" s="14">
        <f t="shared" si="14"/>
        <v>0</v>
      </c>
      <c r="B98" s="14" t="str">
        <f t="shared" si="10"/>
        <v>0x00</v>
      </c>
      <c r="C98" s="15" t="s">
        <v>1146</v>
      </c>
      <c r="D98" s="15" t="s">
        <v>1240</v>
      </c>
      <c r="E98" s="17" t="s">
        <v>1875</v>
      </c>
      <c r="F98" s="16">
        <f t="shared" si="15"/>
        <v>142</v>
      </c>
      <c r="G98" s="16">
        <f t="shared" si="15"/>
        <v>138</v>
      </c>
      <c r="H98" s="15">
        <f t="shared" si="11"/>
        <v>5</v>
      </c>
      <c r="I98" s="15" t="s">
        <v>5</v>
      </c>
      <c r="J98" s="16"/>
      <c r="K98" s="16" t="str">
        <f>D98</f>
        <v>bf_vpa_att_h8</v>
      </c>
      <c r="L98" s="16" t="str">
        <f t="shared" si="12"/>
        <v>out</v>
      </c>
    </row>
    <row r="99" spans="1:12" x14ac:dyDescent="0.25">
      <c r="A99" s="14">
        <f t="shared" si="14"/>
        <v>0</v>
      </c>
      <c r="B99" s="14" t="str">
        <f t="shared" si="10"/>
        <v>0x00</v>
      </c>
      <c r="C99" s="15" t="s">
        <v>1146</v>
      </c>
      <c r="D99" s="15" t="s">
        <v>1241</v>
      </c>
      <c r="E99" s="15" t="s">
        <v>1876</v>
      </c>
      <c r="F99" s="16">
        <f t="shared" si="15"/>
        <v>137</v>
      </c>
      <c r="G99" s="16">
        <f t="shared" si="15"/>
        <v>133</v>
      </c>
      <c r="H99" s="15">
        <f t="shared" si="11"/>
        <v>5</v>
      </c>
      <c r="I99" s="15" t="s">
        <v>5</v>
      </c>
      <c r="J99" s="15"/>
      <c r="K99" s="16" t="str">
        <f>D99</f>
        <v>bf_vpa_q_h8</v>
      </c>
      <c r="L99" s="16" t="str">
        <f t="shared" si="12"/>
        <v>out</v>
      </c>
    </row>
    <row r="100" spans="1:12" ht="15.75" thickBot="1" x14ac:dyDescent="0.3">
      <c r="A100" s="65">
        <f t="shared" si="14"/>
        <v>0</v>
      </c>
      <c r="B100" s="65" t="str">
        <f t="shared" si="10"/>
        <v>0x00</v>
      </c>
      <c r="C100" s="60" t="s">
        <v>1146</v>
      </c>
      <c r="D100" s="60" t="s">
        <v>1242</v>
      </c>
      <c r="E100" s="60" t="s">
        <v>1877</v>
      </c>
      <c r="F100" s="66">
        <f t="shared" si="15"/>
        <v>132</v>
      </c>
      <c r="G100" s="66">
        <f t="shared" si="15"/>
        <v>128</v>
      </c>
      <c r="H100" s="60">
        <f t="shared" si="11"/>
        <v>5</v>
      </c>
      <c r="I100" s="60" t="s">
        <v>5</v>
      </c>
      <c r="J100" s="66"/>
      <c r="K100" s="66" t="str">
        <f>D100</f>
        <v>bf_vpa_i_h8</v>
      </c>
      <c r="L100" s="66" t="str">
        <f t="shared" si="12"/>
        <v>out</v>
      </c>
    </row>
    <row r="101" spans="1:12" x14ac:dyDescent="0.25">
      <c r="A101" s="62">
        <f t="shared" si="14"/>
        <v>0</v>
      </c>
      <c r="B101" s="62" t="str">
        <f t="shared" ref="B101:B132" si="16">_xlfn.CONCAT("0x",DEC2HEX(A101,2))</f>
        <v>0x00</v>
      </c>
      <c r="C101" s="63" t="s">
        <v>1146</v>
      </c>
      <c r="D101" s="36" t="s">
        <v>1243</v>
      </c>
      <c r="E101" s="61" t="s">
        <v>1886</v>
      </c>
      <c r="F101" s="64">
        <f t="shared" si="15"/>
        <v>127</v>
      </c>
      <c r="G101" s="64">
        <f t="shared" si="15"/>
        <v>127</v>
      </c>
      <c r="H101" s="63">
        <f t="shared" ref="H101:H132" si="17">IF(G101="","",F101-G101+1)</f>
        <v>1</v>
      </c>
      <c r="I101" s="63" t="s">
        <v>5</v>
      </c>
      <c r="J101" s="64"/>
      <c r="K101" s="64"/>
      <c r="L101" s="64" t="str">
        <f t="shared" ref="L101:L132" si="18">IF(K101="","",IF(I101="R","in","out"))</f>
        <v/>
      </c>
    </row>
    <row r="102" spans="1:12" x14ac:dyDescent="0.25">
      <c r="A102" s="14">
        <f t="shared" si="14"/>
        <v>0</v>
      </c>
      <c r="B102" s="14" t="str">
        <f t="shared" si="16"/>
        <v>0x00</v>
      </c>
      <c r="C102" s="15" t="s">
        <v>1146</v>
      </c>
      <c r="D102" s="15" t="s">
        <v>1244</v>
      </c>
      <c r="E102" s="17" t="s">
        <v>1887</v>
      </c>
      <c r="F102" s="16">
        <f t="shared" si="15"/>
        <v>126</v>
      </c>
      <c r="G102" s="16">
        <f t="shared" si="15"/>
        <v>122</v>
      </c>
      <c r="H102" s="15">
        <f t="shared" si="17"/>
        <v>5</v>
      </c>
      <c r="I102" s="15" t="s">
        <v>5</v>
      </c>
      <c r="J102" s="16"/>
      <c r="K102" s="16" t="str">
        <f>D102</f>
        <v>bf_vpa_att_h7</v>
      </c>
      <c r="L102" s="16" t="str">
        <f t="shared" si="18"/>
        <v>out</v>
      </c>
    </row>
    <row r="103" spans="1:12" x14ac:dyDescent="0.25">
      <c r="A103" s="14">
        <f t="shared" si="14"/>
        <v>0</v>
      </c>
      <c r="B103" s="14" t="str">
        <f t="shared" si="16"/>
        <v>0x00</v>
      </c>
      <c r="C103" s="15" t="s">
        <v>1146</v>
      </c>
      <c r="D103" s="15" t="s">
        <v>1245</v>
      </c>
      <c r="E103" s="29" t="s">
        <v>1888</v>
      </c>
      <c r="F103" s="16">
        <f t="shared" si="15"/>
        <v>121</v>
      </c>
      <c r="G103" s="16">
        <f t="shared" si="15"/>
        <v>117</v>
      </c>
      <c r="H103" s="15">
        <f t="shared" si="17"/>
        <v>5</v>
      </c>
      <c r="I103" s="15" t="s">
        <v>5</v>
      </c>
      <c r="J103" s="15"/>
      <c r="K103" s="16" t="str">
        <f>D103</f>
        <v>bf_vpa_q_h7</v>
      </c>
      <c r="L103" s="16" t="str">
        <f t="shared" si="18"/>
        <v>out</v>
      </c>
    </row>
    <row r="104" spans="1:12" x14ac:dyDescent="0.25">
      <c r="A104" s="14">
        <f t="shared" si="14"/>
        <v>0</v>
      </c>
      <c r="B104" s="14" t="str">
        <f t="shared" si="16"/>
        <v>0x00</v>
      </c>
      <c r="C104" s="15" t="s">
        <v>1146</v>
      </c>
      <c r="D104" s="15" t="s">
        <v>1246</v>
      </c>
      <c r="E104" s="17" t="s">
        <v>1889</v>
      </c>
      <c r="F104" s="16">
        <f t="shared" si="15"/>
        <v>116</v>
      </c>
      <c r="G104" s="16">
        <f t="shared" si="15"/>
        <v>112</v>
      </c>
      <c r="H104" s="15">
        <f t="shared" si="17"/>
        <v>5</v>
      </c>
      <c r="I104" s="15" t="s">
        <v>5</v>
      </c>
      <c r="J104" s="16"/>
      <c r="K104" s="16" t="str">
        <f>D104</f>
        <v>bf_vpa_i_h7</v>
      </c>
      <c r="L104" s="16" t="str">
        <f t="shared" si="18"/>
        <v>out</v>
      </c>
    </row>
    <row r="105" spans="1:12" x14ac:dyDescent="0.25">
      <c r="A105" s="14">
        <f t="shared" si="14"/>
        <v>0</v>
      </c>
      <c r="B105" s="14" t="str">
        <f t="shared" si="16"/>
        <v>0x00</v>
      </c>
      <c r="C105" s="15" t="s">
        <v>1146</v>
      </c>
      <c r="D105" s="36" t="s">
        <v>1247</v>
      </c>
      <c r="E105" s="17" t="s">
        <v>1874</v>
      </c>
      <c r="F105" s="16">
        <f t="shared" si="15"/>
        <v>111</v>
      </c>
      <c r="G105" s="16">
        <f t="shared" si="15"/>
        <v>111</v>
      </c>
      <c r="H105" s="15">
        <f t="shared" si="17"/>
        <v>1</v>
      </c>
      <c r="I105" s="15" t="s">
        <v>5</v>
      </c>
      <c r="J105" s="16"/>
      <c r="K105" s="16"/>
      <c r="L105" s="16" t="str">
        <f t="shared" si="18"/>
        <v/>
      </c>
    </row>
    <row r="106" spans="1:12" x14ac:dyDescent="0.25">
      <c r="A106" s="14">
        <f t="shared" si="14"/>
        <v>0</v>
      </c>
      <c r="B106" s="14" t="str">
        <f t="shared" si="16"/>
        <v>0x00</v>
      </c>
      <c r="C106" s="15" t="s">
        <v>1146</v>
      </c>
      <c r="D106" s="15" t="s">
        <v>1248</v>
      </c>
      <c r="E106" s="17" t="s">
        <v>1875</v>
      </c>
      <c r="F106" s="16">
        <f t="shared" si="15"/>
        <v>110</v>
      </c>
      <c r="G106" s="16">
        <f t="shared" si="15"/>
        <v>106</v>
      </c>
      <c r="H106" s="15">
        <f t="shared" si="17"/>
        <v>5</v>
      </c>
      <c r="I106" s="15" t="s">
        <v>5</v>
      </c>
      <c r="J106" s="16"/>
      <c r="K106" s="16" t="str">
        <f>D106</f>
        <v>bf_vpa_att_h6</v>
      </c>
      <c r="L106" s="16" t="str">
        <f t="shared" si="18"/>
        <v>out</v>
      </c>
    </row>
    <row r="107" spans="1:12" x14ac:dyDescent="0.25">
      <c r="A107" s="14">
        <f t="shared" si="14"/>
        <v>0</v>
      </c>
      <c r="B107" s="14" t="str">
        <f t="shared" si="16"/>
        <v>0x00</v>
      </c>
      <c r="C107" s="15" t="s">
        <v>1146</v>
      </c>
      <c r="D107" s="15" t="s">
        <v>1249</v>
      </c>
      <c r="E107" s="15" t="s">
        <v>1876</v>
      </c>
      <c r="F107" s="16">
        <f t="shared" si="15"/>
        <v>105</v>
      </c>
      <c r="G107" s="16">
        <f t="shared" si="15"/>
        <v>101</v>
      </c>
      <c r="H107" s="15">
        <f t="shared" si="17"/>
        <v>5</v>
      </c>
      <c r="I107" s="15" t="s">
        <v>5</v>
      </c>
      <c r="J107" s="15"/>
      <c r="K107" s="16" t="str">
        <f>D107</f>
        <v>bf_vpa_q_h6</v>
      </c>
      <c r="L107" s="16" t="str">
        <f t="shared" si="18"/>
        <v>out</v>
      </c>
    </row>
    <row r="108" spans="1:12" x14ac:dyDescent="0.25">
      <c r="A108" s="14">
        <f t="shared" si="14"/>
        <v>0</v>
      </c>
      <c r="B108" s="14" t="str">
        <f t="shared" si="16"/>
        <v>0x00</v>
      </c>
      <c r="C108" s="15" t="s">
        <v>1146</v>
      </c>
      <c r="D108" s="15" t="s">
        <v>1250</v>
      </c>
      <c r="E108" s="15" t="s">
        <v>1877</v>
      </c>
      <c r="F108" s="16">
        <f t="shared" si="15"/>
        <v>100</v>
      </c>
      <c r="G108" s="16">
        <f t="shared" si="15"/>
        <v>96</v>
      </c>
      <c r="H108" s="15">
        <f t="shared" si="17"/>
        <v>5</v>
      </c>
      <c r="I108" s="15" t="s">
        <v>5</v>
      </c>
      <c r="J108" s="16"/>
      <c r="K108" s="16" t="str">
        <f>D108</f>
        <v>bf_vpa_i_h6</v>
      </c>
      <c r="L108" s="16" t="str">
        <f t="shared" si="18"/>
        <v>out</v>
      </c>
    </row>
    <row r="109" spans="1:12" x14ac:dyDescent="0.25">
      <c r="A109" s="14">
        <f t="shared" si="14"/>
        <v>0</v>
      </c>
      <c r="B109" s="14" t="str">
        <f t="shared" si="16"/>
        <v>0x00</v>
      </c>
      <c r="C109" s="15" t="s">
        <v>1146</v>
      </c>
      <c r="D109" s="36" t="s">
        <v>1251</v>
      </c>
      <c r="E109" s="17" t="s">
        <v>1874</v>
      </c>
      <c r="F109" s="16">
        <f t="shared" si="15"/>
        <v>95</v>
      </c>
      <c r="G109" s="16">
        <f t="shared" si="15"/>
        <v>95</v>
      </c>
      <c r="H109" s="15">
        <f t="shared" si="17"/>
        <v>1</v>
      </c>
      <c r="I109" s="15" t="s">
        <v>5</v>
      </c>
      <c r="J109" s="16"/>
      <c r="K109" s="16"/>
      <c r="L109" s="16" t="str">
        <f t="shared" si="18"/>
        <v/>
      </c>
    </row>
    <row r="110" spans="1:12" x14ac:dyDescent="0.25">
      <c r="A110" s="14">
        <f t="shared" si="14"/>
        <v>0</v>
      </c>
      <c r="B110" s="14" t="str">
        <f t="shared" si="16"/>
        <v>0x00</v>
      </c>
      <c r="C110" s="15" t="s">
        <v>1146</v>
      </c>
      <c r="D110" s="15" t="s">
        <v>1252</v>
      </c>
      <c r="E110" s="17" t="s">
        <v>1875</v>
      </c>
      <c r="F110" s="16">
        <f t="shared" si="15"/>
        <v>94</v>
      </c>
      <c r="G110" s="16">
        <f t="shared" si="15"/>
        <v>90</v>
      </c>
      <c r="H110" s="15">
        <f t="shared" si="17"/>
        <v>5</v>
      </c>
      <c r="I110" s="15" t="s">
        <v>5</v>
      </c>
      <c r="J110" s="16"/>
      <c r="K110" s="16" t="str">
        <f>D110</f>
        <v>bf_vpa_att_h5</v>
      </c>
      <c r="L110" s="16" t="str">
        <f t="shared" si="18"/>
        <v>out</v>
      </c>
    </row>
    <row r="111" spans="1:12" x14ac:dyDescent="0.25">
      <c r="A111" s="14">
        <f t="shared" si="14"/>
        <v>0</v>
      </c>
      <c r="B111" s="14" t="str">
        <f t="shared" si="16"/>
        <v>0x00</v>
      </c>
      <c r="C111" s="15" t="s">
        <v>1146</v>
      </c>
      <c r="D111" s="15" t="s">
        <v>1253</v>
      </c>
      <c r="E111" s="15" t="s">
        <v>1876</v>
      </c>
      <c r="F111" s="16">
        <f t="shared" si="15"/>
        <v>89</v>
      </c>
      <c r="G111" s="16">
        <f t="shared" si="15"/>
        <v>85</v>
      </c>
      <c r="H111" s="15">
        <f t="shared" si="17"/>
        <v>5</v>
      </c>
      <c r="I111" s="15" t="s">
        <v>5</v>
      </c>
      <c r="J111" s="15"/>
      <c r="K111" s="16" t="str">
        <f>D111</f>
        <v>bf_vpa_q_h5</v>
      </c>
      <c r="L111" s="16" t="str">
        <f t="shared" si="18"/>
        <v>out</v>
      </c>
    </row>
    <row r="112" spans="1:12" x14ac:dyDescent="0.25">
      <c r="A112" s="14">
        <f t="shared" si="14"/>
        <v>0</v>
      </c>
      <c r="B112" s="14" t="str">
        <f t="shared" si="16"/>
        <v>0x00</v>
      </c>
      <c r="C112" s="15" t="s">
        <v>1146</v>
      </c>
      <c r="D112" s="15" t="s">
        <v>1254</v>
      </c>
      <c r="E112" s="15" t="s">
        <v>1877</v>
      </c>
      <c r="F112" s="16">
        <f t="shared" si="15"/>
        <v>84</v>
      </c>
      <c r="G112" s="16">
        <f t="shared" si="15"/>
        <v>80</v>
      </c>
      <c r="H112" s="15">
        <f t="shared" si="17"/>
        <v>5</v>
      </c>
      <c r="I112" s="15" t="s">
        <v>5</v>
      </c>
      <c r="J112" s="16"/>
      <c r="K112" s="16" t="str">
        <f>D112</f>
        <v>bf_vpa_i_h5</v>
      </c>
      <c r="L112" s="16" t="str">
        <f t="shared" si="18"/>
        <v>out</v>
      </c>
    </row>
    <row r="113" spans="1:12" x14ac:dyDescent="0.25">
      <c r="A113" s="14">
        <f t="shared" si="14"/>
        <v>0</v>
      </c>
      <c r="B113" s="14" t="str">
        <f t="shared" si="16"/>
        <v>0x00</v>
      </c>
      <c r="C113" s="15" t="s">
        <v>1146</v>
      </c>
      <c r="D113" s="36" t="s">
        <v>1255</v>
      </c>
      <c r="E113" s="17" t="s">
        <v>1874</v>
      </c>
      <c r="F113" s="16">
        <f t="shared" ref="F113:G132" si="19">F109-16</f>
        <v>79</v>
      </c>
      <c r="G113" s="16">
        <f t="shared" si="19"/>
        <v>79</v>
      </c>
      <c r="H113" s="15">
        <f t="shared" si="17"/>
        <v>1</v>
      </c>
      <c r="I113" s="15" t="s">
        <v>5</v>
      </c>
      <c r="J113" s="16"/>
      <c r="K113" s="16"/>
      <c r="L113" s="16" t="str">
        <f t="shared" si="18"/>
        <v/>
      </c>
    </row>
    <row r="114" spans="1:12" x14ac:dyDescent="0.25">
      <c r="A114" s="14">
        <f t="shared" ref="A114:A132" si="20">A113</f>
        <v>0</v>
      </c>
      <c r="B114" s="14" t="str">
        <f t="shared" si="16"/>
        <v>0x00</v>
      </c>
      <c r="C114" s="15" t="s">
        <v>1146</v>
      </c>
      <c r="D114" s="15" t="s">
        <v>1256</v>
      </c>
      <c r="E114" s="17" t="s">
        <v>1875</v>
      </c>
      <c r="F114" s="16">
        <f t="shared" si="19"/>
        <v>78</v>
      </c>
      <c r="G114" s="16">
        <f t="shared" si="19"/>
        <v>74</v>
      </c>
      <c r="H114" s="15">
        <f t="shared" si="17"/>
        <v>5</v>
      </c>
      <c r="I114" s="15" t="s">
        <v>5</v>
      </c>
      <c r="J114" s="16"/>
      <c r="K114" s="16" t="str">
        <f>D114</f>
        <v>bf_vpa_att_h4</v>
      </c>
      <c r="L114" s="16" t="str">
        <f t="shared" si="18"/>
        <v>out</v>
      </c>
    </row>
    <row r="115" spans="1:12" x14ac:dyDescent="0.25">
      <c r="A115" s="14">
        <f t="shared" si="20"/>
        <v>0</v>
      </c>
      <c r="B115" s="14" t="str">
        <f t="shared" si="16"/>
        <v>0x00</v>
      </c>
      <c r="C115" s="15" t="s">
        <v>1146</v>
      </c>
      <c r="D115" s="15" t="s">
        <v>1257</v>
      </c>
      <c r="E115" s="15" t="s">
        <v>1876</v>
      </c>
      <c r="F115" s="16">
        <f t="shared" si="19"/>
        <v>73</v>
      </c>
      <c r="G115" s="16">
        <f t="shared" si="19"/>
        <v>69</v>
      </c>
      <c r="H115" s="15">
        <f t="shared" si="17"/>
        <v>5</v>
      </c>
      <c r="I115" s="15" t="s">
        <v>5</v>
      </c>
      <c r="J115" s="15"/>
      <c r="K115" s="16" t="str">
        <f>D115</f>
        <v>bf_vpa_q_h4</v>
      </c>
      <c r="L115" s="16" t="str">
        <f t="shared" si="18"/>
        <v>out</v>
      </c>
    </row>
    <row r="116" spans="1:12" x14ac:dyDescent="0.25">
      <c r="A116" s="14">
        <f t="shared" si="20"/>
        <v>0</v>
      </c>
      <c r="B116" s="14" t="str">
        <f t="shared" si="16"/>
        <v>0x00</v>
      </c>
      <c r="C116" s="15" t="s">
        <v>1146</v>
      </c>
      <c r="D116" s="15" t="s">
        <v>1258</v>
      </c>
      <c r="E116" s="15" t="s">
        <v>1877</v>
      </c>
      <c r="F116" s="16">
        <f t="shared" si="19"/>
        <v>68</v>
      </c>
      <c r="G116" s="16">
        <f t="shared" si="19"/>
        <v>64</v>
      </c>
      <c r="H116" s="15">
        <f t="shared" si="17"/>
        <v>5</v>
      </c>
      <c r="I116" s="15" t="s">
        <v>5</v>
      </c>
      <c r="J116" s="16"/>
      <c r="K116" s="16" t="str">
        <f>D116</f>
        <v>bf_vpa_i_h4</v>
      </c>
      <c r="L116" s="16" t="str">
        <f t="shared" si="18"/>
        <v>out</v>
      </c>
    </row>
    <row r="117" spans="1:12" x14ac:dyDescent="0.25">
      <c r="A117" s="14">
        <f t="shared" si="20"/>
        <v>0</v>
      </c>
      <c r="B117" s="14" t="str">
        <f t="shared" si="16"/>
        <v>0x00</v>
      </c>
      <c r="C117" s="15" t="s">
        <v>1146</v>
      </c>
      <c r="D117" s="36" t="s">
        <v>1259</v>
      </c>
      <c r="E117" s="17" t="s">
        <v>1874</v>
      </c>
      <c r="F117" s="16">
        <f t="shared" si="19"/>
        <v>63</v>
      </c>
      <c r="G117" s="16">
        <f t="shared" si="19"/>
        <v>63</v>
      </c>
      <c r="H117" s="15">
        <f t="shared" si="17"/>
        <v>1</v>
      </c>
      <c r="I117" s="15" t="s">
        <v>5</v>
      </c>
      <c r="J117" s="16"/>
      <c r="K117" s="16"/>
      <c r="L117" s="16" t="str">
        <f t="shared" si="18"/>
        <v/>
      </c>
    </row>
    <row r="118" spans="1:12" x14ac:dyDescent="0.25">
      <c r="A118" s="14">
        <f t="shared" si="20"/>
        <v>0</v>
      </c>
      <c r="B118" s="14" t="str">
        <f t="shared" si="16"/>
        <v>0x00</v>
      </c>
      <c r="C118" s="15" t="s">
        <v>1146</v>
      </c>
      <c r="D118" s="15" t="s">
        <v>1260</v>
      </c>
      <c r="E118" s="17" t="s">
        <v>1875</v>
      </c>
      <c r="F118" s="16">
        <f t="shared" si="19"/>
        <v>62</v>
      </c>
      <c r="G118" s="16">
        <f t="shared" si="19"/>
        <v>58</v>
      </c>
      <c r="H118" s="15">
        <f t="shared" si="17"/>
        <v>5</v>
      </c>
      <c r="I118" s="15" t="s">
        <v>5</v>
      </c>
      <c r="J118" s="16"/>
      <c r="K118" s="16" t="str">
        <f>D118</f>
        <v>bf_vpa_att_h3</v>
      </c>
      <c r="L118" s="16" t="str">
        <f t="shared" si="18"/>
        <v>out</v>
      </c>
    </row>
    <row r="119" spans="1:12" x14ac:dyDescent="0.25">
      <c r="A119" s="14">
        <f t="shared" si="20"/>
        <v>0</v>
      </c>
      <c r="B119" s="14" t="str">
        <f t="shared" si="16"/>
        <v>0x00</v>
      </c>
      <c r="C119" s="15" t="s">
        <v>1146</v>
      </c>
      <c r="D119" s="15" t="s">
        <v>1261</v>
      </c>
      <c r="E119" s="15" t="s">
        <v>1876</v>
      </c>
      <c r="F119" s="16">
        <f t="shared" si="19"/>
        <v>57</v>
      </c>
      <c r="G119" s="16">
        <f t="shared" si="19"/>
        <v>53</v>
      </c>
      <c r="H119" s="15">
        <f t="shared" si="17"/>
        <v>5</v>
      </c>
      <c r="I119" s="15" t="s">
        <v>5</v>
      </c>
      <c r="J119" s="15"/>
      <c r="K119" s="16" t="str">
        <f>D119</f>
        <v>bf_vpa_q_h3</v>
      </c>
      <c r="L119" s="16" t="str">
        <f t="shared" si="18"/>
        <v>out</v>
      </c>
    </row>
    <row r="120" spans="1:12" x14ac:dyDescent="0.25">
      <c r="A120" s="14">
        <f t="shared" si="20"/>
        <v>0</v>
      </c>
      <c r="B120" s="14" t="str">
        <f t="shared" si="16"/>
        <v>0x00</v>
      </c>
      <c r="C120" s="15" t="s">
        <v>1146</v>
      </c>
      <c r="D120" s="15" t="s">
        <v>1262</v>
      </c>
      <c r="E120" s="15" t="s">
        <v>1877</v>
      </c>
      <c r="F120" s="16">
        <f t="shared" si="19"/>
        <v>52</v>
      </c>
      <c r="G120" s="16">
        <f t="shared" si="19"/>
        <v>48</v>
      </c>
      <c r="H120" s="15">
        <f t="shared" si="17"/>
        <v>5</v>
      </c>
      <c r="I120" s="15" t="s">
        <v>5</v>
      </c>
      <c r="J120" s="16"/>
      <c r="K120" s="16" t="str">
        <f>D120</f>
        <v>bf_vpa_i_h3</v>
      </c>
      <c r="L120" s="16" t="str">
        <f t="shared" si="18"/>
        <v>out</v>
      </c>
    </row>
    <row r="121" spans="1:12" x14ac:dyDescent="0.25">
      <c r="A121" s="14">
        <f t="shared" si="20"/>
        <v>0</v>
      </c>
      <c r="B121" s="14" t="str">
        <f t="shared" si="16"/>
        <v>0x00</v>
      </c>
      <c r="C121" s="15" t="s">
        <v>1146</v>
      </c>
      <c r="D121" s="36" t="s">
        <v>1263</v>
      </c>
      <c r="E121" s="17" t="s">
        <v>1874</v>
      </c>
      <c r="F121" s="16">
        <f t="shared" si="19"/>
        <v>47</v>
      </c>
      <c r="G121" s="16">
        <f t="shared" si="19"/>
        <v>47</v>
      </c>
      <c r="H121" s="15">
        <f t="shared" si="17"/>
        <v>1</v>
      </c>
      <c r="I121" s="15" t="s">
        <v>5</v>
      </c>
      <c r="J121" s="16"/>
      <c r="K121" s="16"/>
      <c r="L121" s="16" t="str">
        <f t="shared" si="18"/>
        <v/>
      </c>
    </row>
    <row r="122" spans="1:12" x14ac:dyDescent="0.25">
      <c r="A122" s="14">
        <f t="shared" si="20"/>
        <v>0</v>
      </c>
      <c r="B122" s="14" t="str">
        <f t="shared" si="16"/>
        <v>0x00</v>
      </c>
      <c r="C122" s="15" t="s">
        <v>1146</v>
      </c>
      <c r="D122" s="15" t="s">
        <v>1264</v>
      </c>
      <c r="E122" s="17" t="s">
        <v>1875</v>
      </c>
      <c r="F122" s="16">
        <f t="shared" si="19"/>
        <v>46</v>
      </c>
      <c r="G122" s="16">
        <f t="shared" si="19"/>
        <v>42</v>
      </c>
      <c r="H122" s="15">
        <f t="shared" si="17"/>
        <v>5</v>
      </c>
      <c r="I122" s="15" t="s">
        <v>5</v>
      </c>
      <c r="J122" s="16"/>
      <c r="K122" s="16" t="str">
        <f>D122</f>
        <v>bf_vpa_att_h2</v>
      </c>
      <c r="L122" s="16" t="str">
        <f t="shared" si="18"/>
        <v>out</v>
      </c>
    </row>
    <row r="123" spans="1:12" x14ac:dyDescent="0.25">
      <c r="A123" s="14">
        <f t="shared" si="20"/>
        <v>0</v>
      </c>
      <c r="B123" s="14" t="str">
        <f t="shared" si="16"/>
        <v>0x00</v>
      </c>
      <c r="C123" s="15" t="s">
        <v>1146</v>
      </c>
      <c r="D123" s="15" t="s">
        <v>1265</v>
      </c>
      <c r="E123" s="15" t="s">
        <v>1876</v>
      </c>
      <c r="F123" s="16">
        <f t="shared" si="19"/>
        <v>41</v>
      </c>
      <c r="G123" s="16">
        <f t="shared" si="19"/>
        <v>37</v>
      </c>
      <c r="H123" s="15">
        <f t="shared" si="17"/>
        <v>5</v>
      </c>
      <c r="I123" s="15" t="s">
        <v>5</v>
      </c>
      <c r="J123" s="15"/>
      <c r="K123" s="16" t="str">
        <f>D123</f>
        <v>bf_vpa_q_h2</v>
      </c>
      <c r="L123" s="16" t="str">
        <f t="shared" si="18"/>
        <v>out</v>
      </c>
    </row>
    <row r="124" spans="1:12" x14ac:dyDescent="0.25">
      <c r="A124" s="14">
        <f t="shared" si="20"/>
        <v>0</v>
      </c>
      <c r="B124" s="14" t="str">
        <f t="shared" si="16"/>
        <v>0x00</v>
      </c>
      <c r="C124" s="15" t="s">
        <v>1146</v>
      </c>
      <c r="D124" s="15" t="s">
        <v>1266</v>
      </c>
      <c r="E124" s="15" t="s">
        <v>1877</v>
      </c>
      <c r="F124" s="16">
        <f t="shared" si="19"/>
        <v>36</v>
      </c>
      <c r="G124" s="16">
        <f t="shared" si="19"/>
        <v>32</v>
      </c>
      <c r="H124" s="15">
        <f t="shared" si="17"/>
        <v>5</v>
      </c>
      <c r="I124" s="15" t="s">
        <v>5</v>
      </c>
      <c r="J124" s="16"/>
      <c r="K124" s="16" t="str">
        <f>D124</f>
        <v>bf_vpa_i_h2</v>
      </c>
      <c r="L124" s="16" t="str">
        <f t="shared" si="18"/>
        <v>out</v>
      </c>
    </row>
    <row r="125" spans="1:12" x14ac:dyDescent="0.25">
      <c r="A125" s="14">
        <f t="shared" si="20"/>
        <v>0</v>
      </c>
      <c r="B125" s="14" t="str">
        <f t="shared" si="16"/>
        <v>0x00</v>
      </c>
      <c r="C125" s="15" t="s">
        <v>1146</v>
      </c>
      <c r="D125" s="36" t="s">
        <v>1267</v>
      </c>
      <c r="E125" s="17" t="s">
        <v>1874</v>
      </c>
      <c r="F125" s="16">
        <f t="shared" si="19"/>
        <v>31</v>
      </c>
      <c r="G125" s="16">
        <f t="shared" si="19"/>
        <v>31</v>
      </c>
      <c r="H125" s="15">
        <f t="shared" si="17"/>
        <v>1</v>
      </c>
      <c r="I125" s="15" t="s">
        <v>5</v>
      </c>
      <c r="J125" s="16"/>
      <c r="K125" s="16"/>
      <c r="L125" s="16" t="str">
        <f t="shared" si="18"/>
        <v/>
      </c>
    </row>
    <row r="126" spans="1:12" x14ac:dyDescent="0.25">
      <c r="A126" s="14">
        <f t="shared" si="20"/>
        <v>0</v>
      </c>
      <c r="B126" s="14" t="str">
        <f t="shared" si="16"/>
        <v>0x00</v>
      </c>
      <c r="C126" s="15" t="s">
        <v>1146</v>
      </c>
      <c r="D126" s="15" t="s">
        <v>1268</v>
      </c>
      <c r="E126" s="17" t="s">
        <v>1875</v>
      </c>
      <c r="F126" s="16">
        <f t="shared" si="19"/>
        <v>30</v>
      </c>
      <c r="G126" s="16">
        <f t="shared" si="19"/>
        <v>26</v>
      </c>
      <c r="H126" s="15">
        <f t="shared" si="17"/>
        <v>5</v>
      </c>
      <c r="I126" s="15" t="s">
        <v>5</v>
      </c>
      <c r="J126" s="16"/>
      <c r="K126" s="16" t="str">
        <f>D126</f>
        <v>bf_vpa_att_h1</v>
      </c>
      <c r="L126" s="16" t="str">
        <f t="shared" si="18"/>
        <v>out</v>
      </c>
    </row>
    <row r="127" spans="1:12" x14ac:dyDescent="0.25">
      <c r="A127" s="14">
        <f t="shared" si="20"/>
        <v>0</v>
      </c>
      <c r="B127" s="14" t="str">
        <f t="shared" si="16"/>
        <v>0x00</v>
      </c>
      <c r="C127" s="15" t="s">
        <v>1146</v>
      </c>
      <c r="D127" s="15" t="s">
        <v>1269</v>
      </c>
      <c r="E127" s="15" t="s">
        <v>1876</v>
      </c>
      <c r="F127" s="16">
        <f t="shared" si="19"/>
        <v>25</v>
      </c>
      <c r="G127" s="16">
        <f t="shared" si="19"/>
        <v>21</v>
      </c>
      <c r="H127" s="15">
        <f t="shared" si="17"/>
        <v>5</v>
      </c>
      <c r="I127" s="15" t="s">
        <v>5</v>
      </c>
      <c r="J127" s="15"/>
      <c r="K127" s="16" t="str">
        <f>D127</f>
        <v>bf_vpa_q_h1</v>
      </c>
      <c r="L127" s="16" t="str">
        <f t="shared" si="18"/>
        <v>out</v>
      </c>
    </row>
    <row r="128" spans="1:12" x14ac:dyDescent="0.25">
      <c r="A128" s="14">
        <f t="shared" si="20"/>
        <v>0</v>
      </c>
      <c r="B128" s="14" t="str">
        <f t="shared" si="16"/>
        <v>0x00</v>
      </c>
      <c r="C128" s="15" t="s">
        <v>1146</v>
      </c>
      <c r="D128" s="15" t="s">
        <v>1270</v>
      </c>
      <c r="E128" s="15" t="s">
        <v>1877</v>
      </c>
      <c r="F128" s="16">
        <f t="shared" si="19"/>
        <v>20</v>
      </c>
      <c r="G128" s="16">
        <f t="shared" si="19"/>
        <v>16</v>
      </c>
      <c r="H128" s="15">
        <f t="shared" si="17"/>
        <v>5</v>
      </c>
      <c r="I128" s="15" t="s">
        <v>5</v>
      </c>
      <c r="J128" s="16"/>
      <c r="K128" s="16" t="str">
        <f>D128</f>
        <v>bf_vpa_i_h1</v>
      </c>
      <c r="L128" s="16" t="str">
        <f t="shared" si="18"/>
        <v>out</v>
      </c>
    </row>
    <row r="129" spans="1:12" x14ac:dyDescent="0.25">
      <c r="A129" s="14">
        <f t="shared" si="20"/>
        <v>0</v>
      </c>
      <c r="B129" s="14" t="str">
        <f t="shared" si="16"/>
        <v>0x00</v>
      </c>
      <c r="C129" s="15" t="s">
        <v>1146</v>
      </c>
      <c r="D129" s="36" t="s">
        <v>1271</v>
      </c>
      <c r="E129" s="17" t="s">
        <v>1874</v>
      </c>
      <c r="F129" s="16">
        <f t="shared" si="19"/>
        <v>15</v>
      </c>
      <c r="G129" s="16">
        <f t="shared" si="19"/>
        <v>15</v>
      </c>
      <c r="H129" s="15">
        <f t="shared" si="17"/>
        <v>1</v>
      </c>
      <c r="I129" s="15" t="s">
        <v>5</v>
      </c>
      <c r="J129" s="16"/>
      <c r="K129" s="16"/>
      <c r="L129" s="16" t="str">
        <f t="shared" si="18"/>
        <v/>
      </c>
    </row>
    <row r="130" spans="1:12" x14ac:dyDescent="0.25">
      <c r="A130" s="14">
        <f t="shared" si="20"/>
        <v>0</v>
      </c>
      <c r="B130" s="14" t="str">
        <f t="shared" si="16"/>
        <v>0x00</v>
      </c>
      <c r="C130" s="15" t="s">
        <v>1146</v>
      </c>
      <c r="D130" s="15" t="s">
        <v>1272</v>
      </c>
      <c r="E130" s="17" t="s">
        <v>1875</v>
      </c>
      <c r="F130" s="16">
        <f t="shared" si="19"/>
        <v>14</v>
      </c>
      <c r="G130" s="16">
        <f t="shared" si="19"/>
        <v>10</v>
      </c>
      <c r="H130" s="15">
        <f t="shared" si="17"/>
        <v>5</v>
      </c>
      <c r="I130" s="15" t="s">
        <v>5</v>
      </c>
      <c r="J130" s="16"/>
      <c r="K130" s="16" t="str">
        <f>D130</f>
        <v>bf_vpa_att_h0</v>
      </c>
      <c r="L130" s="16" t="str">
        <f t="shared" si="18"/>
        <v>out</v>
      </c>
    </row>
    <row r="131" spans="1:12" x14ac:dyDescent="0.25">
      <c r="A131" s="14">
        <f t="shared" si="20"/>
        <v>0</v>
      </c>
      <c r="B131" s="14" t="str">
        <f t="shared" si="16"/>
        <v>0x00</v>
      </c>
      <c r="C131" s="15" t="s">
        <v>1146</v>
      </c>
      <c r="D131" s="15" t="s">
        <v>1273</v>
      </c>
      <c r="E131" s="15" t="s">
        <v>1876</v>
      </c>
      <c r="F131" s="16">
        <f t="shared" si="19"/>
        <v>9</v>
      </c>
      <c r="G131" s="16">
        <f t="shared" si="19"/>
        <v>5</v>
      </c>
      <c r="H131" s="15">
        <f t="shared" si="17"/>
        <v>5</v>
      </c>
      <c r="I131" s="15" t="s">
        <v>5</v>
      </c>
      <c r="J131" s="15"/>
      <c r="K131" s="16" t="str">
        <f>D131</f>
        <v>bf_vpa_q_h0</v>
      </c>
      <c r="L131" s="16" t="str">
        <f t="shared" si="18"/>
        <v>out</v>
      </c>
    </row>
    <row r="132" spans="1:12" ht="15.75" thickBot="1" x14ac:dyDescent="0.3">
      <c r="A132" s="65">
        <f t="shared" si="20"/>
        <v>0</v>
      </c>
      <c r="B132" s="65" t="str">
        <f t="shared" si="16"/>
        <v>0x00</v>
      </c>
      <c r="C132" s="60" t="s">
        <v>1146</v>
      </c>
      <c r="D132" s="60" t="s">
        <v>1274</v>
      </c>
      <c r="E132" s="60" t="s">
        <v>1877</v>
      </c>
      <c r="F132" s="66">
        <f t="shared" si="19"/>
        <v>4</v>
      </c>
      <c r="G132" s="66">
        <f t="shared" si="19"/>
        <v>0</v>
      </c>
      <c r="H132" s="60">
        <f t="shared" si="17"/>
        <v>5</v>
      </c>
      <c r="I132" s="60" t="s">
        <v>5</v>
      </c>
      <c r="J132" s="66"/>
      <c r="K132" s="66" t="str">
        <f>D132</f>
        <v>bf_vpa_i_h0</v>
      </c>
      <c r="L132" s="66" t="str">
        <f t="shared" si="18"/>
        <v>out</v>
      </c>
    </row>
  </sheetData>
  <dataValidations disablePrompts="1" count="1">
    <dataValidation type="list" allowBlank="1" showInputMessage="1" showErrorMessage="1" sqref="I5:I132" xr:uid="{00000000-0002-0000-0F00-000000000000}">
      <formula1>"RW,W,R"</formula1>
      <formula2>0</formula2>
    </dataValidation>
  </dataValidations>
  <pageMargins left="0.7" right="0.7" top="0.75" bottom="0.75" header="0.3" footer="0.3"/>
  <pageSetup paperSize="9" scale="46" firstPageNumber="0" orientation="portrait" r:id="rId1"/>
  <headerFooter>
    <oddHeader>&amp;C&amp;"Calibri,Fet"&amp;48BF_RAM</oddHeader>
  </headerFooter>
  <rowBreaks count="1" manualBreakCount="1">
    <brk id="68" max="9"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00C1A0A0D8944250439C6479F995C7FC35" ma:contentTypeVersion="4" ma:contentTypeDescription="Allows users to upload documents of any content type to a library. Unknown documents will be treated as their original content type in client applications." ma:contentTypeScope="" ma:versionID="c902742f7dbc0446f579f09bdb8dd233">
  <xsd:schema xmlns:xsd="http://www.w3.org/2001/XMLSchema" xmlns:xs="http://www.w3.org/2001/XMLSchema" xmlns:p="http://schemas.microsoft.com/office/2006/metadata/properties" targetNamespace="http://schemas.microsoft.com/office/2006/metadata/properties" ma:root="true" ma:fieldsID="1c7f23ad84b03631a67ec68dcd8083c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0424F56-B02E-4EFB-9F84-33A69F4960E5}">
  <ds:schemaRefs>
    <ds:schemaRef ds:uri="http://schemas.microsoft.com/sharepoint/v3/contenttype/forms"/>
  </ds:schemaRefs>
</ds:datastoreItem>
</file>

<file path=customXml/itemProps2.xml><?xml version="1.0" encoding="utf-8"?>
<ds:datastoreItem xmlns:ds="http://schemas.openxmlformats.org/officeDocument/2006/customXml" ds:itemID="{B1C420EE-9E5B-46B4-824B-EBCA631F4AA5}">
  <ds:schemaRefs>
    <ds:schemaRef ds:uri="http://schemas.microsoft.com/sharepoint/events"/>
  </ds:schemaRefs>
</ds:datastoreItem>
</file>

<file path=customXml/itemProps3.xml><?xml version="1.0" encoding="utf-8"?>
<ds:datastoreItem xmlns:ds="http://schemas.openxmlformats.org/officeDocument/2006/customXml" ds:itemID="{54CE7E44-D579-4AB9-A3DA-7453F1D85E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4.xml><?xml version="1.0" encoding="utf-8"?>
<ds:datastoreItem xmlns:ds="http://schemas.openxmlformats.org/officeDocument/2006/customXml" ds:itemID="{12391427-F133-4140-9151-5F321A4F1857}">
  <ds:schemaRefs>
    <ds:schemaRef ds:uri="http://schemas.openxmlformats.org/package/2006/metadata/core-properties"/>
    <ds:schemaRef ds:uri="http://schemas.microsoft.com/office/infopath/2007/PartnerControls"/>
    <ds:schemaRef ds:uri="http://schemas.microsoft.com/office/2006/documentManagement/types"/>
    <ds:schemaRef ds:uri="http://purl.org/dc/elements/1.1/"/>
    <ds:schemaRef ds:uri="http://www.w3.org/XML/1998/namespace"/>
    <ds:schemaRef ds:uri="http://purl.org/dc/term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emplate/>
  <TotalTime>57</TotalTime>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Setup</vt:lpstr>
      <vt:lpstr>SYSTEM</vt:lpstr>
      <vt:lpstr>RCU</vt:lpstr>
      <vt:lpstr>I2C</vt:lpstr>
      <vt:lpstr>EFC</vt:lpstr>
      <vt:lpstr>ADC</vt:lpstr>
      <vt:lpstr>SCHED</vt:lpstr>
      <vt:lpstr>FIR</vt:lpstr>
      <vt:lpstr>SYNTH</vt:lpstr>
      <vt:lpstr>TRX</vt:lpstr>
      <vt:lpstr>TDD</vt:lpstr>
      <vt:lpstr>BIST</vt:lpstr>
      <vt:lpstr>RX</vt:lpstr>
      <vt:lpstr>RX_RAM</vt:lpstr>
      <vt:lpstr>TX_RAM</vt:lpstr>
      <vt:lpstr>BF_RAM</vt:lpstr>
      <vt:lpstr>ADC!Print_Area</vt:lpstr>
      <vt:lpstr>BF_RAM!Print_Area</vt:lpstr>
      <vt:lpstr>BIST!Print_Area</vt:lpstr>
      <vt:lpstr>EFC!Print_Area</vt:lpstr>
      <vt:lpstr>FIR!Print_Area</vt:lpstr>
      <vt:lpstr>I2C!Print_Area</vt:lpstr>
      <vt:lpstr>RCU!Print_Area</vt:lpstr>
      <vt:lpstr>RX!Print_Area</vt:lpstr>
      <vt:lpstr>RX_RAM!Print_Area</vt:lpstr>
      <vt:lpstr>SCHED!Print_Area</vt:lpstr>
      <vt:lpstr>Setup!Print_Area</vt:lpstr>
      <vt:lpstr>SYNTH!Print_Area</vt:lpstr>
      <vt:lpstr>SYSTEM!Print_Area</vt:lpstr>
      <vt:lpstr>TDD!Print_Area</vt:lpstr>
      <vt:lpstr>TRX!Print_Area</vt:lpstr>
      <vt:lpstr>TX_RAM!Print_Area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TRB02801 Register Map</dc:title>
  <dc:subject/>
  <dc:creator>Dan Storåkers;klas.brink@sivers-semiconductors.com</dc:creator>
  <cp:keywords>TRB02801</cp:keywords>
  <dc:description/>
  <cp:lastModifiedBy>Pedram Zehtab-Fard</cp:lastModifiedBy>
  <cp:revision>8</cp:revision>
  <cp:lastPrinted>2022-06-20T20:48:01Z</cp:lastPrinted>
  <dcterms:created xsi:type="dcterms:W3CDTF">2015-06-05T18:17:20Z</dcterms:created>
  <dcterms:modified xsi:type="dcterms:W3CDTF">2022-12-05T09:22:44Z</dcterms:modified>
  <cp:category>TRB02801;Rapinoe</cp:category>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0x01010400C1A0A0D8944250439C6479F995C7FC35</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TaxKeyword">
    <vt:lpwstr>86;#TRB02801|eb659408-e499-488c-9a32-8636435aff82</vt:lpwstr>
  </property>
  <property fmtid="{D5CDD505-2E9C-101B-9397-08002B2CF9AE}" pid="10" name="_dlc_DocId">
    <vt:lpwstr>SIVDOC-410959866-144055</vt:lpwstr>
  </property>
  <property fmtid="{D5CDD505-2E9C-101B-9397-08002B2CF9AE}" pid="11" name="TaxCatchAll">
    <vt:lpwstr>86;#TRB02801</vt:lpwstr>
  </property>
  <property fmtid="{D5CDD505-2E9C-101B-9397-08002B2CF9AE}" pid="12" name="TaxKeywordTaxHTField">
    <vt:lpwstr>TRB02801|eb659408-e499-488c-9a32-8636435aff82</vt:lpwstr>
  </property>
  <property fmtid="{D5CDD505-2E9C-101B-9397-08002B2CF9AE}" pid="13" name="_dlc_DocIdItemGuid">
    <vt:lpwstr>4e6e7acd-b1a6-4e25-9168-85667f0b7dc5</vt:lpwstr>
  </property>
  <property fmtid="{D5CDD505-2E9C-101B-9397-08002B2CF9AE}" pid="14" name="_dlc_DocIdUrl">
    <vt:lpwstr>https://siversima.sharepoint.com/R&amp;D/_layouts/15/DocIdRedir.aspx?ID=SIVDOC-410959866-144055, SIVDOC-410959866-144055</vt:lpwstr>
  </property>
</Properties>
</file>