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Ben/Dropbox/Provincial EPS/AB EPS 1.4.2/InputData/bldgs/BDEQ/"/>
    </mc:Choice>
  </mc:AlternateContent>
  <xr:revisionPtr revIDLastSave="0" documentId="13_ncr:1_{F76E4364-95DA-294D-A98C-E01150C08517}" xr6:coauthVersionLast="36" xr6:coauthVersionMax="36" xr10:uidLastSave="{00000000-0000-0000-0000-000000000000}"/>
  <bookViews>
    <workbookView xWindow="0" yWindow="460" windowWidth="25600" windowHeight="14280" tabRatio="670" firstSheet="6" activeTab="10" xr2:uid="{00000000-000D-0000-FFFF-FFFF00000000}"/>
  </bookViews>
  <sheets>
    <sheet name="About" sheetId="1" r:id="rId1"/>
    <sheet name="Alberta urban rural" sheetId="13" r:id="rId2"/>
    <sheet name="CAN NEB CEF Elec Cap" sheetId="20" r:id="rId3"/>
    <sheet name="Data from elec-BECF" sheetId="21" r:id="rId4"/>
    <sheet name="CAN Distributed Quantities" sheetId="18" r:id="rId5"/>
    <sheet name="BDEQ-BEOfDS-urban-residential" sheetId="4" r:id="rId6"/>
    <sheet name="BDEQ-BEOfDS-rural-residential" sheetId="9" r:id="rId7"/>
    <sheet name="BDEQ-BEOfDS-commercial" sheetId="5" r:id="rId8"/>
    <sheet name="BDEQ-BDESC-urban-residential" sheetId="6" r:id="rId9"/>
    <sheet name="BDEQ-BDESC-rural-residential" sheetId="10" r:id="rId10"/>
    <sheet name="BDEQ-BDESC-commercial" sheetId="7" r:id="rId11"/>
  </sheets>
  <externalReferences>
    <externalReference r:id="rId12"/>
  </externalReferences>
  <definedNames>
    <definedName name="_ftn1" localSheetId="4">'CAN Distributed Quantities'!$A$15</definedName>
    <definedName name="_ftnref1" localSheetId="4">'CAN Distributed Quantities'!#REF!</definedName>
    <definedName name="BTU_per_PJ">[1]About!$A$50</definedName>
    <definedName name="rural_share">#REF!</definedName>
    <definedName name="urban_share">#REF!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C3" i="7"/>
  <c r="C4" i="7"/>
  <c r="C5" i="7"/>
  <c r="C6" i="7"/>
  <c r="C7" i="7"/>
  <c r="C8" i="7"/>
  <c r="C9" i="7"/>
  <c r="C10" i="7"/>
  <c r="C11" i="7"/>
  <c r="C12" i="7"/>
  <c r="C13" i="7"/>
  <c r="C14" i="7"/>
  <c r="C2" i="7"/>
  <c r="B2" i="5"/>
  <c r="B3" i="5"/>
  <c r="B4" i="5"/>
  <c r="B5" i="5"/>
  <c r="B6" i="5"/>
  <c r="B7" i="5"/>
  <c r="B8" i="5"/>
  <c r="B9" i="5"/>
  <c r="B10" i="5"/>
  <c r="B11" i="5"/>
  <c r="B12" i="5"/>
  <c r="B13" i="5"/>
  <c r="B14" i="5"/>
  <c r="C3" i="5"/>
  <c r="C4" i="5"/>
  <c r="C5" i="5"/>
  <c r="C6" i="5"/>
  <c r="C7" i="5"/>
  <c r="C8" i="5"/>
  <c r="C9" i="5"/>
  <c r="C10" i="5"/>
  <c r="C11" i="5"/>
  <c r="C12" i="5"/>
  <c r="C13" i="5"/>
  <c r="C14" i="5"/>
  <c r="C2" i="5"/>
  <c r="D15" i="18"/>
  <c r="B27" i="18"/>
  <c r="D16" i="18"/>
  <c r="C10" i="13"/>
  <c r="E10" i="13"/>
  <c r="D10" i="13"/>
  <c r="C11" i="13"/>
  <c r="E11" i="13"/>
  <c r="D11" i="13"/>
  <c r="F11" i="13" s="1"/>
  <c r="C12" i="13"/>
  <c r="E12" i="13"/>
  <c r="D12" i="13"/>
  <c r="F12" i="13" s="1"/>
  <c r="F13" i="13"/>
  <c r="C9" i="13"/>
  <c r="E9" i="13"/>
  <c r="C13" i="13"/>
  <c r="D18" i="18"/>
  <c r="B30" i="18" s="1"/>
  <c r="D17" i="18"/>
  <c r="D30" i="18"/>
  <c r="L30" i="18"/>
  <c r="P30" i="18"/>
  <c r="T30" i="18"/>
  <c r="B29" i="18"/>
  <c r="G29" i="18"/>
  <c r="I7" i="7" s="1"/>
  <c r="K29" i="18"/>
  <c r="S29" i="18"/>
  <c r="W29" i="18"/>
  <c r="C29" i="18"/>
  <c r="B28" i="18"/>
  <c r="D28" i="18"/>
  <c r="E28" i="18"/>
  <c r="F28" i="18"/>
  <c r="G28" i="18"/>
  <c r="H28" i="18"/>
  <c r="I28" i="18"/>
  <c r="J28" i="18"/>
  <c r="L6" i="7" s="1"/>
  <c r="K28" i="18"/>
  <c r="L28" i="18"/>
  <c r="M28" i="18"/>
  <c r="N28" i="18"/>
  <c r="P6" i="7" s="1"/>
  <c r="O28" i="18"/>
  <c r="P28" i="18"/>
  <c r="Q28" i="18"/>
  <c r="R28" i="18"/>
  <c r="S28" i="18"/>
  <c r="T28" i="18"/>
  <c r="U28" i="18"/>
  <c r="V28" i="18"/>
  <c r="W28" i="18"/>
  <c r="X28" i="18"/>
  <c r="Y28" i="18"/>
  <c r="Z28" i="18"/>
  <c r="C28" i="18"/>
  <c r="AJ27" i="18"/>
  <c r="AF27" i="18"/>
  <c r="AB27" i="18"/>
  <c r="T27" i="18"/>
  <c r="V5" i="7" s="1"/>
  <c r="P27" i="18"/>
  <c r="R5" i="7" s="1"/>
  <c r="L27" i="18"/>
  <c r="C27" i="18"/>
  <c r="E5" i="7" s="1"/>
  <c r="AL3" i="4"/>
  <c r="AK3" i="4"/>
  <c r="AJ3" i="4"/>
  <c r="AI3" i="4"/>
  <c r="AH3" i="4"/>
  <c r="AG3" i="4"/>
  <c r="AF3" i="4"/>
  <c r="AE3" i="4"/>
  <c r="AD3" i="4"/>
  <c r="AC3" i="4"/>
  <c r="AL3" i="9"/>
  <c r="AK3" i="9"/>
  <c r="AJ3" i="9"/>
  <c r="AI3" i="9"/>
  <c r="AH3" i="9"/>
  <c r="AG3" i="9"/>
  <c r="AF3" i="9"/>
  <c r="AE3" i="9"/>
  <c r="AD3" i="9"/>
  <c r="AC3" i="9"/>
  <c r="AL3" i="6"/>
  <c r="AK3" i="6"/>
  <c r="AJ3" i="6"/>
  <c r="AI3" i="6"/>
  <c r="AH3" i="6"/>
  <c r="AG3" i="6"/>
  <c r="AF3" i="6"/>
  <c r="AE3" i="6"/>
  <c r="AD3" i="6"/>
  <c r="AC3" i="6"/>
  <c r="AL3" i="10"/>
  <c r="AK3" i="10"/>
  <c r="AJ3" i="10"/>
  <c r="AI3" i="10"/>
  <c r="AH3" i="10"/>
  <c r="AG3" i="10"/>
  <c r="AF3" i="10"/>
  <c r="AE3" i="10"/>
  <c r="AD3" i="10"/>
  <c r="AC3" i="10"/>
  <c r="AL14" i="7"/>
  <c r="AK14" i="7"/>
  <c r="AJ14" i="7"/>
  <c r="AI14" i="7"/>
  <c r="AH14" i="7"/>
  <c r="AG14" i="7"/>
  <c r="AF14" i="7"/>
  <c r="AE14" i="7"/>
  <c r="AD14" i="7"/>
  <c r="AC14" i="7"/>
  <c r="AL13" i="7"/>
  <c r="AK13" i="7"/>
  <c r="AJ13" i="7"/>
  <c r="AI13" i="7"/>
  <c r="AH13" i="7"/>
  <c r="AG13" i="7"/>
  <c r="AF13" i="7"/>
  <c r="AE13" i="7"/>
  <c r="AD13" i="7"/>
  <c r="AC13" i="7"/>
  <c r="AL12" i="7"/>
  <c r="AK12" i="7"/>
  <c r="AJ12" i="7"/>
  <c r="AI12" i="7"/>
  <c r="AH12" i="7"/>
  <c r="AG12" i="7"/>
  <c r="AF12" i="7"/>
  <c r="AE12" i="7"/>
  <c r="AD12" i="7"/>
  <c r="AC12" i="7"/>
  <c r="AL11" i="7"/>
  <c r="AK11" i="7"/>
  <c r="AJ11" i="7"/>
  <c r="AI11" i="7"/>
  <c r="AH11" i="7"/>
  <c r="AG11" i="7"/>
  <c r="AF11" i="7"/>
  <c r="AE11" i="7"/>
  <c r="AD11" i="7"/>
  <c r="AC11" i="7"/>
  <c r="AL10" i="7"/>
  <c r="AK10" i="7"/>
  <c r="AJ10" i="7"/>
  <c r="AI10" i="7"/>
  <c r="AH10" i="7"/>
  <c r="AG10" i="7"/>
  <c r="AF10" i="7"/>
  <c r="AE10" i="7"/>
  <c r="AD10" i="7"/>
  <c r="AC10" i="7"/>
  <c r="AL4" i="7"/>
  <c r="AK4" i="7"/>
  <c r="AJ4" i="7"/>
  <c r="AI4" i="7"/>
  <c r="AH4" i="7"/>
  <c r="AG4" i="7"/>
  <c r="AF4" i="7"/>
  <c r="AE4" i="7"/>
  <c r="AD4" i="7"/>
  <c r="AC4" i="7"/>
  <c r="AL3" i="7"/>
  <c r="AK3" i="7"/>
  <c r="AJ3" i="7"/>
  <c r="AI3" i="7"/>
  <c r="AH3" i="7"/>
  <c r="AG3" i="7"/>
  <c r="AF3" i="7"/>
  <c r="AE3" i="7"/>
  <c r="AD3" i="7"/>
  <c r="AC3" i="7"/>
  <c r="AL2" i="7"/>
  <c r="AK2" i="7"/>
  <c r="AJ2" i="7"/>
  <c r="AI2" i="7"/>
  <c r="AH2" i="7"/>
  <c r="AG2" i="7"/>
  <c r="AF2" i="7"/>
  <c r="AE2" i="7"/>
  <c r="AD2" i="7"/>
  <c r="AC2" i="7"/>
  <c r="AL7" i="10"/>
  <c r="AK7" i="10"/>
  <c r="AJ7" i="10"/>
  <c r="AI7" i="10"/>
  <c r="AH7" i="10"/>
  <c r="AG7" i="10"/>
  <c r="AF7" i="10"/>
  <c r="AE7" i="10"/>
  <c r="AD7" i="10"/>
  <c r="AC7" i="10"/>
  <c r="AL6" i="10"/>
  <c r="AK6" i="10"/>
  <c r="AJ6" i="10"/>
  <c r="AI6" i="10"/>
  <c r="AH6" i="10"/>
  <c r="AG6" i="10"/>
  <c r="AF6" i="10"/>
  <c r="AE6" i="10"/>
  <c r="AD6" i="10"/>
  <c r="AC6" i="10"/>
  <c r="AL7" i="6"/>
  <c r="AK7" i="6"/>
  <c r="AJ7" i="6"/>
  <c r="AI7" i="6"/>
  <c r="AH7" i="6"/>
  <c r="AG7" i="6"/>
  <c r="AF7" i="6"/>
  <c r="AE7" i="6"/>
  <c r="AD7" i="6"/>
  <c r="AC7" i="6"/>
  <c r="AL6" i="6"/>
  <c r="AK6" i="6"/>
  <c r="AJ6" i="6"/>
  <c r="AI6" i="6"/>
  <c r="AH6" i="6"/>
  <c r="AG6" i="6"/>
  <c r="AF6" i="6"/>
  <c r="AE6" i="6"/>
  <c r="AD6" i="6"/>
  <c r="AC6" i="6"/>
  <c r="AC3" i="5"/>
  <c r="AD3" i="5"/>
  <c r="AE3" i="5"/>
  <c r="AF3" i="5"/>
  <c r="AG3" i="5"/>
  <c r="AH3" i="5"/>
  <c r="AI3" i="5"/>
  <c r="AJ3" i="5"/>
  <c r="AK3" i="5"/>
  <c r="AL3" i="5"/>
  <c r="AC4" i="5"/>
  <c r="AD4" i="5"/>
  <c r="AE4" i="5"/>
  <c r="AF4" i="5"/>
  <c r="AG4" i="5"/>
  <c r="AH4" i="5"/>
  <c r="AI4" i="5"/>
  <c r="AJ4" i="5"/>
  <c r="AK4" i="5"/>
  <c r="AL4" i="5"/>
  <c r="AC10" i="5"/>
  <c r="AD10" i="5"/>
  <c r="AE10" i="5"/>
  <c r="AF10" i="5"/>
  <c r="AG10" i="5"/>
  <c r="AH10" i="5"/>
  <c r="AI10" i="5"/>
  <c r="AJ10" i="5"/>
  <c r="AK10" i="5"/>
  <c r="AL10" i="5"/>
  <c r="AC11" i="5"/>
  <c r="AD11" i="5"/>
  <c r="AE11" i="5"/>
  <c r="AF11" i="5"/>
  <c r="AG11" i="5"/>
  <c r="AH11" i="5"/>
  <c r="AI11" i="5"/>
  <c r="AJ11" i="5"/>
  <c r="AK11" i="5"/>
  <c r="AL11" i="5"/>
  <c r="AC12" i="5"/>
  <c r="AD12" i="5"/>
  <c r="AE12" i="5"/>
  <c r="AF12" i="5"/>
  <c r="AG12" i="5"/>
  <c r="AH12" i="5"/>
  <c r="AI12" i="5"/>
  <c r="AJ12" i="5"/>
  <c r="AK12" i="5"/>
  <c r="AL12" i="5"/>
  <c r="AC13" i="5"/>
  <c r="AD13" i="5"/>
  <c r="AE13" i="5"/>
  <c r="AF13" i="5"/>
  <c r="AG13" i="5"/>
  <c r="AH13" i="5"/>
  <c r="AI13" i="5"/>
  <c r="AJ13" i="5"/>
  <c r="AK13" i="5"/>
  <c r="AL13" i="5"/>
  <c r="AC14" i="5"/>
  <c r="AD14" i="5"/>
  <c r="AE14" i="5"/>
  <c r="AF14" i="5"/>
  <c r="AG14" i="5"/>
  <c r="AH14" i="5"/>
  <c r="AI14" i="5"/>
  <c r="AJ14" i="5"/>
  <c r="AK14" i="5"/>
  <c r="AL14" i="5"/>
  <c r="AL7" i="9"/>
  <c r="AK7" i="9"/>
  <c r="AJ7" i="9"/>
  <c r="AI7" i="9"/>
  <c r="AH7" i="9"/>
  <c r="AG7" i="9"/>
  <c r="AF7" i="9"/>
  <c r="AE7" i="9"/>
  <c r="AD7" i="9"/>
  <c r="AC7" i="9"/>
  <c r="AL6" i="9"/>
  <c r="AK6" i="9"/>
  <c r="AJ6" i="9"/>
  <c r="AI6" i="9"/>
  <c r="AH6" i="9"/>
  <c r="AG6" i="9"/>
  <c r="AF6" i="9"/>
  <c r="AE6" i="9"/>
  <c r="AD6" i="9"/>
  <c r="AC6" i="9"/>
  <c r="AL7" i="4"/>
  <c r="AK7" i="4"/>
  <c r="AJ7" i="4"/>
  <c r="AI7" i="4"/>
  <c r="AH7" i="4"/>
  <c r="AG7" i="4"/>
  <c r="AF7" i="4"/>
  <c r="AE7" i="4"/>
  <c r="AD7" i="4"/>
  <c r="AC7" i="4"/>
  <c r="AL6" i="4"/>
  <c r="AK6" i="4"/>
  <c r="AJ6" i="4"/>
  <c r="AI6" i="4"/>
  <c r="AH6" i="4"/>
  <c r="AG6" i="4"/>
  <c r="AF6" i="4"/>
  <c r="AE6" i="4"/>
  <c r="AD6" i="4"/>
  <c r="AC6" i="4"/>
  <c r="AL14" i="10"/>
  <c r="AK14" i="10"/>
  <c r="AJ14" i="10"/>
  <c r="AI14" i="10"/>
  <c r="AH14" i="10"/>
  <c r="AG14" i="10"/>
  <c r="AF14" i="10"/>
  <c r="AE14" i="10"/>
  <c r="AD14" i="10"/>
  <c r="AC14" i="10"/>
  <c r="AL14" i="6"/>
  <c r="AK14" i="6"/>
  <c r="AJ14" i="6"/>
  <c r="AI14" i="6"/>
  <c r="AH14" i="6"/>
  <c r="AG14" i="6"/>
  <c r="AF14" i="6"/>
  <c r="AE14" i="6"/>
  <c r="AD14" i="6"/>
  <c r="AC14" i="6"/>
  <c r="AL14" i="9"/>
  <c r="AK14" i="9"/>
  <c r="AJ14" i="9"/>
  <c r="AI14" i="9"/>
  <c r="AH14" i="9"/>
  <c r="AG14" i="9"/>
  <c r="AF14" i="9"/>
  <c r="AE14" i="9"/>
  <c r="AD14" i="9"/>
  <c r="AC14" i="9"/>
  <c r="AL14" i="4"/>
  <c r="AK14" i="4"/>
  <c r="AJ14" i="4"/>
  <c r="AI14" i="4"/>
  <c r="AH14" i="4"/>
  <c r="AG14" i="4"/>
  <c r="AF14" i="4"/>
  <c r="AE14" i="4"/>
  <c r="AD14" i="4"/>
  <c r="AC14" i="4"/>
  <c r="AL13" i="10"/>
  <c r="AK13" i="10"/>
  <c r="AJ13" i="10"/>
  <c r="AI13" i="10"/>
  <c r="AH13" i="10"/>
  <c r="AG13" i="10"/>
  <c r="AF13" i="10"/>
  <c r="AE13" i="10"/>
  <c r="AD13" i="10"/>
  <c r="AC13" i="10"/>
  <c r="AL13" i="6"/>
  <c r="AK13" i="6"/>
  <c r="AJ13" i="6"/>
  <c r="AI13" i="6"/>
  <c r="AH13" i="6"/>
  <c r="AG13" i="6"/>
  <c r="AF13" i="6"/>
  <c r="AE13" i="6"/>
  <c r="AD13" i="6"/>
  <c r="AC13" i="6"/>
  <c r="AL13" i="9"/>
  <c r="AK13" i="9"/>
  <c r="AJ13" i="9"/>
  <c r="AI13" i="9"/>
  <c r="AH13" i="9"/>
  <c r="AG13" i="9"/>
  <c r="AF13" i="9"/>
  <c r="AE13" i="9"/>
  <c r="AD13" i="9"/>
  <c r="AC13" i="9"/>
  <c r="AL13" i="4"/>
  <c r="AK13" i="4"/>
  <c r="AJ13" i="4"/>
  <c r="AI13" i="4"/>
  <c r="AH13" i="4"/>
  <c r="AG13" i="4"/>
  <c r="AF13" i="4"/>
  <c r="AE13" i="4"/>
  <c r="AD13" i="4"/>
  <c r="AC13" i="4"/>
  <c r="AL12" i="10"/>
  <c r="AK12" i="10"/>
  <c r="AJ12" i="10"/>
  <c r="AI12" i="10"/>
  <c r="AH12" i="10"/>
  <c r="AG12" i="10"/>
  <c r="AF12" i="10"/>
  <c r="AE12" i="10"/>
  <c r="AD12" i="10"/>
  <c r="AC12" i="10"/>
  <c r="AL11" i="10"/>
  <c r="AK11" i="10"/>
  <c r="AJ11" i="10"/>
  <c r="AI11" i="10"/>
  <c r="AH11" i="10"/>
  <c r="AG11" i="10"/>
  <c r="AF11" i="10"/>
  <c r="AE11" i="10"/>
  <c r="AD11" i="10"/>
  <c r="AC11" i="10"/>
  <c r="AL10" i="10"/>
  <c r="AK10" i="10"/>
  <c r="AJ10" i="10"/>
  <c r="AI10" i="10"/>
  <c r="AH10" i="10"/>
  <c r="AG10" i="10"/>
  <c r="AF10" i="10"/>
  <c r="AE10" i="10"/>
  <c r="AD10" i="10"/>
  <c r="AC10" i="10"/>
  <c r="AL9" i="10"/>
  <c r="AK9" i="10"/>
  <c r="AJ9" i="10"/>
  <c r="AI9" i="10"/>
  <c r="AH9" i="10"/>
  <c r="AG9" i="10"/>
  <c r="AF9" i="10"/>
  <c r="AE9" i="10"/>
  <c r="AD9" i="10"/>
  <c r="AC9" i="10"/>
  <c r="AL8" i="10"/>
  <c r="AK8" i="10"/>
  <c r="AJ8" i="10"/>
  <c r="AI8" i="10"/>
  <c r="AH8" i="10"/>
  <c r="AG8" i="10"/>
  <c r="AF8" i="10"/>
  <c r="AE8" i="10"/>
  <c r="AD8" i="10"/>
  <c r="AC8" i="10"/>
  <c r="AL5" i="10"/>
  <c r="AK5" i="10"/>
  <c r="AJ5" i="10"/>
  <c r="AI5" i="10"/>
  <c r="AH5" i="10"/>
  <c r="AG5" i="10"/>
  <c r="AF5" i="10"/>
  <c r="AE5" i="10"/>
  <c r="AD5" i="10"/>
  <c r="AC5" i="10"/>
  <c r="AL4" i="10"/>
  <c r="AK4" i="10"/>
  <c r="AJ4" i="10"/>
  <c r="AI4" i="10"/>
  <c r="AH4" i="10"/>
  <c r="AG4" i="10"/>
  <c r="AF4" i="10"/>
  <c r="AE4" i="10"/>
  <c r="AD4" i="10"/>
  <c r="AC4" i="10"/>
  <c r="AL2" i="10"/>
  <c r="AK2" i="10"/>
  <c r="AJ2" i="10"/>
  <c r="AI2" i="10"/>
  <c r="AH2" i="10"/>
  <c r="AG2" i="10"/>
  <c r="AF2" i="10"/>
  <c r="AE2" i="10"/>
  <c r="AD2" i="10"/>
  <c r="AC2" i="10"/>
  <c r="AL12" i="6"/>
  <c r="AK12" i="6"/>
  <c r="AJ12" i="6"/>
  <c r="AI12" i="6"/>
  <c r="AH12" i="6"/>
  <c r="AG12" i="6"/>
  <c r="AF12" i="6"/>
  <c r="AE12" i="6"/>
  <c r="AD12" i="6"/>
  <c r="AC12" i="6"/>
  <c r="AL11" i="6"/>
  <c r="AK11" i="6"/>
  <c r="AJ11" i="6"/>
  <c r="AI11" i="6"/>
  <c r="AH11" i="6"/>
  <c r="AG11" i="6"/>
  <c r="AF11" i="6"/>
  <c r="AE11" i="6"/>
  <c r="AD11" i="6"/>
  <c r="AC11" i="6"/>
  <c r="AL10" i="6"/>
  <c r="AK10" i="6"/>
  <c r="AJ10" i="6"/>
  <c r="AI10" i="6"/>
  <c r="AH10" i="6"/>
  <c r="AG10" i="6"/>
  <c r="AF10" i="6"/>
  <c r="AE10" i="6"/>
  <c r="AD10" i="6"/>
  <c r="AC10" i="6"/>
  <c r="AL9" i="6"/>
  <c r="AK9" i="6"/>
  <c r="AJ9" i="6"/>
  <c r="AI9" i="6"/>
  <c r="AH9" i="6"/>
  <c r="AG9" i="6"/>
  <c r="AF9" i="6"/>
  <c r="AE9" i="6"/>
  <c r="AD9" i="6"/>
  <c r="AC9" i="6"/>
  <c r="AL8" i="6"/>
  <c r="AK8" i="6"/>
  <c r="AJ8" i="6"/>
  <c r="AI8" i="6"/>
  <c r="AH8" i="6"/>
  <c r="AG8" i="6"/>
  <c r="AF8" i="6"/>
  <c r="AE8" i="6"/>
  <c r="AD8" i="6"/>
  <c r="AC8" i="6"/>
  <c r="AL5" i="6"/>
  <c r="AK5" i="6"/>
  <c r="AJ5" i="6"/>
  <c r="AI5" i="6"/>
  <c r="AH5" i="6"/>
  <c r="AG5" i="6"/>
  <c r="AF5" i="6"/>
  <c r="AE5" i="6"/>
  <c r="AD5" i="6"/>
  <c r="AC5" i="6"/>
  <c r="AL4" i="6"/>
  <c r="AK4" i="6"/>
  <c r="AJ4" i="6"/>
  <c r="AI4" i="6"/>
  <c r="AH4" i="6"/>
  <c r="AG4" i="6"/>
  <c r="AF4" i="6"/>
  <c r="AE4" i="6"/>
  <c r="AD4" i="6"/>
  <c r="AC4" i="6"/>
  <c r="AL2" i="6"/>
  <c r="AK2" i="6"/>
  <c r="AJ2" i="6"/>
  <c r="AI2" i="6"/>
  <c r="AH2" i="6"/>
  <c r="AG2" i="6"/>
  <c r="AF2" i="6"/>
  <c r="AE2" i="6"/>
  <c r="AD2" i="6"/>
  <c r="AC2" i="6"/>
  <c r="AL2" i="5"/>
  <c r="AK2" i="5"/>
  <c r="AJ2" i="5"/>
  <c r="AI2" i="5"/>
  <c r="AH2" i="5"/>
  <c r="AG2" i="5"/>
  <c r="AF2" i="5"/>
  <c r="AE2" i="5"/>
  <c r="AD2" i="5"/>
  <c r="AC2" i="5"/>
  <c r="AL12" i="9"/>
  <c r="AK12" i="9"/>
  <c r="AJ12" i="9"/>
  <c r="AI12" i="9"/>
  <c r="AH12" i="9"/>
  <c r="AG12" i="9"/>
  <c r="AF12" i="9"/>
  <c r="AE12" i="9"/>
  <c r="AD12" i="9"/>
  <c r="AC12" i="9"/>
  <c r="AL11" i="9"/>
  <c r="AK11" i="9"/>
  <c r="AJ11" i="9"/>
  <c r="AI11" i="9"/>
  <c r="AH11" i="9"/>
  <c r="AG11" i="9"/>
  <c r="AF11" i="9"/>
  <c r="AE11" i="9"/>
  <c r="AD11" i="9"/>
  <c r="AC11" i="9"/>
  <c r="AL10" i="9"/>
  <c r="AK10" i="9"/>
  <c r="AJ10" i="9"/>
  <c r="AI10" i="9"/>
  <c r="AH10" i="9"/>
  <c r="AG10" i="9"/>
  <c r="AF10" i="9"/>
  <c r="AE10" i="9"/>
  <c r="AD10" i="9"/>
  <c r="AC10" i="9"/>
  <c r="AL9" i="9"/>
  <c r="AK9" i="9"/>
  <c r="AJ9" i="9"/>
  <c r="AI9" i="9"/>
  <c r="AH9" i="9"/>
  <c r="AG9" i="9"/>
  <c r="AF9" i="9"/>
  <c r="AE9" i="9"/>
  <c r="AD9" i="9"/>
  <c r="AC9" i="9"/>
  <c r="AL8" i="9"/>
  <c r="AK8" i="9"/>
  <c r="AJ8" i="9"/>
  <c r="AI8" i="9"/>
  <c r="AH8" i="9"/>
  <c r="AG8" i="9"/>
  <c r="AF8" i="9"/>
  <c r="AE8" i="9"/>
  <c r="AD8" i="9"/>
  <c r="AC8" i="9"/>
  <c r="AL5" i="9"/>
  <c r="AK5" i="9"/>
  <c r="AJ5" i="9"/>
  <c r="AI5" i="9"/>
  <c r="AH5" i="9"/>
  <c r="AG5" i="9"/>
  <c r="AF5" i="9"/>
  <c r="AE5" i="9"/>
  <c r="AD5" i="9"/>
  <c r="AC5" i="9"/>
  <c r="AL4" i="9"/>
  <c r="AK4" i="9"/>
  <c r="AJ4" i="9"/>
  <c r="AI4" i="9"/>
  <c r="AH4" i="9"/>
  <c r="AG4" i="9"/>
  <c r="AF4" i="9"/>
  <c r="AE4" i="9"/>
  <c r="AD4" i="9"/>
  <c r="AC4" i="9"/>
  <c r="AL2" i="9"/>
  <c r="AK2" i="9"/>
  <c r="AJ2" i="9"/>
  <c r="AI2" i="9"/>
  <c r="AH2" i="9"/>
  <c r="AG2" i="9"/>
  <c r="AF2" i="9"/>
  <c r="AE2" i="9"/>
  <c r="AD2" i="9"/>
  <c r="AC2" i="9"/>
  <c r="AD2" i="4"/>
  <c r="AE2" i="4"/>
  <c r="AF2" i="4"/>
  <c r="AG2" i="4"/>
  <c r="AH2" i="4"/>
  <c r="AI2" i="4"/>
  <c r="AJ2" i="4"/>
  <c r="AK2" i="4"/>
  <c r="AL2" i="4"/>
  <c r="AD4" i="4"/>
  <c r="AE4" i="4"/>
  <c r="AF4" i="4"/>
  <c r="AG4" i="4"/>
  <c r="AH4" i="4"/>
  <c r="AI4" i="4"/>
  <c r="AJ4" i="4"/>
  <c r="AK4" i="4"/>
  <c r="AL4" i="4"/>
  <c r="AD5" i="4"/>
  <c r="AE5" i="4"/>
  <c r="AF5" i="4"/>
  <c r="AG5" i="4"/>
  <c r="AH5" i="4"/>
  <c r="AI5" i="4"/>
  <c r="AJ5" i="4"/>
  <c r="AK5" i="4"/>
  <c r="AL5" i="4"/>
  <c r="AD8" i="4"/>
  <c r="AE8" i="4"/>
  <c r="AF8" i="4"/>
  <c r="AG8" i="4"/>
  <c r="AH8" i="4"/>
  <c r="AI8" i="4"/>
  <c r="AJ8" i="4"/>
  <c r="AK8" i="4"/>
  <c r="AL8" i="4"/>
  <c r="AD9" i="4"/>
  <c r="AE9" i="4"/>
  <c r="AF9" i="4"/>
  <c r="AG9" i="4"/>
  <c r="AH9" i="4"/>
  <c r="AI9" i="4"/>
  <c r="AJ9" i="4"/>
  <c r="AK9" i="4"/>
  <c r="AL9" i="4"/>
  <c r="AD10" i="4"/>
  <c r="AE10" i="4"/>
  <c r="AF10" i="4"/>
  <c r="AG10" i="4"/>
  <c r="AH10" i="4"/>
  <c r="AI10" i="4"/>
  <c r="AJ10" i="4"/>
  <c r="AK10" i="4"/>
  <c r="AL10" i="4"/>
  <c r="AD11" i="4"/>
  <c r="AE11" i="4"/>
  <c r="AF11" i="4"/>
  <c r="AG11" i="4"/>
  <c r="AH11" i="4"/>
  <c r="AI11" i="4"/>
  <c r="AJ11" i="4"/>
  <c r="AK11" i="4"/>
  <c r="AL11" i="4"/>
  <c r="AD12" i="4"/>
  <c r="AE12" i="4"/>
  <c r="AF12" i="4"/>
  <c r="AG12" i="4"/>
  <c r="AH12" i="4"/>
  <c r="AI12" i="4"/>
  <c r="AJ12" i="4"/>
  <c r="AK12" i="4"/>
  <c r="AL12" i="4"/>
  <c r="AC4" i="4"/>
  <c r="AC5" i="4"/>
  <c r="AC8" i="4"/>
  <c r="AC9" i="4"/>
  <c r="AC10" i="4"/>
  <c r="AC11" i="4"/>
  <c r="AC12" i="4"/>
  <c r="AC2" i="4"/>
  <c r="M37" i="18"/>
  <c r="O6" i="5" s="1"/>
  <c r="Y37" i="18"/>
  <c r="AA6" i="5" s="1"/>
  <c r="L37" i="18"/>
  <c r="N6" i="5" s="1"/>
  <c r="K37" i="18"/>
  <c r="M6" i="5" s="1"/>
  <c r="U37" i="18"/>
  <c r="W6" i="5" s="1"/>
  <c r="I37" i="18"/>
  <c r="K6" i="5" s="1"/>
  <c r="T37" i="18"/>
  <c r="V6" i="5" s="1"/>
  <c r="U6" i="7"/>
  <c r="E37" i="18"/>
  <c r="G6" i="5" s="1"/>
  <c r="S6" i="7"/>
  <c r="D37" i="18"/>
  <c r="F6" i="5"/>
  <c r="S37" i="18"/>
  <c r="U6" i="5"/>
  <c r="AA6" i="7"/>
  <c r="B37" i="18"/>
  <c r="D6" i="5" s="1"/>
  <c r="D6" i="7"/>
  <c r="V6" i="7"/>
  <c r="O6" i="7"/>
  <c r="G6" i="7"/>
  <c r="N37" i="18"/>
  <c r="P6" i="5" s="1"/>
  <c r="W6" i="7"/>
  <c r="F9" i="7"/>
  <c r="K6" i="7"/>
  <c r="N6" i="7"/>
  <c r="D9" i="7"/>
  <c r="M6" i="7"/>
  <c r="Q37" i="18"/>
  <c r="S6" i="5"/>
  <c r="F6" i="7"/>
  <c r="X37" i="18"/>
  <c r="Z6" i="5"/>
  <c r="Z6" i="7"/>
  <c r="P37" i="18"/>
  <c r="R6" i="5"/>
  <c r="R6" i="7"/>
  <c r="C37" i="18"/>
  <c r="E6" i="5"/>
  <c r="E6" i="7"/>
  <c r="W38" i="18"/>
  <c r="Y7" i="5" s="1"/>
  <c r="Y7" i="7"/>
  <c r="S38" i="18"/>
  <c r="U7" i="5" s="1"/>
  <c r="U7" i="7"/>
  <c r="G37" i="18"/>
  <c r="I6" i="5"/>
  <c r="I6" i="7"/>
  <c r="W37" i="18"/>
  <c r="Y6" i="5" s="1"/>
  <c r="Y6" i="7"/>
  <c r="L39" i="18"/>
  <c r="N9" i="5" s="1"/>
  <c r="N9" i="7"/>
  <c r="G38" i="18"/>
  <c r="I7" i="5" s="1"/>
  <c r="O37" i="18"/>
  <c r="Q6" i="5" s="1"/>
  <c r="Q6" i="7"/>
  <c r="H37" i="18"/>
  <c r="J6" i="5" s="1"/>
  <c r="J6" i="7"/>
  <c r="C36" i="18"/>
  <c r="E5" i="5" s="1"/>
  <c r="AD5" i="7"/>
  <c r="AH5" i="7"/>
  <c r="AL5" i="7"/>
  <c r="T36" i="18"/>
  <c r="V5" i="5" s="1"/>
  <c r="D39" i="18"/>
  <c r="F9" i="5" s="1"/>
  <c r="AJ36" i="18"/>
  <c r="AL5" i="5" s="1"/>
  <c r="AF36" i="18"/>
  <c r="AH5" i="5"/>
  <c r="AB36" i="18"/>
  <c r="AD5" i="5" s="1"/>
  <c r="Z37" i="18" l="1"/>
  <c r="AB6" i="5" s="1"/>
  <c r="AB6" i="7"/>
  <c r="T6" i="7"/>
  <c r="AD28" i="18"/>
  <c r="AF28" i="18"/>
  <c r="R37" i="18"/>
  <c r="T6" i="5" s="1"/>
  <c r="AH28" i="18"/>
  <c r="F37" i="18"/>
  <c r="H6" i="5" s="1"/>
  <c r="H6" i="7"/>
  <c r="J37" i="18"/>
  <c r="L6" i="5" s="1"/>
  <c r="V9" i="7"/>
  <c r="T39" i="18"/>
  <c r="V9" i="5" s="1"/>
  <c r="X6" i="7"/>
  <c r="V37" i="18"/>
  <c r="X6" i="5" s="1"/>
  <c r="E7" i="7"/>
  <c r="C38" i="18"/>
  <c r="E7" i="5" s="1"/>
  <c r="N5" i="7"/>
  <c r="L36" i="18"/>
  <c r="N5" i="5" s="1"/>
  <c r="AE28" i="18"/>
  <c r="K38" i="18"/>
  <c r="M7" i="5" s="1"/>
  <c r="M7" i="7"/>
  <c r="AB28" i="18"/>
  <c r="P39" i="18"/>
  <c r="R9" i="5" s="1"/>
  <c r="R9" i="7"/>
  <c r="D9" i="13"/>
  <c r="E13" i="13"/>
  <c r="P36" i="18"/>
  <c r="R5" i="5" s="1"/>
  <c r="D29" i="18"/>
  <c r="H29" i="18"/>
  <c r="L29" i="18"/>
  <c r="P29" i="18"/>
  <c r="T29" i="18"/>
  <c r="X29" i="18"/>
  <c r="B38" i="18"/>
  <c r="D7" i="5" s="1"/>
  <c r="E29" i="18"/>
  <c r="I29" i="18"/>
  <c r="M29" i="18"/>
  <c r="Q29" i="18"/>
  <c r="U29" i="18"/>
  <c r="Y29" i="18"/>
  <c r="F29" i="18"/>
  <c r="J29" i="18"/>
  <c r="N29" i="18"/>
  <c r="R29" i="18"/>
  <c r="V29" i="18"/>
  <c r="Z29" i="18"/>
  <c r="D7" i="7"/>
  <c r="E30" i="18"/>
  <c r="I30" i="18"/>
  <c r="M30" i="18"/>
  <c r="Q30" i="18"/>
  <c r="U30" i="18"/>
  <c r="Y30" i="18"/>
  <c r="F30" i="18"/>
  <c r="J30" i="18"/>
  <c r="N30" i="18"/>
  <c r="R30" i="18"/>
  <c r="V30" i="18"/>
  <c r="Z30" i="18"/>
  <c r="G30" i="18"/>
  <c r="K30" i="18"/>
  <c r="O30" i="18"/>
  <c r="S30" i="18"/>
  <c r="W30" i="18"/>
  <c r="C30" i="18"/>
  <c r="B39" i="18"/>
  <c r="D9" i="5" s="1"/>
  <c r="F10" i="13"/>
  <c r="D15" i="13"/>
  <c r="E15" i="13" s="1"/>
  <c r="E16" i="13" s="1"/>
  <c r="B36" i="18"/>
  <c r="D5" i="5" s="1"/>
  <c r="AI27" i="18"/>
  <c r="AE27" i="18"/>
  <c r="AA27" i="18"/>
  <c r="W27" i="18"/>
  <c r="S27" i="18"/>
  <c r="O27" i="18"/>
  <c r="K27" i="18"/>
  <c r="F27" i="18"/>
  <c r="D5" i="7"/>
  <c r="J27" i="18"/>
  <c r="AH27" i="18"/>
  <c r="AD27" i="18"/>
  <c r="Z27" i="18"/>
  <c r="V27" i="18"/>
  <c r="R27" i="18"/>
  <c r="N27" i="18"/>
  <c r="I27" i="18"/>
  <c r="E27" i="18"/>
  <c r="AG27" i="18"/>
  <c r="AC27" i="18"/>
  <c r="Y27" i="18"/>
  <c r="U27" i="18"/>
  <c r="Q27" i="18"/>
  <c r="M27" i="18"/>
  <c r="H27" i="18"/>
  <c r="D27" i="18"/>
  <c r="G27" i="18"/>
  <c r="X27" i="18"/>
  <c r="O29" i="18"/>
  <c r="X30" i="18"/>
  <c r="H30" i="18"/>
  <c r="AA28" i="18"/>
  <c r="AG28" i="18"/>
  <c r="AJ28" i="18"/>
  <c r="AC28" i="18"/>
  <c r="AI28" i="18"/>
  <c r="AE6" i="7" l="1"/>
  <c r="AC37" i="18"/>
  <c r="AE6" i="5" s="1"/>
  <c r="I5" i="7"/>
  <c r="G36" i="18"/>
  <c r="I5" i="5" s="1"/>
  <c r="AG36" i="18"/>
  <c r="AI5" i="5" s="1"/>
  <c r="AI5" i="7"/>
  <c r="AH36" i="18"/>
  <c r="AJ5" i="5" s="1"/>
  <c r="AJ5" i="7"/>
  <c r="M5" i="7"/>
  <c r="K36" i="18"/>
  <c r="M5" i="5" s="1"/>
  <c r="AA36" i="18"/>
  <c r="AC5" i="5" s="1"/>
  <c r="AC5" i="7"/>
  <c r="W39" i="18"/>
  <c r="Y9" i="5" s="1"/>
  <c r="Y9" i="7"/>
  <c r="N39" i="18"/>
  <c r="P9" i="5" s="1"/>
  <c r="P9" i="7"/>
  <c r="E39" i="18"/>
  <c r="G9" i="5" s="1"/>
  <c r="G9" i="7"/>
  <c r="Y38" i="18"/>
  <c r="AA7" i="5" s="1"/>
  <c r="AA7" i="7"/>
  <c r="T38" i="18"/>
  <c r="V7" i="5" s="1"/>
  <c r="V7" i="7"/>
  <c r="AL6" i="7"/>
  <c r="AJ37" i="18"/>
  <c r="AL6" i="5" s="1"/>
  <c r="U36" i="18"/>
  <c r="W5" i="5" s="1"/>
  <c r="W5" i="7"/>
  <c r="AG6" i="7"/>
  <c r="AE37" i="18"/>
  <c r="AG6" i="5" s="1"/>
  <c r="AH37" i="18"/>
  <c r="AJ6" i="5" s="1"/>
  <c r="AJ6" i="7"/>
  <c r="AG37" i="18"/>
  <c r="AI6" i="5" s="1"/>
  <c r="AI6" i="7"/>
  <c r="O38" i="18"/>
  <c r="Q7" i="5" s="1"/>
  <c r="Q7" i="7"/>
  <c r="J5" i="7"/>
  <c r="H36" i="18"/>
  <c r="J5" i="5" s="1"/>
  <c r="AA5" i="7"/>
  <c r="Y36" i="18"/>
  <c r="AA5" i="5" s="1"/>
  <c r="K5" i="7"/>
  <c r="I36" i="18"/>
  <c r="K5" i="5" s="1"/>
  <c r="AB5" i="7"/>
  <c r="Z36" i="18"/>
  <c r="AB5" i="5" s="1"/>
  <c r="U5" i="7"/>
  <c r="S36" i="18"/>
  <c r="U5" i="5" s="1"/>
  <c r="AK5" i="7"/>
  <c r="AI36" i="18"/>
  <c r="AK5" i="5" s="1"/>
  <c r="O39" i="18"/>
  <c r="Q9" i="5" s="1"/>
  <c r="Q9" i="7"/>
  <c r="V39" i="18"/>
  <c r="X9" i="5" s="1"/>
  <c r="X9" i="7"/>
  <c r="F39" i="18"/>
  <c r="H9" i="5" s="1"/>
  <c r="H9" i="7"/>
  <c r="M39" i="18"/>
  <c r="O9" i="5" s="1"/>
  <c r="O9" i="7"/>
  <c r="Z38" i="18"/>
  <c r="AB7" i="5" s="1"/>
  <c r="AB7" i="7"/>
  <c r="L7" i="7"/>
  <c r="J38" i="18"/>
  <c r="L7" i="5" s="1"/>
  <c r="AF29" i="18"/>
  <c r="AE29" i="18"/>
  <c r="AI29" i="18"/>
  <c r="AG29" i="18"/>
  <c r="AA29" i="18"/>
  <c r="AB29" i="18"/>
  <c r="AJ29" i="18"/>
  <c r="AC29" i="18"/>
  <c r="AD29" i="18"/>
  <c r="Q38" i="18"/>
  <c r="S7" i="5" s="1"/>
  <c r="AH29" i="18"/>
  <c r="S7" i="7"/>
  <c r="N7" i="7"/>
  <c r="L38" i="18"/>
  <c r="N7" i="5" s="1"/>
  <c r="AB37" i="18"/>
  <c r="AD6" i="5" s="1"/>
  <c r="AD6" i="7"/>
  <c r="H39" i="18"/>
  <c r="J9" i="5" s="1"/>
  <c r="J9" i="7"/>
  <c r="Q36" i="18"/>
  <c r="S5" i="5" s="1"/>
  <c r="S5" i="7"/>
  <c r="R36" i="18"/>
  <c r="T5" i="5" s="1"/>
  <c r="T5" i="7"/>
  <c r="I9" i="7"/>
  <c r="G39" i="18"/>
  <c r="I9" i="5" s="1"/>
  <c r="U39" i="18"/>
  <c r="W9" i="5" s="1"/>
  <c r="W9" i="7"/>
  <c r="T7" i="7"/>
  <c r="R38" i="18"/>
  <c r="T7" i="5" s="1"/>
  <c r="I38" i="18"/>
  <c r="K7" i="5" s="1"/>
  <c r="K7" i="7"/>
  <c r="D38" i="18"/>
  <c r="F7" i="5" s="1"/>
  <c r="F7" i="7"/>
  <c r="AF6" i="7"/>
  <c r="AD37" i="18"/>
  <c r="AF6" i="5" s="1"/>
  <c r="Z9" i="7"/>
  <c r="X39" i="18"/>
  <c r="Z9" i="5" s="1"/>
  <c r="F5" i="7"/>
  <c r="D36" i="18"/>
  <c r="F5" i="5" s="1"/>
  <c r="E36" i="18"/>
  <c r="G5" i="5" s="1"/>
  <c r="G5" i="7"/>
  <c r="V36" i="18"/>
  <c r="X5" i="5" s="1"/>
  <c r="X5" i="7"/>
  <c r="L5" i="7"/>
  <c r="J36" i="18"/>
  <c r="L5" i="5" s="1"/>
  <c r="Q5" i="7"/>
  <c r="O36" i="18"/>
  <c r="Q5" i="5" s="1"/>
  <c r="AG5" i="7"/>
  <c r="AE36" i="18"/>
  <c r="AG5" i="5" s="1"/>
  <c r="S39" i="18"/>
  <c r="U9" i="5" s="1"/>
  <c r="U9" i="7"/>
  <c r="Z39" i="18"/>
  <c r="AB9" i="5" s="1"/>
  <c r="AB9" i="7"/>
  <c r="L9" i="7"/>
  <c r="J39" i="18"/>
  <c r="L9" i="5" s="1"/>
  <c r="Q39" i="18"/>
  <c r="S9" i="5" s="1"/>
  <c r="AF30" i="18"/>
  <c r="AB30" i="18"/>
  <c r="AD30" i="18"/>
  <c r="AC30" i="18"/>
  <c r="AH30" i="18"/>
  <c r="S9" i="7"/>
  <c r="AE30" i="18"/>
  <c r="AI30" i="18"/>
  <c r="AJ30" i="18"/>
  <c r="AG30" i="18"/>
  <c r="AA30" i="18"/>
  <c r="N38" i="18"/>
  <c r="P7" i="5" s="1"/>
  <c r="P7" i="7"/>
  <c r="W7" i="7"/>
  <c r="U38" i="18"/>
  <c r="W7" i="5" s="1"/>
  <c r="E38" i="18"/>
  <c r="G7" i="5" s="1"/>
  <c r="G7" i="7"/>
  <c r="P38" i="18"/>
  <c r="R7" i="5" s="1"/>
  <c r="R7" i="7"/>
  <c r="AK6" i="7"/>
  <c r="AI37" i="18"/>
  <c r="AK6" i="5" s="1"/>
  <c r="AC6" i="7"/>
  <c r="AA37" i="18"/>
  <c r="AC6" i="5" s="1"/>
  <c r="Z5" i="7"/>
  <c r="X36" i="18"/>
  <c r="Z5" i="5" s="1"/>
  <c r="O5" i="7"/>
  <c r="M36" i="18"/>
  <c r="O5" i="5" s="1"/>
  <c r="AE5" i="7"/>
  <c r="AC36" i="18"/>
  <c r="AE5" i="5" s="1"/>
  <c r="P5" i="7"/>
  <c r="N36" i="18"/>
  <c r="P5" i="5" s="1"/>
  <c r="AF5" i="7"/>
  <c r="AD36" i="18"/>
  <c r="AF5" i="5" s="1"/>
  <c r="F36" i="18"/>
  <c r="H5" i="5" s="1"/>
  <c r="H5" i="7"/>
  <c r="Y5" i="7"/>
  <c r="W36" i="18"/>
  <c r="Y5" i="5" s="1"/>
  <c r="E9" i="7"/>
  <c r="C39" i="18"/>
  <c r="E9" i="5" s="1"/>
  <c r="K39" i="18"/>
  <c r="M9" i="5" s="1"/>
  <c r="M9" i="7"/>
  <c r="R39" i="18"/>
  <c r="T9" i="5" s="1"/>
  <c r="T9" i="7"/>
  <c r="AA9" i="7"/>
  <c r="Y39" i="18"/>
  <c r="AA9" i="5" s="1"/>
  <c r="K9" i="7"/>
  <c r="I39" i="18"/>
  <c r="K9" i="5" s="1"/>
  <c r="V38" i="18"/>
  <c r="X7" i="5" s="1"/>
  <c r="X7" i="7"/>
  <c r="F38" i="18"/>
  <c r="H7" i="5" s="1"/>
  <c r="H7" i="7"/>
  <c r="O7" i="7"/>
  <c r="M38" i="18"/>
  <c r="O7" i="5" s="1"/>
  <c r="X38" i="18"/>
  <c r="Z7" i="5" s="1"/>
  <c r="Z7" i="7"/>
  <c r="J7" i="7"/>
  <c r="H38" i="18"/>
  <c r="J7" i="5" s="1"/>
  <c r="D16" i="13"/>
  <c r="F9" i="13"/>
  <c r="AH6" i="7"/>
  <c r="AF37" i="18"/>
  <c r="AH6" i="5" s="1"/>
  <c r="AG9" i="7" l="1"/>
  <c r="AE39" i="18"/>
  <c r="AG9" i="5" s="1"/>
  <c r="AE38" i="18"/>
  <c r="AG7" i="5" s="1"/>
  <c r="AG7" i="7"/>
  <c r="AD9" i="7"/>
  <c r="AB39" i="18"/>
  <c r="AD9" i="5" s="1"/>
  <c r="AC7" i="7"/>
  <c r="AA38" i="18"/>
  <c r="AC7" i="5" s="1"/>
  <c r="AF38" i="18"/>
  <c r="AH7" i="5" s="1"/>
  <c r="AH7" i="7"/>
  <c r="AL9" i="7"/>
  <c r="AJ39" i="18"/>
  <c r="AL9" i="5" s="1"/>
  <c r="AH39" i="18"/>
  <c r="AJ9" i="5" s="1"/>
  <c r="AJ9" i="7"/>
  <c r="AF39" i="18"/>
  <c r="AH9" i="5" s="1"/>
  <c r="AH9" i="7"/>
  <c r="AE7" i="7"/>
  <c r="AC38" i="18"/>
  <c r="AE7" i="5" s="1"/>
  <c r="AI7" i="7"/>
  <c r="AG38" i="18"/>
  <c r="AI7" i="5" s="1"/>
  <c r="AA39" i="18"/>
  <c r="AC9" i="5" s="1"/>
  <c r="AC9" i="7"/>
  <c r="AF9" i="7"/>
  <c r="AD39" i="18"/>
  <c r="AF9" i="5" s="1"/>
  <c r="AB38" i="18"/>
  <c r="AD7" i="5" s="1"/>
  <c r="AD7" i="7"/>
  <c r="AG39" i="18"/>
  <c r="AI9" i="5" s="1"/>
  <c r="AI9" i="7"/>
  <c r="AD38" i="18"/>
  <c r="AF7" i="5" s="1"/>
  <c r="AF7" i="7"/>
  <c r="AI39" i="18"/>
  <c r="AK9" i="5" s="1"/>
  <c r="AK9" i="7"/>
  <c r="AC39" i="18"/>
  <c r="AE9" i="5" s="1"/>
  <c r="AE9" i="7"/>
  <c r="AJ7" i="7"/>
  <c r="AH38" i="18"/>
  <c r="AJ7" i="5" s="1"/>
  <c r="AJ38" i="18"/>
  <c r="AL7" i="5" s="1"/>
  <c r="AL7" i="7"/>
  <c r="AK7" i="7"/>
  <c r="AI38" i="18"/>
  <c r="AK7" i="5" s="1"/>
</calcChain>
</file>

<file path=xl/sharedStrings.xml><?xml version="1.0" encoding="utf-8"?>
<sst xmlns="http://schemas.openxmlformats.org/spreadsheetml/2006/main" count="849" uniqueCount="146">
  <si>
    <t>natural gas nonpeaker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</si>
  <si>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</si>
  <si>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</si>
  <si>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</si>
  <si>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</si>
  <si>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</si>
  <si>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</si>
  <si>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</si>
  <si>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</si>
  <si>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</si>
  <si>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</si>
  <si>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</si>
  <si>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</si>
  <si>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Sources:</t>
  </si>
  <si>
    <t>of generation in this variable are additional.</t>
  </si>
  <si>
    <t>2041-2050 data extrapolated from 2031-2040 trend.</t>
  </si>
  <si>
    <t>hard coal</t>
  </si>
  <si>
    <t>onshore wind</t>
  </si>
  <si>
    <t>offshore wind</t>
  </si>
  <si>
    <t>Population centre classification and rural area</t>
  </si>
  <si>
    <t>Population</t>
  </si>
  <si>
    <t>change in population 2011 to 2016</t>
  </si>
  <si>
    <t>count</t>
  </si>
  <si>
    <t>%</t>
  </si>
  <si>
    <t>Rural area</t>
  </si>
  <si>
    <t>Small population centre (1,000 to 29,999)</t>
  </si>
  <si>
    <t>Medium population centre (30,000 to 99,999)</t>
  </si>
  <si>
    <t>Large urban population centre (100,000 or greater)</t>
  </si>
  <si>
    <t>Total</t>
  </si>
  <si>
    <t>URBAN (2016)</t>
  </si>
  <si>
    <t>Wind</t>
  </si>
  <si>
    <t>Solar</t>
  </si>
  <si>
    <t xml:space="preserve">RURAL (2016) </t>
  </si>
  <si>
    <t>ATCO Electric</t>
  </si>
  <si>
    <t>Northwest Territories</t>
  </si>
  <si>
    <t>SOLPV</t>
  </si>
  <si>
    <t>WIND</t>
  </si>
  <si>
    <t>HYDRO</t>
  </si>
  <si>
    <t>BIOM</t>
  </si>
  <si>
    <t>Meaning</t>
  </si>
  <si>
    <t>wind</t>
  </si>
  <si>
    <t>EPS subscript</t>
  </si>
  <si>
    <t>Our database appears to only contain projects related to commercial buildings, not</t>
  </si>
  <si>
    <t>individual residences, so we assign all of the capacity to commercial buildings.</t>
  </si>
  <si>
    <t>Select Report Version: Canada’s Energy Future 2016</t>
  </si>
  <si>
    <t>Select Case: Reference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</si>
  <si>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</si>
  <si>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</si>
  <si>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</si>
  <si>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</si>
  <si>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</si>
  <si>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</si>
  <si>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</si>
  <si>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</si>
  <si>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</si>
  <si>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</si>
  <si>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</si>
  <si>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</si>
  <si>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</si>
  <si>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</si>
  <si>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</si>
  <si>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</si>
  <si>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</si>
  <si>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</si>
  <si>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</si>
  <si>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</si>
  <si>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</si>
  <si>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</si>
  <si>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</si>
  <si>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</si>
  <si>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</si>
  <si>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</si>
  <si>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</si>
  <si>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</si>
  <si>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</si>
  <si>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</si>
  <si>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</si>
  <si>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</si>
  <si>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</si>
  <si>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</si>
  <si>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</si>
  <si>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</si>
  <si>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</si>
  <si>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Select Appendices: Electricity Capacity</t>
  </si>
  <si>
    <t>Select Type: Plant Type</t>
  </si>
  <si>
    <t>Canada</t>
  </si>
  <si>
    <t>Oil/Gas Combustion Turbine</t>
  </si>
  <si>
    <t>Oil/Gas Steam Turbine</t>
  </si>
  <si>
    <t>Oil/Gas Combined Cycle</t>
  </si>
  <si>
    <t>Coal</t>
  </si>
  <si>
    <t>Nuclear</t>
  </si>
  <si>
    <t>Biomass / Geothermal</t>
  </si>
  <si>
    <t>Hydro / Wave / Tidal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</si>
  <si>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</si>
  <si>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</si>
  <si>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</si>
  <si>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</si>
  <si>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</si>
  <si>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</si>
  <si>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</si>
  <si>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</si>
  <si>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</si>
  <si>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</si>
  <si>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</si>
  <si>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Nunavut</t>
  </si>
  <si>
    <t>Next, we scale by the growth of utility-scale capacity of the same type:</t>
  </si>
  <si>
    <t>From variable elec/BECF</t>
  </si>
  <si>
    <t>Preexisting power plant capacity factors</t>
  </si>
  <si>
    <t>Next, we convert to estimated generation using capacity factors:</t>
  </si>
  <si>
    <t>Capacity (MW)</t>
  </si>
  <si>
    <t>Generation (MWh)</t>
  </si>
  <si>
    <t>Distributed Capacity</t>
  </si>
  <si>
    <t>Capacity factors</t>
  </si>
  <si>
    <t>See variable elec/BECF</t>
  </si>
  <si>
    <t>We convert to energy quantities using capacity factors from another variable in this model.</t>
  </si>
  <si>
    <t>Not used currently (because all capacity is assigned to commercial buildings), but we</t>
  </si>
  <si>
    <t>keep these data here in case they are useful in the future, should some capacity be</t>
  </si>
  <si>
    <t>assigned to residential buildings:</t>
  </si>
  <si>
    <t>https://www150.statcan.gc.ca/t1/tbl1/en/tv.action?pid=3210019601&amp;pickMembers%5B0%5D=1.10&amp;pickMembers%5B1%5D=2.1&amp;pickMembers%5B2%5D=3.1</t>
  </si>
  <si>
    <t>https://www150.statcan.gc.ca/t1/tbl1/en/tv.action?pid=3210019701&amp;pickMembers%5B0%5D=1.10&amp;pickMembers%5B1%5D=4.1&amp;pickMembers%5B2%5D=5.1</t>
  </si>
  <si>
    <t>cogen</t>
  </si>
  <si>
    <t>coal to gas</t>
  </si>
  <si>
    <t>http://www.auc.ab.ca/regulatory_documents/Consultations/DistributionGenerationReport.pdf</t>
  </si>
  <si>
    <t>AUC</t>
  </si>
  <si>
    <t>Review of distribution system-connected generation final report</t>
  </si>
  <si>
    <t>Table 3</t>
  </si>
  <si>
    <t>Service Area</t>
  </si>
  <si>
    <t>Fuel Source</t>
  </si>
  <si>
    <t>Number of Units (as of December 31st, 2016)</t>
  </si>
  <si>
    <t>Aggregated nameplate capacity (kW)</t>
  </si>
  <si>
    <t>Biomass</t>
  </si>
  <si>
    <t>Other (natural gas/propane)</t>
  </si>
  <si>
    <t>ENMAX Power Corporation</t>
  </si>
  <si>
    <t>Other (fossil fuel)</t>
  </si>
  <si>
    <t>FortisAlbertaInc.</t>
  </si>
  <si>
    <t>Hydro</t>
  </si>
  <si>
    <t>Other (NG and Cogen)</t>
  </si>
  <si>
    <t>Note:</t>
  </si>
  <si>
    <t>There is currently no population distribution data available for Alberta in 2016, so we use the fact the the percent changes for each classification</t>
  </si>
  <si>
    <t>varied insignificantly (&lt;0.5%) between 2011 - 2016 in Canada, and as such we scale the Alberta population accordingly. (E.g. in 2011 18.9% of Canada's population lived in rural areas, and in 2016 it was 18.7%)</t>
  </si>
  <si>
    <t>Distribution Data Source:</t>
  </si>
  <si>
    <r>
      <t xml:space="preserve">For population source, see </t>
    </r>
    <r>
      <rPr>
        <i/>
        <sz val="12"/>
        <color rgb="FF000000"/>
        <rFont val="Calibri"/>
        <family val="2"/>
        <scheme val="minor"/>
      </rPr>
      <t>scaling-factors.xlsx</t>
    </r>
  </si>
  <si>
    <t>Alberta Urban vs. Rural Households</t>
  </si>
  <si>
    <t>Statistics Canada</t>
  </si>
  <si>
    <t>Number of persons in the total population…, Number of persons in the farm and…</t>
  </si>
  <si>
    <t>Our data source includes disribution-connected generation in Alberta with a capacity &gt;= 150kW and &lt;=5MW in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</si>
</sst>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 applyBorder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2" fillId="2" borderId="0" xfId="0" applyFont="1" applyFill="1"/>
    <xf numFmtId="164" fontId="0" fillId="0" borderId="0" xfId="0" applyNumberFormat="1"/>
    <xf numFmtId="0" fontId="8" fillId="0" borderId="0" xfId="0" applyFont="1"/>
    <xf numFmtId="0" fontId="1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0" fontId="8" fillId="3" borderId="0" xfId="0" applyFont="1" applyFill="1"/>
    <xf numFmtId="3" fontId="8" fillId="3" borderId="0" xfId="0" applyNumberFormat="1" applyFont="1" applyFill="1"/>
    <xf numFmtId="0" fontId="2" fillId="4" borderId="0" xfId="0" applyFont="1" applyFill="1"/>
    <xf numFmtId="0" fontId="13" fillId="0" borderId="0" xfId="0" applyFont="1"/>
    <xf numFmtId="0" fontId="2" fillId="0" borderId="0" xfId="0" applyFont="1" applyAlignment="1">
      <alignment horizontal="right"/>
    </xf>
    <xf numFmtId="0" fontId="15" fillId="0" borderId="0" xfId="22" applyNumberFormat="1" applyFont="1" applyFill="1" applyAlignment="1" applyProtection="1"/>
    <xf numFmtId="0" fontId="14" fillId="0" borderId="0" xfId="22" applyNumberFormat="1" applyFill="1" applyAlignment="1" applyProtection="1"/>
    <xf numFmtId="0" fontId="16" fillId="0" borderId="0" xfId="22" applyNumberFormat="1" applyFont="1" applyFill="1" applyAlignment="1" applyProtection="1"/>
    <xf numFmtId="0" fontId="17" fillId="0" borderId="0" xfId="0" applyFont="1"/>
    <xf numFmtId="0" fontId="6" fillId="0" borderId="0" xfId="23"/>
    <xf numFmtId="0" fontId="14" fillId="5" borderId="0" xfId="22" applyNumberFormat="1" applyFill="1" applyAlignment="1" applyProtection="1"/>
    <xf numFmtId="164" fontId="0" fillId="5" borderId="0" xfId="0" applyNumberFormat="1" applyFill="1"/>
    <xf numFmtId="1" fontId="0" fillId="5" borderId="0" xfId="0" applyNumberFormat="1" applyFill="1"/>
    <xf numFmtId="0" fontId="0" fillId="0" borderId="0" xfId="0" applyFill="1"/>
    <xf numFmtId="165" fontId="0" fillId="0" borderId="0" xfId="0" applyNumberFormat="1" applyFill="1"/>
    <xf numFmtId="0" fontId="18" fillId="0" borderId="0" xfId="0" applyFont="1"/>
    <xf numFmtId="9" fontId="8" fillId="3" borderId="0" xfId="24" applyFont="1" applyFill="1"/>
    <xf numFmtId="10" fontId="8" fillId="0" borderId="0" xfId="24" applyNumberFormat="1" applyFont="1"/>
    <xf numFmtId="10" fontId="9" fillId="0" borderId="0" xfId="0" applyNumberFormat="1" applyFont="1"/>
    <xf numFmtId="9" fontId="9" fillId="0" borderId="0" xfId="24" applyFont="1"/>
    <xf numFmtId="0" fontId="19" fillId="0" borderId="0" xfId="0" applyFont="1"/>
    <xf numFmtId="0" fontId="0" fillId="0" borderId="0" xfId="0" quotePrefix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5">
    <cellStyle name="Body: normal cell" xfId="5" xr:uid="{00000000-0005-0000-0000-000000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nt: Calibri, 9pt regular" xfId="1" xr:uid="{00000000-0005-0000-0000-000008000000}"/>
    <cellStyle name="Footnotes: top row" xfId="6" xr:uid="{00000000-0005-0000-0000-000009000000}"/>
    <cellStyle name="Header: bottom row" xfId="2" xr:uid="{00000000-0005-0000-0000-00000A000000}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/>
    <cellStyle name="Normal" xfId="0" builtinId="0"/>
    <cellStyle name="Normal 2" xfId="7" xr:uid="{00000000-0005-0000-0000-000014000000}"/>
    <cellStyle name="Normal 3" xfId="22" xr:uid="{00000000-0005-0000-0000-000015000000}"/>
    <cellStyle name="Parent row" xfId="4" xr:uid="{00000000-0005-0000-0000-000016000000}"/>
    <cellStyle name="Percent" xfId="24" builtinId="5"/>
    <cellStyle name="Table title" xfId="3" xr:uid="{00000000-0005-0000-0000-000018000000}"/>
  </cellStyles>
  <dxfs count="36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eran/Dropbox/Provincial%20EPS/AB%20EP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NRC NEUD Residential E Use"/>
      <sheetName val="CAN Main Res Heating Fuel"/>
      <sheetName val="Urban Rural Breakdown"/>
      <sheetName val="CAN Residential Assignment"/>
      <sheetName val="NEB CEF End-Use Demand"/>
      <sheetName val="CIEEDAC District Heating"/>
      <sheetName val="CAN Commercial Assignment"/>
      <sheetName val="NEUD Commercial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appl"/>
      <sheetName val="BCEU-commercial-lighting"/>
      <sheetName val="BCEU-commercial-other"/>
    </sheetNames>
    <sheetDataSet>
      <sheetData sheetId="0">
        <row r="50">
          <cell r="A50">
            <v>947817120000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7" displayName="Table17" ref="A8:AK17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e10" displayName="Table10" ref="A115:AK124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A000000}" name="Table11" displayName="Table11" ref="A127:AK136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B000000}" name="Table12" displayName="Table12" ref="A139:AK148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le13" displayName="Table13" ref="A151:AK160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le14" displayName="Table14" ref="A163:AK172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28" displayName="Table28" ref="A20:AK29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39" displayName="Table39" ref="A32:AK41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410" displayName="Table410" ref="A44:AK52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511" displayName="Table511" ref="A55:AK64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6" displayName="Table6" ref="A67:AK76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7" displayName="Table7" ref="A79:AK88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91:AK100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03:AK112" totalsRowShown="0">
  <tableColumns count="37">
    <tableColumn id="1" xr3:uid="{00000000-0010-0000-0800-000001000000}" name="_"/>
    <tableColumn id="2" xr3:uid="{00000000-0010-0000-0800-000002000000}" name="2005" dataDxfId="35"/>
    <tableColumn id="3" xr3:uid="{00000000-0010-0000-0800-000003000000}" name="2006" dataDxfId="34"/>
    <tableColumn id="4" xr3:uid="{00000000-0010-0000-0800-000004000000}" name="2007" dataDxfId="33"/>
    <tableColumn id="5" xr3:uid="{00000000-0010-0000-0800-000005000000}" name="2008" dataDxfId="32"/>
    <tableColumn id="6" xr3:uid="{00000000-0010-0000-0800-000006000000}" name="2009" dataDxfId="31"/>
    <tableColumn id="7" xr3:uid="{00000000-0010-0000-0800-000007000000}" name="2010" dataDxfId="30"/>
    <tableColumn id="8" xr3:uid="{00000000-0010-0000-0800-000008000000}" name="2011" dataDxfId="29"/>
    <tableColumn id="9" xr3:uid="{00000000-0010-0000-0800-000009000000}" name="2012" dataDxfId="28"/>
    <tableColumn id="10" xr3:uid="{00000000-0010-0000-0800-00000A000000}" name="2013" dataDxfId="27"/>
    <tableColumn id="11" xr3:uid="{00000000-0010-0000-0800-00000B000000}" name="2014" dataDxfId="26"/>
    <tableColumn id="12" xr3:uid="{00000000-0010-0000-0800-00000C000000}" name="2015" dataDxfId="25"/>
    <tableColumn id="13" xr3:uid="{00000000-0010-0000-0800-00000D000000}" name="2016" dataDxfId="24"/>
    <tableColumn id="14" xr3:uid="{00000000-0010-0000-0800-00000E000000}" name="2017" dataDxfId="23"/>
    <tableColumn id="15" xr3:uid="{00000000-0010-0000-0800-00000F000000}" name="2018" dataDxfId="22"/>
    <tableColumn id="16" xr3:uid="{00000000-0010-0000-0800-000010000000}" name="2019" dataDxfId="21"/>
    <tableColumn id="17" xr3:uid="{00000000-0010-0000-0800-000011000000}" name="2020" dataDxfId="20"/>
    <tableColumn id="18" xr3:uid="{00000000-0010-0000-0800-000012000000}" name="2021" dataDxfId="19"/>
    <tableColumn id="19" xr3:uid="{00000000-0010-0000-0800-000013000000}" name="2022" dataDxfId="18"/>
    <tableColumn id="20" xr3:uid="{00000000-0010-0000-0800-000014000000}" name="2023" dataDxfId="17"/>
    <tableColumn id="21" xr3:uid="{00000000-0010-0000-0800-000015000000}" name="2024" dataDxfId="16"/>
    <tableColumn id="22" xr3:uid="{00000000-0010-0000-0800-000016000000}" name="2025" dataDxfId="15"/>
    <tableColumn id="23" xr3:uid="{00000000-0010-0000-0800-000017000000}" name="2026" dataDxfId="14"/>
    <tableColumn id="24" xr3:uid="{00000000-0010-0000-0800-000018000000}" name="2027" dataDxfId="13"/>
    <tableColumn id="25" xr3:uid="{00000000-0010-0000-0800-000019000000}" name="2028" dataDxfId="12"/>
    <tableColumn id="26" xr3:uid="{00000000-0010-0000-0800-00001A000000}" name="2029" dataDxfId="11"/>
    <tableColumn id="27" xr3:uid="{00000000-0010-0000-0800-00001B000000}" name="2030" dataDxfId="10"/>
    <tableColumn id="28" xr3:uid="{00000000-0010-0000-0800-00001C000000}" name="2031" dataDxfId="9"/>
    <tableColumn id="29" xr3:uid="{00000000-0010-0000-0800-00001D000000}" name="2032" dataDxfId="8"/>
    <tableColumn id="30" xr3:uid="{00000000-0010-0000-0800-00001E000000}" name="2033" dataDxfId="7"/>
    <tableColumn id="31" xr3:uid="{00000000-0010-0000-0800-00001F000000}" name="2034" dataDxfId="6"/>
    <tableColumn id="32" xr3:uid="{00000000-0010-0000-0800-000020000000}" name="2035" dataDxfId="5"/>
    <tableColumn id="33" xr3:uid="{00000000-0010-0000-0800-000021000000}" name="2036" dataDxfId="4"/>
    <tableColumn id="34" xr3:uid="{00000000-0010-0000-0800-000022000000}" name="2037" dataDxfId="3"/>
    <tableColumn id="35" xr3:uid="{00000000-0010-0000-0800-000023000000}" name="2038" dataDxfId="2"/>
    <tableColumn id="36" xr3:uid="{00000000-0010-0000-0800-000024000000}" name="2039" dataDxfId="1"/>
    <tableColumn id="37" xr3:uid="{00000000-0010-0000-0800-000025000000}" name="204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210019701&amp;pickMembers%5B0%5D=1.10&amp;pickMembers%5B1%5D=4.1&amp;pickMembers%5B2%5D=5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210019701&amp;pickMembers%5B0%5D=1.10&amp;pickMembers%5B1%5D=4.1&amp;pickMembers%5B2%5D=5.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15.83203125" customWidth="1"/>
    <col min="2" max="2" width="51" customWidth="1"/>
    <col min="4" max="4" width="43.83203125" customWidth="1"/>
  </cols>
  <sheetData>
    <row r="1" spans="1:4" x14ac:dyDescent="0.2">
      <c r="A1" s="1" t="s">
        <v>11</v>
      </c>
    </row>
    <row r="2" spans="1:4" x14ac:dyDescent="0.2">
      <c r="A2" s="1" t="s">
        <v>12</v>
      </c>
    </row>
    <row r="4" spans="1:4" x14ac:dyDescent="0.2">
      <c r="A4" s="1" t="s">
        <v>13</v>
      </c>
      <c r="B4" s="5" t="s">
        <v>111</v>
      </c>
      <c r="D4" s="5" t="s">
        <v>142</v>
      </c>
    </row>
    <row r="5" spans="1:4" x14ac:dyDescent="0.2">
      <c r="B5" t="s">
        <v>123</v>
      </c>
      <c r="D5" t="s">
        <v>143</v>
      </c>
    </row>
    <row r="6" spans="1:4" x14ac:dyDescent="0.2">
      <c r="B6" s="2">
        <v>2016</v>
      </c>
      <c r="D6" t="s">
        <v>144</v>
      </c>
    </row>
    <row r="7" spans="1:4" x14ac:dyDescent="0.2">
      <c r="B7" t="s">
        <v>124</v>
      </c>
      <c r="D7" s="23" t="s">
        <v>119</v>
      </c>
    </row>
    <row r="8" spans="1:4" x14ac:dyDescent="0.2">
      <c r="B8" t="s">
        <v>122</v>
      </c>
      <c r="D8" t="s">
        <v>118</v>
      </c>
    </row>
    <row r="9" spans="1:4" x14ac:dyDescent="0.2">
      <c r="B9" t="s">
        <v>125</v>
      </c>
      <c r="D9" s="35" t="s">
        <v>60</v>
      </c>
    </row>
    <row r="11" spans="1:4" x14ac:dyDescent="0.2">
      <c r="B11" s="5" t="s">
        <v>112</v>
      </c>
    </row>
    <row r="12" spans="1:4" x14ac:dyDescent="0.2">
      <c r="B12" s="22" t="s">
        <v>113</v>
      </c>
    </row>
    <row r="14" spans="1:4" x14ac:dyDescent="0.2">
      <c r="A14" s="1" t="s">
        <v>8</v>
      </c>
    </row>
    <row r="15" spans="1:4" x14ac:dyDescent="0.2">
      <c r="A15" s="4" t="s">
        <v>9</v>
      </c>
    </row>
    <row r="16" spans="1:4" x14ac:dyDescent="0.2">
      <c r="A16" s="4" t="s">
        <v>10</v>
      </c>
    </row>
    <row r="17" spans="1:2" x14ac:dyDescent="0.2">
      <c r="A17" s="4" t="s">
        <v>14</v>
      </c>
    </row>
    <row r="18" spans="1:2" x14ac:dyDescent="0.2">
      <c r="A18" s="4"/>
    </row>
    <row r="19" spans="1:2" x14ac:dyDescent="0.2">
      <c r="A19" s="4" t="s">
        <v>15</v>
      </c>
    </row>
    <row r="20" spans="1:2" x14ac:dyDescent="0.2">
      <c r="A20" s="4"/>
    </row>
    <row r="21" spans="1:2" x14ac:dyDescent="0.2">
      <c r="A21" s="4" t="s">
        <v>114</v>
      </c>
      <c r="B21" s="4"/>
    </row>
    <row r="22" spans="1:2" x14ac:dyDescent="0.2">
      <c r="A22" s="4"/>
      <c r="B22" s="4"/>
    </row>
    <row r="23" spans="1:2" x14ac:dyDescent="0.2">
      <c r="A23" s="4" t="s">
        <v>145</v>
      </c>
    </row>
    <row r="29" spans="1:2" ht="16" x14ac:dyDescent="0.2">
      <c r="A29" s="12"/>
    </row>
    <row r="30" spans="1:2" x14ac:dyDescent="0.2">
      <c r="A30" s="13"/>
    </row>
  </sheetData>
  <hyperlinks>
    <hyperlink ref="D7" r:id="rId1" xr:uid="{00000000-0004-0000-0000-000000000000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L14"/>
  <sheetViews>
    <sheetView workbookViewId="0">
      <selection activeCell="B2" sqref="B2:B14"/>
    </sheetView>
  </sheetViews>
  <sheetFormatPr baseColWidth="10" defaultColWidth="8.83203125" defaultRowHeight="15" x14ac:dyDescent="0.2"/>
  <cols>
    <col min="1" max="3" width="23.5" customWidth="1"/>
  </cols>
  <sheetData>
    <row r="1" spans="1:38" x14ac:dyDescent="0.2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14" si="0">TREND($S2:$AB2,$S$1:$AB$1,AC$1)</f>
        <v>0</v>
      </c>
      <c r="AD2">
        <f t="shared" ref="AD2:AL3" si="1">TREND($S2:$AB2,$S$1:$AB$1,AD$1)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</row>
    <row r="3" spans="1:38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</row>
    <row r="4" spans="1:38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0</v>
      </c>
      <c r="AD4">
        <f t="shared" ref="AD4:AL14" si="2">TREND($S4:$AB4,$S$1:$AB$1,AD$1)</f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</row>
    <row r="5" spans="1:38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</row>
    <row r="6" spans="1:38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</row>
    <row r="7" spans="1:38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</row>
    <row r="8" spans="1:38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</row>
    <row r="9" spans="1:38" x14ac:dyDescent="0.2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</row>
    <row r="10" spans="1:38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</row>
    <row r="11" spans="1:38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</row>
    <row r="12" spans="1:38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</row>
    <row r="13" spans="1:38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</row>
    <row r="14" spans="1:38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L14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3" width="23.5" customWidth="1"/>
  </cols>
  <sheetData>
    <row r="1" spans="1:38" x14ac:dyDescent="0.2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">
      <c r="A2" t="s">
        <v>16</v>
      </c>
      <c r="B2">
        <f>C2</f>
        <v>0</v>
      </c>
      <c r="C2">
        <f>D2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L14" si="0">TREND($S2:$AB2,$S$1:$AB$1,AC$1)</f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</row>
    <row r="3" spans="1:38" x14ac:dyDescent="0.2">
      <c r="A3" t="s">
        <v>0</v>
      </c>
      <c r="B3">
        <f t="shared" ref="B3:C14" si="1">C3</f>
        <v>0</v>
      </c>
      <c r="C3">
        <f t="shared" si="1"/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</row>
    <row r="4" spans="1:38" x14ac:dyDescent="0.2">
      <c r="A4" t="s">
        <v>120</v>
      </c>
      <c r="B4">
        <f t="shared" si="1"/>
        <v>0</v>
      </c>
      <c r="C4">
        <f t="shared" si="1"/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</row>
    <row r="5" spans="1:38" x14ac:dyDescent="0.2">
      <c r="A5" t="s">
        <v>1</v>
      </c>
      <c r="B5">
        <f t="shared" si="1"/>
        <v>8.6999999999999993</v>
      </c>
      <c r="C5">
        <f t="shared" si="1"/>
        <v>8.6999999999999993</v>
      </c>
      <c r="D5" s="3">
        <f>'CAN Distributed Quantities'!B27</f>
        <v>8.6999999999999993</v>
      </c>
      <c r="E5" s="3">
        <f>'CAN Distributed Quantities'!C27</f>
        <v>8.6999999999999993</v>
      </c>
      <c r="F5" s="3">
        <f>'CAN Distributed Quantities'!D27</f>
        <v>8.6999999999999993</v>
      </c>
      <c r="G5" s="3">
        <f>'CAN Distributed Quantities'!E27</f>
        <v>8.6999999999999993</v>
      </c>
      <c r="H5" s="3">
        <f>'CAN Distributed Quantities'!F27</f>
        <v>8.6999999999999993</v>
      </c>
      <c r="I5" s="3">
        <f>'CAN Distributed Quantities'!G27</f>
        <v>8.6999999999999993</v>
      </c>
      <c r="J5" s="3">
        <f>'CAN Distributed Quantities'!H27</f>
        <v>8.6999999999999993</v>
      </c>
      <c r="K5" s="3">
        <f>'CAN Distributed Quantities'!I27</f>
        <v>8.6999999999999993</v>
      </c>
      <c r="L5" s="3">
        <f>'CAN Distributed Quantities'!J27</f>
        <v>8.6999999999999993</v>
      </c>
      <c r="M5" s="3">
        <f>'CAN Distributed Quantities'!K27</f>
        <v>8.6999999999999993</v>
      </c>
      <c r="N5" s="3">
        <f>'CAN Distributed Quantities'!L27</f>
        <v>8.6999999999999993</v>
      </c>
      <c r="O5" s="3">
        <f>'CAN Distributed Quantities'!M27</f>
        <v>8.6999999999999993</v>
      </c>
      <c r="P5" s="3">
        <f>'CAN Distributed Quantities'!N27</f>
        <v>8.6999999999999993</v>
      </c>
      <c r="Q5" s="3">
        <f>'CAN Distributed Quantities'!O27</f>
        <v>8.6999999999999993</v>
      </c>
      <c r="R5" s="3">
        <f>'CAN Distributed Quantities'!P27</f>
        <v>8.6999999999999993</v>
      </c>
      <c r="S5" s="3">
        <f>'CAN Distributed Quantities'!Q27</f>
        <v>8.6999999999999993</v>
      </c>
      <c r="T5" s="3">
        <f>'CAN Distributed Quantities'!R27</f>
        <v>8.6999999999999993</v>
      </c>
      <c r="U5" s="3">
        <f>'CAN Distributed Quantities'!S27</f>
        <v>8.6999999999999993</v>
      </c>
      <c r="V5" s="3">
        <f>'CAN Distributed Quantities'!T27</f>
        <v>8.6999999999999993</v>
      </c>
      <c r="W5" s="3">
        <f>'CAN Distributed Quantities'!U27</f>
        <v>8.6999999999999993</v>
      </c>
      <c r="X5" s="3">
        <f>'CAN Distributed Quantities'!V27</f>
        <v>8.6999999999999993</v>
      </c>
      <c r="Y5" s="3">
        <f>'CAN Distributed Quantities'!W27</f>
        <v>8.6999999999999993</v>
      </c>
      <c r="Z5" s="3">
        <f>'CAN Distributed Quantities'!X27</f>
        <v>8.6999999999999993</v>
      </c>
      <c r="AA5" s="3">
        <f>'CAN Distributed Quantities'!Y27</f>
        <v>8.6999999999999993</v>
      </c>
      <c r="AB5" s="3">
        <f>'CAN Distributed Quantities'!Z27</f>
        <v>8.6999999999999993</v>
      </c>
      <c r="AC5" s="3">
        <f>'CAN Distributed Quantities'!AA27</f>
        <v>0</v>
      </c>
      <c r="AD5" s="3">
        <f>'CAN Distributed Quantities'!AB27</f>
        <v>0</v>
      </c>
      <c r="AE5" s="3">
        <f>'CAN Distributed Quantities'!AC27</f>
        <v>0</v>
      </c>
      <c r="AF5" s="3">
        <f>'CAN Distributed Quantities'!AD27</f>
        <v>0</v>
      </c>
      <c r="AG5" s="3">
        <f>'CAN Distributed Quantities'!AE27</f>
        <v>0</v>
      </c>
      <c r="AH5" s="3">
        <f>'CAN Distributed Quantities'!AF27</f>
        <v>0</v>
      </c>
      <c r="AI5" s="3">
        <f>'CAN Distributed Quantities'!AG27</f>
        <v>0</v>
      </c>
      <c r="AJ5" s="3">
        <f>'CAN Distributed Quantities'!AH27</f>
        <v>0</v>
      </c>
      <c r="AK5" s="3">
        <f>'CAN Distributed Quantities'!AI27</f>
        <v>0</v>
      </c>
      <c r="AL5" s="3">
        <f>'CAN Distributed Quantities'!AJ27</f>
        <v>0</v>
      </c>
    </row>
    <row r="6" spans="1:38" x14ac:dyDescent="0.2">
      <c r="A6" t="s">
        <v>17</v>
      </c>
      <c r="B6">
        <f t="shared" si="1"/>
        <v>28.74</v>
      </c>
      <c r="C6">
        <f t="shared" si="1"/>
        <v>28.74</v>
      </c>
      <c r="D6" s="3">
        <f>'CAN Distributed Quantities'!B28</f>
        <v>28.74</v>
      </c>
      <c r="E6" s="3">
        <f>'CAN Distributed Quantities'!C28</f>
        <v>32.618683345739754</v>
      </c>
      <c r="F6" s="3">
        <f>'CAN Distributed Quantities'!D28</f>
        <v>35.297235970151966</v>
      </c>
      <c r="G6" s="3">
        <f>'CAN Distributed Quantities'!E28</f>
        <v>39.019380526153341</v>
      </c>
      <c r="H6" s="3">
        <f>'CAN Distributed Quantities'!F28</f>
        <v>39.593356088527386</v>
      </c>
      <c r="I6" s="3">
        <f>'CAN Distributed Quantities'!G28</f>
        <v>40.167331650901431</v>
      </c>
      <c r="J6" s="3">
        <f>'CAN Distributed Quantities'!H28</f>
        <v>40.741307213275476</v>
      </c>
      <c r="K6" s="3">
        <f>'CAN Distributed Quantities'!I28</f>
        <v>41.315282775649521</v>
      </c>
      <c r="L6" s="3">
        <f>'CAN Distributed Quantities'!J28</f>
        <v>41.889258338023559</v>
      </c>
      <c r="M6" s="3">
        <f>'CAN Distributed Quantities'!K28</f>
        <v>42.463233900397604</v>
      </c>
      <c r="N6" s="3">
        <f>'CAN Distributed Quantities'!L28</f>
        <v>43.037209462771656</v>
      </c>
      <c r="O6" s="3">
        <f>'CAN Distributed Quantities'!M28</f>
        <v>43.611185025145701</v>
      </c>
      <c r="P6" s="3">
        <f>'CAN Distributed Quantities'!N28</f>
        <v>44.185160587519746</v>
      </c>
      <c r="Q6" s="3">
        <f>'CAN Distributed Quantities'!O28</f>
        <v>44.759136149893791</v>
      </c>
      <c r="R6" s="3">
        <f>'CAN Distributed Quantities'!P28</f>
        <v>45.333111712267829</v>
      </c>
      <c r="S6" s="3">
        <f>'CAN Distributed Quantities'!Q28</f>
        <v>45.907087274641874</v>
      </c>
      <c r="T6" s="3">
        <f>'CAN Distributed Quantities'!R28</f>
        <v>46.481062837015919</v>
      </c>
      <c r="U6" s="3">
        <f>'CAN Distributed Quantities'!S28</f>
        <v>47.055038399389964</v>
      </c>
      <c r="V6" s="3">
        <f>'CAN Distributed Quantities'!T28</f>
        <v>47.629013961764009</v>
      </c>
      <c r="W6" s="3">
        <f>'CAN Distributed Quantities'!U28</f>
        <v>47.715979956063109</v>
      </c>
      <c r="X6" s="3">
        <f>'CAN Distributed Quantities'!V28</f>
        <v>47.715979956063109</v>
      </c>
      <c r="Y6" s="3">
        <f>'CAN Distributed Quantities'!W28</f>
        <v>47.715979956063109</v>
      </c>
      <c r="Z6" s="3">
        <f>'CAN Distributed Quantities'!X28</f>
        <v>47.715979956063109</v>
      </c>
      <c r="AA6" s="3">
        <f>'CAN Distributed Quantities'!Y28</f>
        <v>47.715979956063109</v>
      </c>
      <c r="AB6" s="3">
        <f>'CAN Distributed Quantities'!Z28</f>
        <v>47.715979956063109</v>
      </c>
      <c r="AC6" s="3">
        <f>'CAN Distributed Quantities'!AA28</f>
        <v>48.286476878665212</v>
      </c>
      <c r="AD6" s="3">
        <f>'CAN Distributed Quantities'!AB28</f>
        <v>48.459143907346345</v>
      </c>
      <c r="AE6" s="3">
        <f>'CAN Distributed Quantities'!AC28</f>
        <v>48.631810936027421</v>
      </c>
      <c r="AF6" s="3">
        <f>'CAN Distributed Quantities'!AD28</f>
        <v>48.804477964708553</v>
      </c>
      <c r="AG6" s="3">
        <f>'CAN Distributed Quantities'!AE28</f>
        <v>48.977144993389686</v>
      </c>
      <c r="AH6" s="3">
        <f>'CAN Distributed Quantities'!AF28</f>
        <v>49.149812022070819</v>
      </c>
      <c r="AI6" s="3">
        <f>'CAN Distributed Quantities'!AG28</f>
        <v>49.322479050751895</v>
      </c>
      <c r="AJ6" s="3">
        <f>'CAN Distributed Quantities'!AH28</f>
        <v>49.495146079433027</v>
      </c>
      <c r="AK6" s="3">
        <f>'CAN Distributed Quantities'!AI28</f>
        <v>49.66781310811416</v>
      </c>
      <c r="AL6" s="3">
        <f>'CAN Distributed Quantities'!AJ28</f>
        <v>49.840480136795236</v>
      </c>
    </row>
    <row r="7" spans="1:38" x14ac:dyDescent="0.2">
      <c r="A7" t="s">
        <v>2</v>
      </c>
      <c r="B7">
        <f t="shared" si="1"/>
        <v>5.0309999999999997</v>
      </c>
      <c r="C7">
        <f t="shared" si="1"/>
        <v>5.0309999999999997</v>
      </c>
      <c r="D7" s="3">
        <f>'CAN Distributed Quantities'!B29</f>
        <v>5.0309999999999997</v>
      </c>
      <c r="E7" s="3">
        <f>'CAN Distributed Quantities'!C29</f>
        <v>5.0309999999999997</v>
      </c>
      <c r="F7" s="3">
        <f>'CAN Distributed Quantities'!D29</f>
        <v>5.0309999999999997</v>
      </c>
      <c r="G7" s="3">
        <f>'CAN Distributed Quantities'!E29</f>
        <v>5.0309999999999997</v>
      </c>
      <c r="H7" s="3">
        <f>'CAN Distributed Quantities'!F29</f>
        <v>61.306167785234898</v>
      </c>
      <c r="I7" s="3">
        <f>'CAN Distributed Quantities'!G29</f>
        <v>61.306167785234898</v>
      </c>
      <c r="J7" s="3">
        <f>'CAN Distributed Quantities'!H29</f>
        <v>61.306167785234898</v>
      </c>
      <c r="K7" s="3">
        <f>'CAN Distributed Quantities'!I29</f>
        <v>61.306167785234898</v>
      </c>
      <c r="L7" s="3">
        <f>'CAN Distributed Quantities'!J29</f>
        <v>61.306167785234898</v>
      </c>
      <c r="M7" s="3">
        <f>'CAN Distributed Quantities'!K29</f>
        <v>117.58133557046979</v>
      </c>
      <c r="N7" s="3">
        <f>'CAN Distributed Quantities'!L29</f>
        <v>117.58133557046979</v>
      </c>
      <c r="O7" s="3">
        <f>'CAN Distributed Quantities'!M29</f>
        <v>117.58133557046979</v>
      </c>
      <c r="P7" s="3">
        <f>'CAN Distributed Quantities'!N29</f>
        <v>117.58133557046979</v>
      </c>
      <c r="Q7" s="3">
        <f>'CAN Distributed Quantities'!O29</f>
        <v>117.58133557046979</v>
      </c>
      <c r="R7" s="3">
        <f>'CAN Distributed Quantities'!P29</f>
        <v>173.85650335570469</v>
      </c>
      <c r="S7" s="3">
        <f>'CAN Distributed Quantities'!Q29</f>
        <v>173.85650335570469</v>
      </c>
      <c r="T7" s="3">
        <f>'CAN Distributed Quantities'!R29</f>
        <v>173.85650335570469</v>
      </c>
      <c r="U7" s="3">
        <f>'CAN Distributed Quantities'!S29</f>
        <v>173.85650335570469</v>
      </c>
      <c r="V7" s="3">
        <f>'CAN Distributed Quantities'!T29</f>
        <v>173.85650335570469</v>
      </c>
      <c r="W7" s="3">
        <f>'CAN Distributed Quantities'!U29</f>
        <v>230.13167114093957</v>
      </c>
      <c r="X7" s="3">
        <f>'CAN Distributed Quantities'!V29</f>
        <v>230.13167114093957</v>
      </c>
      <c r="Y7" s="3">
        <f>'CAN Distributed Quantities'!W29</f>
        <v>230.13167114093957</v>
      </c>
      <c r="Z7" s="3">
        <f>'CAN Distributed Quantities'!X29</f>
        <v>230.13167114093957</v>
      </c>
      <c r="AA7" s="3">
        <f>'CAN Distributed Quantities'!Y29</f>
        <v>230.13167114093957</v>
      </c>
      <c r="AB7" s="3">
        <f>'CAN Distributed Quantities'!Z29</f>
        <v>230.13167114093957</v>
      </c>
      <c r="AC7" s="3">
        <f>'CAN Distributed Quantities'!AA29</f>
        <v>252.64173825503531</v>
      </c>
      <c r="AD7" s="3">
        <f>'CAN Distributed Quantities'!AB29</f>
        <v>260.82721720561312</v>
      </c>
      <c r="AE7" s="3">
        <f>'CAN Distributed Quantities'!AC29</f>
        <v>269.01269615619458</v>
      </c>
      <c r="AF7" s="3">
        <f>'CAN Distributed Quantities'!AD29</f>
        <v>277.1981751067724</v>
      </c>
      <c r="AG7" s="3">
        <f>'CAN Distributed Quantities'!AE29</f>
        <v>285.38365405735385</v>
      </c>
      <c r="AH7" s="3">
        <f>'CAN Distributed Quantities'!AF29</f>
        <v>293.56913300793167</v>
      </c>
      <c r="AI7" s="3">
        <f>'CAN Distributed Quantities'!AG29</f>
        <v>301.75461195851312</v>
      </c>
      <c r="AJ7" s="3">
        <f>'CAN Distributed Quantities'!AH29</f>
        <v>309.94009090909094</v>
      </c>
      <c r="AK7" s="3">
        <f>'CAN Distributed Quantities'!AI29</f>
        <v>318.12556985966876</v>
      </c>
      <c r="AL7" s="3">
        <f>'CAN Distributed Quantities'!AJ29</f>
        <v>326.31104881025021</v>
      </c>
    </row>
    <row r="8" spans="1:38" x14ac:dyDescent="0.2">
      <c r="A8" t="s">
        <v>3</v>
      </c>
      <c r="B8">
        <f t="shared" si="1"/>
        <v>0</v>
      </c>
      <c r="C8">
        <f t="shared" si="1"/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t="s">
        <v>4</v>
      </c>
      <c r="B9">
        <f t="shared" si="1"/>
        <v>12.507999999999999</v>
      </c>
      <c r="C9">
        <f t="shared" si="1"/>
        <v>12.507999999999999</v>
      </c>
      <c r="D9" s="3">
        <f>'CAN Distributed Quantities'!B30</f>
        <v>12.507999999999999</v>
      </c>
      <c r="E9" s="3">
        <f>'CAN Distributed Quantities'!C30</f>
        <v>12.507999999999999</v>
      </c>
      <c r="F9" s="3">
        <f>'CAN Distributed Quantities'!D30</f>
        <v>14.775009823467574</v>
      </c>
      <c r="G9" s="3">
        <f>'CAN Distributed Quantities'!E30</f>
        <v>14.775009823467574</v>
      </c>
      <c r="H9" s="3">
        <f>'CAN Distributed Quantities'!F30</f>
        <v>14.775009823467574</v>
      </c>
      <c r="I9" s="3">
        <f>'CAN Distributed Quantities'!G30</f>
        <v>14.775009823467574</v>
      </c>
      <c r="J9" s="3">
        <f>'CAN Distributed Quantities'!H30</f>
        <v>14.775009823467574</v>
      </c>
      <c r="K9" s="3">
        <f>'CAN Distributed Quantities'!I30</f>
        <v>17.042019646935149</v>
      </c>
      <c r="L9" s="3">
        <f>'CAN Distributed Quantities'!J30</f>
        <v>17.042019646935149</v>
      </c>
      <c r="M9" s="3">
        <f>'CAN Distributed Quantities'!K30</f>
        <v>17.042019646935149</v>
      </c>
      <c r="N9" s="3">
        <f>'CAN Distributed Quantities'!L30</f>
        <v>17.042019646935149</v>
      </c>
      <c r="O9" s="3">
        <f>'CAN Distributed Quantities'!M30</f>
        <v>17.042019646935149</v>
      </c>
      <c r="P9" s="3">
        <f>'CAN Distributed Quantities'!N30</f>
        <v>19.309029470402724</v>
      </c>
      <c r="Q9" s="3">
        <f>'CAN Distributed Quantities'!O30</f>
        <v>19.309029470402724</v>
      </c>
      <c r="R9" s="3">
        <f>'CAN Distributed Quantities'!P30</f>
        <v>19.309029470402724</v>
      </c>
      <c r="S9" s="3">
        <f>'CAN Distributed Quantities'!Q30</f>
        <v>19.309029470402724</v>
      </c>
      <c r="T9" s="3">
        <f>'CAN Distributed Quantities'!R30</f>
        <v>19.309029470402724</v>
      </c>
      <c r="U9" s="3">
        <f>'CAN Distributed Quantities'!S30</f>
        <v>21.576039293870299</v>
      </c>
      <c r="V9" s="3">
        <f>'CAN Distributed Quantities'!T30</f>
        <v>21.576039293870299</v>
      </c>
      <c r="W9" s="3">
        <f>'CAN Distributed Quantities'!U30</f>
        <v>21.576039293870299</v>
      </c>
      <c r="X9" s="3">
        <f>'CAN Distributed Quantities'!V30</f>
        <v>21.576039293870299</v>
      </c>
      <c r="Y9" s="3">
        <f>'CAN Distributed Quantities'!W30</f>
        <v>21.576039293870299</v>
      </c>
      <c r="Z9" s="3">
        <f>'CAN Distributed Quantities'!X30</f>
        <v>21.576039293870299</v>
      </c>
      <c r="AA9" s="3">
        <f>'CAN Distributed Quantities'!Y30</f>
        <v>21.576039293870299</v>
      </c>
      <c r="AB9" s="3">
        <f>'CAN Distributed Quantities'!Z30</f>
        <v>21.576039293870299</v>
      </c>
      <c r="AC9" s="3">
        <f>'CAN Distributed Quantities'!AA30</f>
        <v>22.331709235026153</v>
      </c>
      <c r="AD9" s="3">
        <f>'CAN Distributed Quantities'!AB30</f>
        <v>22.551540490635148</v>
      </c>
      <c r="AE9" s="3">
        <f>'CAN Distributed Quantities'!AC30</f>
        <v>22.771371746244142</v>
      </c>
      <c r="AF9" s="3">
        <f>'CAN Distributed Quantities'!AD30</f>
        <v>22.99120300185308</v>
      </c>
      <c r="AG9" s="3">
        <f>'CAN Distributed Quantities'!AE30</f>
        <v>23.211034257462074</v>
      </c>
      <c r="AH9" s="3">
        <f>'CAN Distributed Quantities'!AF30</f>
        <v>23.430865513071069</v>
      </c>
      <c r="AI9" s="3">
        <f>'CAN Distributed Quantities'!AG30</f>
        <v>23.650696768680007</v>
      </c>
      <c r="AJ9" s="3">
        <f>'CAN Distributed Quantities'!AH30</f>
        <v>23.870528024289001</v>
      </c>
      <c r="AK9" s="3">
        <f>'CAN Distributed Quantities'!AI30</f>
        <v>24.090359279897996</v>
      </c>
      <c r="AL9" s="3">
        <f>'CAN Distributed Quantities'!AJ30</f>
        <v>24.310190535506933</v>
      </c>
    </row>
    <row r="10" spans="1:38" x14ac:dyDescent="0.2">
      <c r="A10" t="s">
        <v>5</v>
      </c>
      <c r="B10">
        <f t="shared" si="1"/>
        <v>0</v>
      </c>
      <c r="C10">
        <f t="shared" si="1"/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</row>
    <row r="11" spans="1:38" x14ac:dyDescent="0.2">
      <c r="A11" t="s">
        <v>6</v>
      </c>
      <c r="B11">
        <f t="shared" si="1"/>
        <v>0</v>
      </c>
      <c r="C11">
        <f t="shared" si="1"/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</row>
    <row r="12" spans="1:38" x14ac:dyDescent="0.2">
      <c r="A12" t="s">
        <v>7</v>
      </c>
      <c r="B12">
        <f t="shared" si="1"/>
        <v>0</v>
      </c>
      <c r="C12">
        <f t="shared" si="1"/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</row>
    <row r="13" spans="1:38" x14ac:dyDescent="0.2">
      <c r="A13" t="s">
        <v>121</v>
      </c>
      <c r="B13">
        <f t="shared" si="1"/>
        <v>0</v>
      </c>
      <c r="C13">
        <f t="shared" si="1"/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</row>
    <row r="14" spans="1:38" x14ac:dyDescent="0.2">
      <c r="A14" t="s">
        <v>18</v>
      </c>
      <c r="B14">
        <f t="shared" si="1"/>
        <v>0</v>
      </c>
      <c r="C14">
        <f t="shared" si="1"/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A11" sqref="A11"/>
    </sheetView>
  </sheetViews>
  <sheetFormatPr baseColWidth="10" defaultColWidth="10.83203125" defaultRowHeight="16" x14ac:dyDescent="0.2"/>
  <cols>
    <col min="1" max="1" width="61.83203125" style="8" bestFit="1" customWidth="1"/>
    <col min="2" max="2" width="21.33203125" style="8" customWidth="1"/>
    <col min="3" max="3" width="17.33203125" style="8" customWidth="1"/>
    <col min="4" max="4" width="17.83203125" style="8" customWidth="1"/>
    <col min="5" max="5" width="10.83203125" style="8"/>
    <col min="6" max="6" width="17.33203125" style="8" customWidth="1"/>
    <col min="7" max="16384" width="10.83203125" style="8"/>
  </cols>
  <sheetData>
    <row r="1" spans="1:6" x14ac:dyDescent="0.2">
      <c r="A1" s="8" t="s">
        <v>115</v>
      </c>
    </row>
    <row r="2" spans="1:6" x14ac:dyDescent="0.2">
      <c r="A2" s="8" t="s">
        <v>116</v>
      </c>
    </row>
    <row r="3" spans="1:6" x14ac:dyDescent="0.2">
      <c r="A3" s="8" t="s">
        <v>117</v>
      </c>
    </row>
    <row r="6" spans="1:6" x14ac:dyDescent="0.2">
      <c r="A6" s="10" t="s">
        <v>19</v>
      </c>
      <c r="B6" s="10" t="s">
        <v>20</v>
      </c>
      <c r="C6" s="7"/>
      <c r="D6" s="7"/>
      <c r="E6" s="7"/>
      <c r="F6" s="7"/>
    </row>
    <row r="7" spans="1:6" x14ac:dyDescent="0.2">
      <c r="A7" s="7"/>
      <c r="B7" s="36">
        <v>2011</v>
      </c>
      <c r="C7" s="36"/>
      <c r="D7" s="36">
        <v>2016</v>
      </c>
      <c r="E7" s="36"/>
      <c r="F7" s="10" t="s">
        <v>21</v>
      </c>
    </row>
    <row r="8" spans="1:6" x14ac:dyDescent="0.2">
      <c r="A8" s="7"/>
      <c r="B8" s="7" t="s">
        <v>22</v>
      </c>
      <c r="C8" s="7" t="s">
        <v>23</v>
      </c>
      <c r="D8" s="7" t="s">
        <v>22</v>
      </c>
      <c r="E8" s="7" t="s">
        <v>23</v>
      </c>
      <c r="F8" s="7"/>
    </row>
    <row r="9" spans="1:6" x14ac:dyDescent="0.2">
      <c r="A9" s="7" t="s">
        <v>24</v>
      </c>
      <c r="B9" s="9">
        <v>588920</v>
      </c>
      <c r="C9" s="31">
        <f>B9/B$13</f>
        <v>0.16505721032238174</v>
      </c>
      <c r="D9" s="9">
        <f>D$13*E9</f>
        <v>671316.55939293292</v>
      </c>
      <c r="E9" s="31">
        <f>C9</f>
        <v>0.16505721032238174</v>
      </c>
      <c r="F9" s="11">
        <f>D9-B9</f>
        <v>82396.559392932919</v>
      </c>
    </row>
    <row r="10" spans="1:6" x14ac:dyDescent="0.2">
      <c r="A10" s="7" t="s">
        <v>25</v>
      </c>
      <c r="B10" s="9">
        <v>563925</v>
      </c>
      <c r="C10" s="31">
        <f t="shared" ref="C10:C12" si="0">B10/B$13</f>
        <v>0.15805183612553339</v>
      </c>
      <c r="D10" s="9">
        <f t="shared" ref="D10:D12" si="1">D$13*E10</f>
        <v>642824.47659386625</v>
      </c>
      <c r="E10" s="31">
        <f t="shared" ref="E10:E12" si="2">C10</f>
        <v>0.15805183612553339</v>
      </c>
      <c r="F10" s="11">
        <f t="shared" ref="F10:F13" si="3">D10-B10</f>
        <v>78899.476593866246</v>
      </c>
    </row>
    <row r="11" spans="1:6" x14ac:dyDescent="0.2">
      <c r="A11" s="7" t="s">
        <v>26</v>
      </c>
      <c r="B11" s="9">
        <v>392415</v>
      </c>
      <c r="C11" s="31">
        <f t="shared" si="0"/>
        <v>0.10998255312887563</v>
      </c>
      <c r="D11" s="9">
        <f t="shared" si="1"/>
        <v>447318.29052193474</v>
      </c>
      <c r="E11" s="31">
        <f t="shared" si="2"/>
        <v>0.10998255312887563</v>
      </c>
      <c r="F11" s="11">
        <f t="shared" si="3"/>
        <v>54903.290521934745</v>
      </c>
    </row>
    <row r="12" spans="1:6" x14ac:dyDescent="0.2">
      <c r="A12" s="7" t="s">
        <v>27</v>
      </c>
      <c r="B12" s="9">
        <v>2022720</v>
      </c>
      <c r="C12" s="31">
        <f t="shared" si="0"/>
        <v>0.56690980177831962</v>
      </c>
      <c r="D12" s="9">
        <f t="shared" si="1"/>
        <v>2305721.3730477369</v>
      </c>
      <c r="E12" s="31">
        <f t="shared" si="2"/>
        <v>0.56690980177831962</v>
      </c>
      <c r="F12" s="11">
        <f t="shared" si="3"/>
        <v>283001.37304773694</v>
      </c>
    </row>
    <row r="13" spans="1:6" x14ac:dyDescent="0.2">
      <c r="A13" s="10" t="s">
        <v>28</v>
      </c>
      <c r="B13" s="11">
        <v>3567975</v>
      </c>
      <c r="C13" s="33">
        <f>SUM(C9:C12)</f>
        <v>1.0000014013551104</v>
      </c>
      <c r="D13" s="11">
        <v>4067175</v>
      </c>
      <c r="E13" s="32">
        <f>SUM(E9:E12)</f>
        <v>1.0000014013551104</v>
      </c>
      <c r="F13" s="11">
        <f t="shared" si="3"/>
        <v>499200</v>
      </c>
    </row>
    <row r="14" spans="1:6" x14ac:dyDescent="0.2">
      <c r="A14" s="7"/>
      <c r="B14" s="7"/>
      <c r="C14" s="7"/>
      <c r="D14" s="7"/>
      <c r="E14" s="7"/>
      <c r="F14" s="7"/>
    </row>
    <row r="15" spans="1:6" x14ac:dyDescent="0.2">
      <c r="A15" s="7"/>
      <c r="B15" s="7"/>
      <c r="C15" s="14" t="s">
        <v>29</v>
      </c>
      <c r="D15" s="15">
        <f>SUM(D10:D12)</f>
        <v>3395864.140163538</v>
      </c>
      <c r="E15" s="30">
        <f>D15/D13</f>
        <v>0.83494419103272866</v>
      </c>
      <c r="F15" s="7"/>
    </row>
    <row r="16" spans="1:6" x14ac:dyDescent="0.2">
      <c r="A16" s="7"/>
      <c r="B16" s="7"/>
      <c r="C16" s="14" t="s">
        <v>32</v>
      </c>
      <c r="D16" s="15">
        <f>D9</f>
        <v>671316.55939293292</v>
      </c>
      <c r="E16" s="30">
        <f>1-E15</f>
        <v>0.16505580896727134</v>
      </c>
      <c r="F16" s="7"/>
    </row>
    <row r="17" spans="1:6" x14ac:dyDescent="0.2">
      <c r="A17" s="7"/>
      <c r="B17" s="7"/>
      <c r="C17" s="7"/>
      <c r="D17" s="7"/>
      <c r="E17" s="7"/>
      <c r="F17" s="7"/>
    </row>
    <row r="18" spans="1:6" x14ac:dyDescent="0.2">
      <c r="A18" s="34" t="s">
        <v>140</v>
      </c>
      <c r="B18" s="7"/>
      <c r="C18" s="7"/>
      <c r="D18" s="7"/>
      <c r="E18" s="7"/>
      <c r="F18" s="7"/>
    </row>
    <row r="19" spans="1:6" x14ac:dyDescent="0.2">
      <c r="A19" s="23" t="s">
        <v>119</v>
      </c>
      <c r="B19" s="7"/>
      <c r="C19" s="7"/>
      <c r="D19" s="7"/>
      <c r="E19" s="7"/>
      <c r="F19" s="7"/>
    </row>
    <row r="20" spans="1:6" x14ac:dyDescent="0.2">
      <c r="B20" s="7"/>
      <c r="C20" s="7"/>
      <c r="D20" s="7"/>
      <c r="E20" s="7"/>
      <c r="F20" s="7"/>
    </row>
    <row r="21" spans="1:6" x14ac:dyDescent="0.2">
      <c r="A21" s="29" t="s">
        <v>137</v>
      </c>
      <c r="B21" s="7"/>
      <c r="C21" s="7"/>
      <c r="D21" s="7"/>
      <c r="E21" s="7"/>
      <c r="F21" s="7"/>
    </row>
    <row r="22" spans="1:6" x14ac:dyDescent="0.2">
      <c r="A22" s="8" t="s">
        <v>138</v>
      </c>
      <c r="B22" s="7"/>
      <c r="C22" s="7"/>
      <c r="D22" s="7"/>
      <c r="E22" s="7"/>
      <c r="F22" s="7"/>
    </row>
    <row r="23" spans="1:6" x14ac:dyDescent="0.2">
      <c r="A23" s="8" t="s">
        <v>139</v>
      </c>
    </row>
    <row r="25" spans="1:6" x14ac:dyDescent="0.2">
      <c r="A25" s="7" t="s">
        <v>141</v>
      </c>
    </row>
  </sheetData>
  <mergeCells count="2">
    <mergeCell ref="B7:C7"/>
    <mergeCell ref="D7:E7"/>
  </mergeCells>
  <hyperlinks>
    <hyperlink ref="A19" r:id="rId1" xr:uid="{00000000-0004-0000-01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72"/>
  <sheetViews>
    <sheetView workbookViewId="0">
      <selection activeCell="C109" sqref="C109"/>
    </sheetView>
  </sheetViews>
  <sheetFormatPr baseColWidth="10" defaultColWidth="8.83203125" defaultRowHeight="15" x14ac:dyDescent="0.2"/>
  <cols>
    <col min="1" max="16384" width="8.83203125" style="20"/>
  </cols>
  <sheetData>
    <row r="1" spans="1:37" ht="21" x14ac:dyDescent="0.25">
      <c r="A1" s="19" t="s">
        <v>44</v>
      </c>
    </row>
    <row r="2" spans="1:37" ht="21" x14ac:dyDescent="0.25">
      <c r="A2" s="19" t="s">
        <v>83</v>
      </c>
    </row>
    <row r="3" spans="1:37" ht="21" x14ac:dyDescent="0.25">
      <c r="A3" s="19" t="s">
        <v>45</v>
      </c>
    </row>
    <row r="4" spans="1:37" ht="21" x14ac:dyDescent="0.25">
      <c r="A4" s="19" t="s">
        <v>84</v>
      </c>
    </row>
    <row r="7" spans="1:37" ht="19" x14ac:dyDescent="0.25">
      <c r="A7" s="21" t="s">
        <v>85</v>
      </c>
    </row>
    <row r="8" spans="1:37" x14ac:dyDescent="0.2">
      <c r="A8" s="20" t="s">
        <v>46</v>
      </c>
      <c r="B8" s="20" t="s">
        <v>47</v>
      </c>
      <c r="C8" s="20" t="s">
        <v>48</v>
      </c>
      <c r="D8" s="20" t="s">
        <v>49</v>
      </c>
      <c r="E8" s="20" t="s">
        <v>50</v>
      </c>
      <c r="F8" s="20" t="s">
        <v>51</v>
      </c>
      <c r="G8" s="20" t="s">
        <v>52</v>
      </c>
      <c r="H8" s="20" t="s">
        <v>53</v>
      </c>
      <c r="I8" s="20" t="s">
        <v>54</v>
      </c>
      <c r="J8" s="20" t="s">
        <v>55</v>
      </c>
      <c r="K8" s="20" t="s">
        <v>56</v>
      </c>
      <c r="L8" s="20" t="s">
        <v>57</v>
      </c>
      <c r="M8" s="20" t="s">
        <v>58</v>
      </c>
      <c r="N8" s="20" t="s">
        <v>59</v>
      </c>
      <c r="O8" s="20" t="s">
        <v>60</v>
      </c>
      <c r="P8" s="20" t="s">
        <v>61</v>
      </c>
      <c r="Q8" s="20" t="s">
        <v>62</v>
      </c>
      <c r="R8" s="20" t="s">
        <v>63</v>
      </c>
      <c r="S8" s="20" t="s">
        <v>64</v>
      </c>
      <c r="T8" s="20" t="s">
        <v>65</v>
      </c>
      <c r="U8" s="20" t="s">
        <v>66</v>
      </c>
      <c r="V8" s="20" t="s">
        <v>67</v>
      </c>
      <c r="W8" s="20" t="s">
        <v>68</v>
      </c>
      <c r="X8" s="20" t="s">
        <v>69</v>
      </c>
      <c r="Y8" s="20" t="s">
        <v>70</v>
      </c>
      <c r="Z8" s="20" t="s">
        <v>71</v>
      </c>
      <c r="AA8" s="20" t="s">
        <v>72</v>
      </c>
      <c r="AB8" s="20" t="s">
        <v>73</v>
      </c>
      <c r="AC8" s="20" t="s">
        <v>74</v>
      </c>
      <c r="AD8" s="20" t="s">
        <v>75</v>
      </c>
      <c r="AE8" s="20" t="s">
        <v>76</v>
      </c>
      <c r="AF8" s="20" t="s">
        <v>77</v>
      </c>
      <c r="AG8" s="20" t="s">
        <v>78</v>
      </c>
      <c r="AH8" s="20" t="s">
        <v>79</v>
      </c>
      <c r="AI8" s="20" t="s">
        <v>80</v>
      </c>
      <c r="AJ8" s="20" t="s">
        <v>81</v>
      </c>
      <c r="AK8" s="20" t="s">
        <v>82</v>
      </c>
    </row>
    <row r="9" spans="1:37" x14ac:dyDescent="0.2">
      <c r="A9" s="20" t="s">
        <v>86</v>
      </c>
      <c r="B9" s="20">
        <v>6868.32</v>
      </c>
      <c r="C9" s="20">
        <v>5924.78</v>
      </c>
      <c r="D9" s="20">
        <v>5932.48</v>
      </c>
      <c r="E9" s="20">
        <v>6304.16</v>
      </c>
      <c r="F9" s="20">
        <v>6823.66</v>
      </c>
      <c r="G9" s="20">
        <v>7206.39</v>
      </c>
      <c r="H9" s="20">
        <v>7152.92</v>
      </c>
      <c r="I9" s="20">
        <v>7511.79</v>
      </c>
      <c r="J9" s="20">
        <v>7687.85</v>
      </c>
      <c r="K9" s="20">
        <v>7672.85</v>
      </c>
      <c r="L9" s="20">
        <v>7473.25</v>
      </c>
      <c r="M9" s="20">
        <v>7770.25</v>
      </c>
      <c r="N9" s="20">
        <v>8392.1</v>
      </c>
      <c r="O9" s="20">
        <v>9032.1</v>
      </c>
      <c r="P9" s="20">
        <v>9032.1</v>
      </c>
      <c r="Q9" s="20">
        <v>9236.5</v>
      </c>
      <c r="R9" s="20">
        <v>9336.5</v>
      </c>
      <c r="S9" s="20">
        <v>9336.5</v>
      </c>
      <c r="T9" s="20">
        <v>9409.5</v>
      </c>
      <c r="U9" s="20">
        <v>9528.5</v>
      </c>
      <c r="V9" s="20">
        <v>9850.5</v>
      </c>
      <c r="W9" s="20">
        <v>9818.7999999999993</v>
      </c>
      <c r="X9" s="20">
        <v>9818.7999999999993</v>
      </c>
      <c r="Y9" s="20">
        <v>9958.7999999999993</v>
      </c>
      <c r="Z9" s="20">
        <v>10032.4</v>
      </c>
      <c r="AA9" s="20">
        <v>10237.4</v>
      </c>
      <c r="AB9" s="20">
        <v>10342.4</v>
      </c>
      <c r="AC9" s="20">
        <v>10346.4</v>
      </c>
      <c r="AD9" s="20">
        <v>10446.4</v>
      </c>
      <c r="AE9" s="20">
        <v>10446.4</v>
      </c>
      <c r="AF9" s="20">
        <v>10679.36</v>
      </c>
      <c r="AG9" s="20">
        <v>10679.36</v>
      </c>
      <c r="AH9" s="20">
        <v>10779.36</v>
      </c>
      <c r="AI9" s="20">
        <v>10779.36</v>
      </c>
      <c r="AJ9" s="20">
        <v>10879.36</v>
      </c>
      <c r="AK9" s="20">
        <v>10689.36</v>
      </c>
    </row>
    <row r="10" spans="1:37" x14ac:dyDescent="0.2">
      <c r="A10" s="20" t="s">
        <v>87</v>
      </c>
      <c r="B10" s="20">
        <v>7461.94</v>
      </c>
      <c r="C10" s="20">
        <v>7461.38</v>
      </c>
      <c r="D10" s="20">
        <v>7461.38</v>
      </c>
      <c r="E10" s="20">
        <v>7461.38</v>
      </c>
      <c r="F10" s="20">
        <v>7461.38</v>
      </c>
      <c r="G10" s="20">
        <v>7646.08</v>
      </c>
      <c r="H10" s="20">
        <v>6926.37</v>
      </c>
      <c r="I10" s="20">
        <v>6926.37</v>
      </c>
      <c r="J10" s="20">
        <v>6608.37</v>
      </c>
      <c r="K10" s="20">
        <v>6908.37</v>
      </c>
      <c r="L10" s="20">
        <v>7008.37</v>
      </c>
      <c r="M10" s="20">
        <v>6158.37</v>
      </c>
      <c r="N10" s="20">
        <v>6158.37</v>
      </c>
      <c r="O10" s="20">
        <v>5668.37</v>
      </c>
      <c r="P10" s="20">
        <v>5368.37</v>
      </c>
      <c r="Q10" s="20">
        <v>5368.37</v>
      </c>
      <c r="R10" s="20">
        <v>5368.37</v>
      </c>
      <c r="S10" s="20">
        <v>5368.37</v>
      </c>
      <c r="T10" s="20">
        <v>5368.37</v>
      </c>
      <c r="U10" s="20">
        <v>5368.37</v>
      </c>
      <c r="V10" s="20">
        <v>5288.37</v>
      </c>
      <c r="W10" s="20">
        <v>5288.37</v>
      </c>
      <c r="X10" s="20">
        <v>5288.37</v>
      </c>
      <c r="Y10" s="20">
        <v>5288.37</v>
      </c>
      <c r="Z10" s="20">
        <v>5288.37</v>
      </c>
      <c r="AA10" s="20">
        <v>5288.37</v>
      </c>
      <c r="AB10" s="20">
        <v>5288.37</v>
      </c>
      <c r="AC10" s="20">
        <v>5189.37</v>
      </c>
      <c r="AD10" s="20">
        <v>5189.37</v>
      </c>
      <c r="AE10" s="20">
        <v>5189.37</v>
      </c>
      <c r="AF10" s="20">
        <v>5189.37</v>
      </c>
      <c r="AG10" s="20">
        <v>5189.37</v>
      </c>
      <c r="AH10" s="20">
        <v>5189.37</v>
      </c>
      <c r="AI10" s="20">
        <v>5189.37</v>
      </c>
      <c r="AJ10" s="20">
        <v>5189.37</v>
      </c>
      <c r="AK10" s="20">
        <v>5189.37</v>
      </c>
    </row>
    <row r="11" spans="1:37" x14ac:dyDescent="0.2">
      <c r="A11" s="20" t="s">
        <v>88</v>
      </c>
      <c r="B11" s="20">
        <v>5007.16</v>
      </c>
      <c r="C11" s="20">
        <v>5514.19</v>
      </c>
      <c r="D11" s="20">
        <v>5514.19</v>
      </c>
      <c r="E11" s="20">
        <v>7118.69</v>
      </c>
      <c r="F11" s="20">
        <v>8742.69</v>
      </c>
      <c r="G11" s="20">
        <v>9602.69</v>
      </c>
      <c r="H11" s="20">
        <v>9818.69</v>
      </c>
      <c r="I11" s="20">
        <v>10003.69</v>
      </c>
      <c r="J11" s="20">
        <v>10100.6</v>
      </c>
      <c r="K11" s="20">
        <v>10368.629999999999</v>
      </c>
      <c r="L11" s="20">
        <v>11438.63</v>
      </c>
      <c r="M11" s="20">
        <v>12533.61</v>
      </c>
      <c r="N11" s="20">
        <v>12978.63</v>
      </c>
      <c r="O11" s="20">
        <v>14885.65</v>
      </c>
      <c r="P11" s="20">
        <v>14985.67</v>
      </c>
      <c r="Q11" s="20">
        <v>15915.7</v>
      </c>
      <c r="R11" s="20">
        <v>16315.7</v>
      </c>
      <c r="S11" s="20">
        <v>16575.71</v>
      </c>
      <c r="T11" s="20">
        <v>17075.73</v>
      </c>
      <c r="U11" s="20">
        <v>17575.740000000002</v>
      </c>
      <c r="V11" s="20">
        <v>17835.75</v>
      </c>
      <c r="W11" s="20">
        <v>18545.75</v>
      </c>
      <c r="X11" s="20">
        <v>18790.759999999998</v>
      </c>
      <c r="Y11" s="20">
        <v>19850.77</v>
      </c>
      <c r="Z11" s="20">
        <v>21070.78</v>
      </c>
      <c r="AA11" s="20">
        <v>21830.79</v>
      </c>
      <c r="AB11" s="20">
        <v>21840.799999999999</v>
      </c>
      <c r="AC11" s="20">
        <v>22340.799999999999</v>
      </c>
      <c r="AD11" s="20">
        <v>22840.81</v>
      </c>
      <c r="AE11" s="20">
        <v>23040.82</v>
      </c>
      <c r="AF11" s="20">
        <v>23790.81</v>
      </c>
      <c r="AG11" s="20">
        <v>24300.83</v>
      </c>
      <c r="AH11" s="20">
        <v>24300.84</v>
      </c>
      <c r="AI11" s="20">
        <v>24800.83</v>
      </c>
      <c r="AJ11" s="20">
        <v>24850.85</v>
      </c>
      <c r="AK11" s="20">
        <v>24850.85</v>
      </c>
    </row>
    <row r="12" spans="1:37" x14ac:dyDescent="0.2">
      <c r="A12" s="20" t="s">
        <v>89</v>
      </c>
      <c r="B12" s="20">
        <v>16240.32</v>
      </c>
      <c r="C12" s="20">
        <v>16240.32</v>
      </c>
      <c r="D12" s="20">
        <v>16240.32</v>
      </c>
      <c r="E12" s="20">
        <v>16240.32</v>
      </c>
      <c r="F12" s="20">
        <v>16240.32</v>
      </c>
      <c r="G12" s="20">
        <v>16240.32</v>
      </c>
      <c r="H12" s="20">
        <v>13905.32</v>
      </c>
      <c r="I12" s="20">
        <v>13905.32</v>
      </c>
      <c r="J12" s="20">
        <v>12730.82</v>
      </c>
      <c r="K12" s="20">
        <v>10369.32</v>
      </c>
      <c r="L12" s="20">
        <v>10063.32</v>
      </c>
      <c r="M12" s="20">
        <v>10249.120000000001</v>
      </c>
      <c r="N12" s="20">
        <v>10249.120000000001</v>
      </c>
      <c r="O12" s="20">
        <v>10249.120000000001</v>
      </c>
      <c r="P12" s="20">
        <v>9639.1200000000008</v>
      </c>
      <c r="Q12" s="20">
        <v>9091.48</v>
      </c>
      <c r="R12" s="20">
        <v>8941.48</v>
      </c>
      <c r="S12" s="20">
        <v>8921.48</v>
      </c>
      <c r="T12" s="20">
        <v>9051.48</v>
      </c>
      <c r="U12" s="20">
        <v>9051.48</v>
      </c>
      <c r="V12" s="20">
        <v>8893.48</v>
      </c>
      <c r="W12" s="20">
        <v>8203.48</v>
      </c>
      <c r="X12" s="20">
        <v>7768.48</v>
      </c>
      <c r="Y12" s="20">
        <v>6747.1</v>
      </c>
      <c r="Z12" s="20">
        <v>5604.8</v>
      </c>
      <c r="AA12" s="20">
        <v>5604.8</v>
      </c>
      <c r="AB12" s="20">
        <v>5604.8</v>
      </c>
      <c r="AC12" s="20">
        <v>5604.8</v>
      </c>
      <c r="AD12" s="20">
        <v>5604.8</v>
      </c>
      <c r="AE12" s="20">
        <v>6004.8</v>
      </c>
      <c r="AF12" s="20">
        <v>5848.8</v>
      </c>
      <c r="AG12" s="20">
        <v>5848.8</v>
      </c>
      <c r="AH12" s="20">
        <v>5543.8</v>
      </c>
      <c r="AI12" s="20">
        <v>5543.8</v>
      </c>
      <c r="AJ12" s="20">
        <v>5388.8</v>
      </c>
      <c r="AK12" s="20">
        <v>5388.8</v>
      </c>
    </row>
    <row r="13" spans="1:37" x14ac:dyDescent="0.2">
      <c r="A13" s="20" t="s">
        <v>90</v>
      </c>
      <c r="B13" s="20">
        <v>12805</v>
      </c>
      <c r="C13" s="20">
        <v>13345</v>
      </c>
      <c r="D13" s="20">
        <v>13345</v>
      </c>
      <c r="E13" s="20">
        <v>13345</v>
      </c>
      <c r="F13" s="20">
        <v>13345</v>
      </c>
      <c r="G13" s="20">
        <v>13345</v>
      </c>
      <c r="H13" s="20">
        <v>13345</v>
      </c>
      <c r="I13" s="20">
        <v>13345</v>
      </c>
      <c r="J13" s="20">
        <v>14320</v>
      </c>
      <c r="K13" s="20">
        <v>14320</v>
      </c>
      <c r="L13" s="20">
        <v>14320</v>
      </c>
      <c r="M13" s="20">
        <v>13495</v>
      </c>
      <c r="N13" s="20">
        <v>11735</v>
      </c>
      <c r="O13" s="20">
        <v>11735</v>
      </c>
      <c r="P13" s="20">
        <v>11735</v>
      </c>
      <c r="Q13" s="20">
        <v>10400</v>
      </c>
      <c r="R13" s="20">
        <v>8385</v>
      </c>
      <c r="S13" s="20">
        <v>8370</v>
      </c>
      <c r="T13" s="20">
        <v>8370</v>
      </c>
      <c r="U13" s="20">
        <v>8370</v>
      </c>
      <c r="V13" s="20">
        <v>8370</v>
      </c>
      <c r="W13" s="20">
        <v>8370</v>
      </c>
      <c r="X13" s="20">
        <v>8370</v>
      </c>
      <c r="Y13" s="20">
        <v>9305</v>
      </c>
      <c r="Z13" s="20">
        <v>9305</v>
      </c>
      <c r="AA13" s="20">
        <v>10240</v>
      </c>
      <c r="AB13" s="20">
        <v>11080</v>
      </c>
      <c r="AC13" s="20">
        <v>11080</v>
      </c>
      <c r="AD13" s="20">
        <v>11080</v>
      </c>
      <c r="AE13" s="20">
        <v>11080</v>
      </c>
      <c r="AF13" s="20">
        <v>11080</v>
      </c>
      <c r="AG13" s="20">
        <v>11080</v>
      </c>
      <c r="AH13" s="20">
        <v>11080</v>
      </c>
      <c r="AI13" s="20">
        <v>11080</v>
      </c>
      <c r="AJ13" s="20">
        <v>11080</v>
      </c>
      <c r="AK13" s="20">
        <v>11080</v>
      </c>
    </row>
    <row r="14" spans="1:37" x14ac:dyDescent="0.2">
      <c r="A14" s="20" t="s">
        <v>91</v>
      </c>
      <c r="B14" s="20">
        <v>1887.43</v>
      </c>
      <c r="C14" s="20">
        <v>1792.25</v>
      </c>
      <c r="D14" s="20">
        <v>1792.25</v>
      </c>
      <c r="E14" s="20">
        <v>1743.75</v>
      </c>
      <c r="F14" s="20">
        <v>1743.75</v>
      </c>
      <c r="G14" s="20">
        <v>1791.75</v>
      </c>
      <c r="H14" s="20">
        <v>1836.7</v>
      </c>
      <c r="I14" s="20">
        <v>1884.7</v>
      </c>
      <c r="J14" s="20">
        <v>1942.6</v>
      </c>
      <c r="K14" s="20">
        <v>2223.04</v>
      </c>
      <c r="L14" s="20">
        <v>2370.2399999999998</v>
      </c>
      <c r="M14" s="20">
        <v>2759.49</v>
      </c>
      <c r="N14" s="20">
        <v>2979.39</v>
      </c>
      <c r="O14" s="20">
        <v>3055.89</v>
      </c>
      <c r="P14" s="20">
        <v>3126.89</v>
      </c>
      <c r="Q14" s="20">
        <v>3127.89</v>
      </c>
      <c r="R14" s="20">
        <v>3167.89</v>
      </c>
      <c r="S14" s="20">
        <v>3197.89</v>
      </c>
      <c r="T14" s="20">
        <v>3289.89</v>
      </c>
      <c r="U14" s="20">
        <v>3291.89</v>
      </c>
      <c r="V14" s="20">
        <v>3332.89</v>
      </c>
      <c r="W14" s="20">
        <v>3362.89</v>
      </c>
      <c r="X14" s="20">
        <v>3402.89</v>
      </c>
      <c r="Y14" s="20">
        <v>3452.89</v>
      </c>
      <c r="Z14" s="20">
        <v>3492.89</v>
      </c>
      <c r="AA14" s="20">
        <v>3523.89</v>
      </c>
      <c r="AB14" s="20">
        <v>3563.89</v>
      </c>
      <c r="AC14" s="20">
        <v>3563.89</v>
      </c>
      <c r="AD14" s="20">
        <v>3653.89</v>
      </c>
      <c r="AE14" s="20">
        <v>3693.89</v>
      </c>
      <c r="AF14" s="20">
        <v>3733.89</v>
      </c>
      <c r="AG14" s="20">
        <v>3733.89</v>
      </c>
      <c r="AH14" s="20">
        <v>3783.89</v>
      </c>
      <c r="AI14" s="20">
        <v>3783.89</v>
      </c>
      <c r="AJ14" s="20">
        <v>3783.89</v>
      </c>
      <c r="AK14" s="20">
        <v>3783.89</v>
      </c>
    </row>
    <row r="15" spans="1:37" x14ac:dyDescent="0.2">
      <c r="A15" s="20" t="s">
        <v>31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491.15</v>
      </c>
      <c r="H15" s="20">
        <v>579.66</v>
      </c>
      <c r="I15" s="20">
        <v>867.84</v>
      </c>
      <c r="J15" s="20">
        <v>1155.1099999999999</v>
      </c>
      <c r="K15" s="20">
        <v>1453.26</v>
      </c>
      <c r="L15" s="20">
        <v>1775.66</v>
      </c>
      <c r="M15" s="20">
        <v>2357.06</v>
      </c>
      <c r="N15" s="20">
        <v>2853.46</v>
      </c>
      <c r="O15" s="20">
        <v>3338.86</v>
      </c>
      <c r="P15" s="20">
        <v>3639.86</v>
      </c>
      <c r="Q15" s="20">
        <v>4691.8599999999997</v>
      </c>
      <c r="R15" s="20">
        <v>4692.8599999999997</v>
      </c>
      <c r="S15" s="20">
        <v>4708.8599999999997</v>
      </c>
      <c r="T15" s="20">
        <v>4713.8599999999997</v>
      </c>
      <c r="U15" s="20">
        <v>4714.8599999999997</v>
      </c>
      <c r="V15" s="20">
        <v>4796.8599999999997</v>
      </c>
      <c r="W15" s="20">
        <v>4797.8599999999997</v>
      </c>
      <c r="X15" s="20">
        <v>4813.8599999999997</v>
      </c>
      <c r="Y15" s="20">
        <v>4818.8599999999997</v>
      </c>
      <c r="Z15" s="20">
        <v>4819.8599999999997</v>
      </c>
      <c r="AA15" s="20">
        <v>4871.8599999999997</v>
      </c>
      <c r="AB15" s="20">
        <v>4872.8599999999997</v>
      </c>
      <c r="AC15" s="20">
        <v>4888.8599999999997</v>
      </c>
      <c r="AD15" s="20">
        <v>4893.8599999999997</v>
      </c>
      <c r="AE15" s="20">
        <v>4894.8599999999997</v>
      </c>
      <c r="AF15" s="20">
        <v>4946.8599999999997</v>
      </c>
      <c r="AG15" s="20">
        <v>4947.8599999999997</v>
      </c>
      <c r="AH15" s="20">
        <v>4963.8599999999997</v>
      </c>
      <c r="AI15" s="20">
        <v>4968.8599999999997</v>
      </c>
      <c r="AJ15" s="20">
        <v>4969.8599999999997</v>
      </c>
      <c r="AK15" s="20">
        <v>4969.8599999999997</v>
      </c>
    </row>
    <row r="16" spans="1:37" x14ac:dyDescent="0.2">
      <c r="A16" s="20" t="s">
        <v>30</v>
      </c>
      <c r="B16" s="20">
        <v>709.26</v>
      </c>
      <c r="C16" s="20">
        <v>1497.26</v>
      </c>
      <c r="D16" s="20">
        <v>1809.43</v>
      </c>
      <c r="E16" s="20">
        <v>2398.13</v>
      </c>
      <c r="F16" s="20">
        <v>3230.23</v>
      </c>
      <c r="G16" s="20">
        <v>3683.68</v>
      </c>
      <c r="H16" s="20">
        <v>5032.68</v>
      </c>
      <c r="I16" s="20">
        <v>5923.21</v>
      </c>
      <c r="J16" s="20">
        <v>7283.41</v>
      </c>
      <c r="K16" s="20">
        <v>9040.81</v>
      </c>
      <c r="L16" s="20">
        <v>10354.209999999999</v>
      </c>
      <c r="M16" s="20">
        <v>11669.61</v>
      </c>
      <c r="N16" s="20">
        <v>13454.46</v>
      </c>
      <c r="O16" s="20">
        <v>14368.46</v>
      </c>
      <c r="P16" s="20">
        <v>15113.46</v>
      </c>
      <c r="Q16" s="20">
        <v>15506.46</v>
      </c>
      <c r="R16" s="20">
        <v>15749.46</v>
      </c>
      <c r="S16" s="20">
        <v>15962.46</v>
      </c>
      <c r="T16" s="20">
        <v>16256.26</v>
      </c>
      <c r="U16" s="20">
        <v>16469.259999999998</v>
      </c>
      <c r="V16" s="20">
        <v>16872.259999999998</v>
      </c>
      <c r="W16" s="20">
        <v>17085.259999999998</v>
      </c>
      <c r="X16" s="20">
        <v>17328.259999999998</v>
      </c>
      <c r="Y16" s="20">
        <v>17601.259999999998</v>
      </c>
      <c r="Z16" s="20">
        <v>17844.259999999998</v>
      </c>
      <c r="AA16" s="20">
        <v>18132.259999999998</v>
      </c>
      <c r="AB16" s="20">
        <v>18325.259999999998</v>
      </c>
      <c r="AC16" s="20">
        <v>18438.259999999998</v>
      </c>
      <c r="AD16" s="20">
        <v>18691.259999999998</v>
      </c>
      <c r="AE16" s="20">
        <v>18804.259999999998</v>
      </c>
      <c r="AF16" s="20">
        <v>19034.259999999998</v>
      </c>
      <c r="AG16" s="20">
        <v>19114.259999999998</v>
      </c>
      <c r="AH16" s="20">
        <v>19294.259999999998</v>
      </c>
      <c r="AI16" s="20">
        <v>19374.259999999998</v>
      </c>
      <c r="AJ16" s="20">
        <v>19424.259999999998</v>
      </c>
      <c r="AK16" s="20">
        <v>19449.259999999998</v>
      </c>
    </row>
    <row r="17" spans="1:37" x14ac:dyDescent="0.2">
      <c r="A17" s="20" t="s">
        <v>92</v>
      </c>
      <c r="B17" s="20">
        <v>73564.429999999993</v>
      </c>
      <c r="C17" s="20">
        <v>73974.02</v>
      </c>
      <c r="D17" s="20">
        <v>74541.81</v>
      </c>
      <c r="E17" s="20">
        <v>74689.19</v>
      </c>
      <c r="F17" s="20">
        <v>74887.839999999997</v>
      </c>
      <c r="G17" s="20">
        <v>75107.740000000005</v>
      </c>
      <c r="H17" s="20">
        <v>75802.45</v>
      </c>
      <c r="I17" s="20">
        <v>76776.55</v>
      </c>
      <c r="J17" s="20">
        <v>77008.55</v>
      </c>
      <c r="K17" s="20">
        <v>77202.95</v>
      </c>
      <c r="L17" s="20">
        <v>79072.55</v>
      </c>
      <c r="M17" s="20">
        <v>79927.55</v>
      </c>
      <c r="N17" s="20">
        <v>80042.55</v>
      </c>
      <c r="O17" s="20">
        <v>81312.05</v>
      </c>
      <c r="P17" s="20">
        <v>81416.649999999994</v>
      </c>
      <c r="Q17" s="20">
        <v>81912.649999999994</v>
      </c>
      <c r="R17" s="20">
        <v>82497.649999999994</v>
      </c>
      <c r="S17" s="20">
        <v>82532.649999999994</v>
      </c>
      <c r="T17" s="20">
        <v>82572.649999999994</v>
      </c>
      <c r="U17" s="20">
        <v>83672.649999999994</v>
      </c>
      <c r="V17" s="20">
        <v>85297.65</v>
      </c>
      <c r="W17" s="20">
        <v>85297.65</v>
      </c>
      <c r="X17" s="20">
        <v>85337.65</v>
      </c>
      <c r="Y17" s="20">
        <v>85637.65</v>
      </c>
      <c r="Z17" s="20">
        <v>85685.65</v>
      </c>
      <c r="AA17" s="20">
        <v>86523.66</v>
      </c>
      <c r="AB17" s="20">
        <v>87163.65</v>
      </c>
      <c r="AC17" s="20">
        <v>87188.65</v>
      </c>
      <c r="AD17" s="20">
        <v>87248.65</v>
      </c>
      <c r="AE17" s="20">
        <v>87248.65</v>
      </c>
      <c r="AF17" s="20">
        <v>87338.65</v>
      </c>
      <c r="AG17" s="20">
        <v>87338.65</v>
      </c>
      <c r="AH17" s="20">
        <v>87398.65</v>
      </c>
      <c r="AI17" s="20">
        <v>87398.65</v>
      </c>
      <c r="AJ17" s="20">
        <v>87438.65</v>
      </c>
      <c r="AK17" s="20">
        <v>87438.65</v>
      </c>
    </row>
    <row r="19" spans="1:37" ht="19" x14ac:dyDescent="0.25">
      <c r="A19" s="21" t="s">
        <v>93</v>
      </c>
    </row>
    <row r="20" spans="1:37" x14ac:dyDescent="0.2">
      <c r="A20" s="20" t="s">
        <v>46</v>
      </c>
      <c r="B20" s="20" t="s">
        <v>47</v>
      </c>
      <c r="C20" s="20" t="s">
        <v>48</v>
      </c>
      <c r="D20" s="20" t="s">
        <v>49</v>
      </c>
      <c r="E20" s="20" t="s">
        <v>50</v>
      </c>
      <c r="F20" s="20" t="s">
        <v>51</v>
      </c>
      <c r="G20" s="20" t="s">
        <v>52</v>
      </c>
      <c r="H20" s="20" t="s">
        <v>53</v>
      </c>
      <c r="I20" s="20" t="s">
        <v>54</v>
      </c>
      <c r="J20" s="20" t="s">
        <v>55</v>
      </c>
      <c r="K20" s="20" t="s">
        <v>56</v>
      </c>
      <c r="L20" s="20" t="s">
        <v>57</v>
      </c>
      <c r="M20" s="20" t="s">
        <v>58</v>
      </c>
      <c r="N20" s="20" t="s">
        <v>59</v>
      </c>
      <c r="O20" s="20" t="s">
        <v>60</v>
      </c>
      <c r="P20" s="20" t="s">
        <v>61</v>
      </c>
      <c r="Q20" s="20" t="s">
        <v>62</v>
      </c>
      <c r="R20" s="20" t="s">
        <v>63</v>
      </c>
      <c r="S20" s="20" t="s">
        <v>64</v>
      </c>
      <c r="T20" s="20" t="s">
        <v>65</v>
      </c>
      <c r="U20" s="20" t="s">
        <v>66</v>
      </c>
      <c r="V20" s="20" t="s">
        <v>67</v>
      </c>
      <c r="W20" s="20" t="s">
        <v>68</v>
      </c>
      <c r="X20" s="20" t="s">
        <v>69</v>
      </c>
      <c r="Y20" s="20" t="s">
        <v>70</v>
      </c>
      <c r="Z20" s="20" t="s">
        <v>71</v>
      </c>
      <c r="AA20" s="20" t="s">
        <v>72</v>
      </c>
      <c r="AB20" s="20" t="s">
        <v>73</v>
      </c>
      <c r="AC20" s="20" t="s">
        <v>74</v>
      </c>
      <c r="AD20" s="20" t="s">
        <v>75</v>
      </c>
      <c r="AE20" s="20" t="s">
        <v>76</v>
      </c>
      <c r="AF20" s="20" t="s">
        <v>77</v>
      </c>
      <c r="AG20" s="20" t="s">
        <v>78</v>
      </c>
      <c r="AH20" s="20" t="s">
        <v>79</v>
      </c>
      <c r="AI20" s="20" t="s">
        <v>80</v>
      </c>
      <c r="AJ20" s="20" t="s">
        <v>81</v>
      </c>
      <c r="AK20" s="20" t="s">
        <v>82</v>
      </c>
    </row>
    <row r="21" spans="1:37" x14ac:dyDescent="0.2">
      <c r="A21" s="20" t="s">
        <v>86</v>
      </c>
      <c r="B21" s="20">
        <v>320.3</v>
      </c>
      <c r="C21" s="20">
        <v>320.3</v>
      </c>
      <c r="D21" s="20">
        <v>320.3</v>
      </c>
      <c r="E21" s="20">
        <v>320.3</v>
      </c>
      <c r="F21" s="20">
        <v>320.3</v>
      </c>
      <c r="G21" s="20">
        <v>320.3</v>
      </c>
      <c r="H21" s="20">
        <v>222.3</v>
      </c>
      <c r="I21" s="20">
        <v>222.3</v>
      </c>
      <c r="J21" s="20">
        <v>222.3</v>
      </c>
      <c r="K21" s="20">
        <v>222.3</v>
      </c>
      <c r="L21" s="20">
        <v>222.3</v>
      </c>
      <c r="M21" s="20">
        <v>222.3</v>
      </c>
      <c r="N21" s="20">
        <v>222.3</v>
      </c>
      <c r="O21" s="20">
        <v>222.3</v>
      </c>
      <c r="P21" s="20">
        <v>222.3</v>
      </c>
      <c r="Q21" s="20">
        <v>222.3</v>
      </c>
      <c r="R21" s="20">
        <v>222.3</v>
      </c>
      <c r="S21" s="20">
        <v>222.3</v>
      </c>
      <c r="T21" s="20">
        <v>222.3</v>
      </c>
      <c r="U21" s="20">
        <v>222.3</v>
      </c>
      <c r="V21" s="20">
        <v>222.3</v>
      </c>
      <c r="W21" s="20">
        <v>222.3</v>
      </c>
      <c r="X21" s="20">
        <v>222.3</v>
      </c>
      <c r="Y21" s="20">
        <v>222.3</v>
      </c>
      <c r="Z21" s="20">
        <v>222.3</v>
      </c>
      <c r="AA21" s="20">
        <v>222.3</v>
      </c>
      <c r="AB21" s="20">
        <v>222.3</v>
      </c>
      <c r="AC21" s="20">
        <v>222.3</v>
      </c>
      <c r="AD21" s="20">
        <v>222.3</v>
      </c>
      <c r="AE21" s="20">
        <v>222.3</v>
      </c>
      <c r="AF21" s="20">
        <v>222.3</v>
      </c>
      <c r="AG21" s="20">
        <v>222.3</v>
      </c>
      <c r="AH21" s="20">
        <v>222.3</v>
      </c>
      <c r="AI21" s="20">
        <v>222.3</v>
      </c>
      <c r="AJ21" s="20">
        <v>222.3</v>
      </c>
      <c r="AK21" s="20">
        <v>222.3</v>
      </c>
    </row>
    <row r="22" spans="1:37" x14ac:dyDescent="0.2">
      <c r="A22" s="20" t="s">
        <v>87</v>
      </c>
      <c r="B22" s="20">
        <v>490</v>
      </c>
      <c r="C22" s="20">
        <v>490</v>
      </c>
      <c r="D22" s="20">
        <v>490</v>
      </c>
      <c r="E22" s="20">
        <v>490</v>
      </c>
      <c r="F22" s="20">
        <v>490</v>
      </c>
      <c r="G22" s="20">
        <v>490</v>
      </c>
      <c r="H22" s="20">
        <v>490</v>
      </c>
      <c r="I22" s="20">
        <v>490</v>
      </c>
      <c r="J22" s="20">
        <v>490</v>
      </c>
      <c r="K22" s="20">
        <v>490</v>
      </c>
      <c r="L22" s="20">
        <v>490</v>
      </c>
      <c r="M22" s="20">
        <v>490</v>
      </c>
      <c r="N22" s="20">
        <v>490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</row>
    <row r="23" spans="1:37" x14ac:dyDescent="0.2">
      <c r="A23" s="20" t="s">
        <v>88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</row>
    <row r="24" spans="1:37" x14ac:dyDescent="0.2">
      <c r="A24" s="20" t="s">
        <v>89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</row>
    <row r="25" spans="1:37" x14ac:dyDescent="0.2">
      <c r="A25" s="20" t="s">
        <v>90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</row>
    <row r="26" spans="1:37" x14ac:dyDescent="0.2">
      <c r="A26" s="20" t="s">
        <v>91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</row>
    <row r="27" spans="1:37" x14ac:dyDescent="0.2">
      <c r="A27" s="20" t="s">
        <v>31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0.02</v>
      </c>
      <c r="K27" s="20">
        <v>0.02</v>
      </c>
      <c r="L27" s="20">
        <v>0.02</v>
      </c>
      <c r="M27" s="20">
        <v>0.02</v>
      </c>
      <c r="N27" s="20">
        <v>0.02</v>
      </c>
      <c r="O27" s="20">
        <v>0.02</v>
      </c>
      <c r="P27" s="20">
        <v>0.02</v>
      </c>
      <c r="Q27" s="20">
        <v>0.02</v>
      </c>
      <c r="R27" s="20">
        <v>0.02</v>
      </c>
      <c r="S27" s="20">
        <v>0.02</v>
      </c>
      <c r="T27" s="20">
        <v>0.02</v>
      </c>
      <c r="U27" s="20">
        <v>0.02</v>
      </c>
      <c r="V27" s="20">
        <v>0.02</v>
      </c>
      <c r="W27" s="20">
        <v>0.02</v>
      </c>
      <c r="X27" s="20">
        <v>0.02</v>
      </c>
      <c r="Y27" s="20">
        <v>0.02</v>
      </c>
      <c r="Z27" s="20">
        <v>0.02</v>
      </c>
      <c r="AA27" s="20">
        <v>0.02</v>
      </c>
      <c r="AB27" s="20">
        <v>0.02</v>
      </c>
      <c r="AC27" s="20">
        <v>0.02</v>
      </c>
      <c r="AD27" s="20">
        <v>0.02</v>
      </c>
      <c r="AE27" s="20">
        <v>0.02</v>
      </c>
      <c r="AF27" s="20">
        <v>0.02</v>
      </c>
      <c r="AG27" s="20">
        <v>0.02</v>
      </c>
      <c r="AH27" s="20">
        <v>0.02</v>
      </c>
      <c r="AI27" s="20">
        <v>0.02</v>
      </c>
      <c r="AJ27" s="20">
        <v>0.02</v>
      </c>
      <c r="AK27" s="20">
        <v>0.02</v>
      </c>
    </row>
    <row r="28" spans="1:37" x14ac:dyDescent="0.2">
      <c r="A28" s="20" t="s">
        <v>30</v>
      </c>
      <c r="B28" s="20">
        <v>0</v>
      </c>
      <c r="C28" s="20">
        <v>0</v>
      </c>
      <c r="D28" s="20">
        <v>0</v>
      </c>
      <c r="E28" s="20">
        <v>0</v>
      </c>
      <c r="F28" s="20">
        <v>54</v>
      </c>
      <c r="G28" s="20">
        <v>54</v>
      </c>
      <c r="H28" s="20">
        <v>54.3</v>
      </c>
      <c r="I28" s="20">
        <v>54.3</v>
      </c>
      <c r="J28" s="20">
        <v>54.3</v>
      </c>
      <c r="K28" s="20">
        <v>54.3</v>
      </c>
      <c r="L28" s="20">
        <v>54.3</v>
      </c>
      <c r="M28" s="20">
        <v>54.3</v>
      </c>
      <c r="N28" s="20">
        <v>54.3</v>
      </c>
      <c r="O28" s="20">
        <v>54.3</v>
      </c>
      <c r="P28" s="20">
        <v>54.3</v>
      </c>
      <c r="Q28" s="20">
        <v>54.3</v>
      </c>
      <c r="R28" s="20">
        <v>54.3</v>
      </c>
      <c r="S28" s="20">
        <v>54.3</v>
      </c>
      <c r="T28" s="20">
        <v>54.3</v>
      </c>
      <c r="U28" s="20">
        <v>54.3</v>
      </c>
      <c r="V28" s="20">
        <v>54.3</v>
      </c>
      <c r="W28" s="20">
        <v>54.3</v>
      </c>
      <c r="X28" s="20">
        <v>54.3</v>
      </c>
      <c r="Y28" s="20">
        <v>54.3</v>
      </c>
      <c r="Z28" s="20">
        <v>54.3</v>
      </c>
      <c r="AA28" s="20">
        <v>54.3</v>
      </c>
      <c r="AB28" s="20">
        <v>54.3</v>
      </c>
      <c r="AC28" s="20">
        <v>54.3</v>
      </c>
      <c r="AD28" s="20">
        <v>54.3</v>
      </c>
      <c r="AE28" s="20">
        <v>54.3</v>
      </c>
      <c r="AF28" s="20">
        <v>54.3</v>
      </c>
      <c r="AG28" s="20">
        <v>54.3</v>
      </c>
      <c r="AH28" s="20">
        <v>54.3</v>
      </c>
      <c r="AI28" s="20">
        <v>54.3</v>
      </c>
      <c r="AJ28" s="20">
        <v>54.3</v>
      </c>
      <c r="AK28" s="20">
        <v>54.3</v>
      </c>
    </row>
    <row r="29" spans="1:37" x14ac:dyDescent="0.2">
      <c r="A29" s="20" t="s">
        <v>92</v>
      </c>
      <c r="B29" s="20">
        <v>6780.06</v>
      </c>
      <c r="C29" s="20">
        <v>6780.06</v>
      </c>
      <c r="D29" s="20">
        <v>6780.06</v>
      </c>
      <c r="E29" s="20">
        <v>6780.06</v>
      </c>
      <c r="F29" s="20">
        <v>6780.06</v>
      </c>
      <c r="G29" s="20">
        <v>6780.06</v>
      </c>
      <c r="H29" s="20">
        <v>6783.06</v>
      </c>
      <c r="I29" s="20">
        <v>6783.06</v>
      </c>
      <c r="J29" s="20">
        <v>6783.06</v>
      </c>
      <c r="K29" s="20">
        <v>6783.06</v>
      </c>
      <c r="L29" s="20">
        <v>6783.06</v>
      </c>
      <c r="M29" s="20">
        <v>6783.06</v>
      </c>
      <c r="N29" s="20">
        <v>6783.06</v>
      </c>
      <c r="O29" s="20">
        <v>7607.06</v>
      </c>
      <c r="P29" s="20">
        <v>7607.06</v>
      </c>
      <c r="Q29" s="20">
        <v>7607.06</v>
      </c>
      <c r="R29" s="20">
        <v>7607.06</v>
      </c>
      <c r="S29" s="20">
        <v>7607.06</v>
      </c>
      <c r="T29" s="20">
        <v>7607.06</v>
      </c>
      <c r="U29" s="20">
        <v>7607.06</v>
      </c>
      <c r="V29" s="20">
        <v>7607.06</v>
      </c>
      <c r="W29" s="20">
        <v>7607.06</v>
      </c>
      <c r="X29" s="20">
        <v>7607.06</v>
      </c>
      <c r="Y29" s="20">
        <v>7607.06</v>
      </c>
      <c r="Z29" s="20">
        <v>7607.06</v>
      </c>
      <c r="AA29" s="20">
        <v>7607.06</v>
      </c>
      <c r="AB29" s="20">
        <v>7607.06</v>
      </c>
      <c r="AC29" s="20">
        <v>7607.06</v>
      </c>
      <c r="AD29" s="20">
        <v>7607.06</v>
      </c>
      <c r="AE29" s="20">
        <v>7607.06</v>
      </c>
      <c r="AF29" s="20">
        <v>7607.06</v>
      </c>
      <c r="AG29" s="20">
        <v>7607.06</v>
      </c>
      <c r="AH29" s="20">
        <v>7607.06</v>
      </c>
      <c r="AI29" s="20">
        <v>7607.06</v>
      </c>
      <c r="AJ29" s="20">
        <v>7607.06</v>
      </c>
      <c r="AK29" s="20">
        <v>7607.06</v>
      </c>
    </row>
    <row r="31" spans="1:37" ht="19" x14ac:dyDescent="0.25">
      <c r="A31" s="21" t="s">
        <v>94</v>
      </c>
    </row>
    <row r="32" spans="1:37" x14ac:dyDescent="0.2">
      <c r="A32" s="20" t="s">
        <v>46</v>
      </c>
      <c r="B32" s="20" t="s">
        <v>47</v>
      </c>
      <c r="C32" s="20" t="s">
        <v>48</v>
      </c>
      <c r="D32" s="20" t="s">
        <v>49</v>
      </c>
      <c r="E32" s="20" t="s">
        <v>50</v>
      </c>
      <c r="F32" s="20" t="s">
        <v>51</v>
      </c>
      <c r="G32" s="20" t="s">
        <v>52</v>
      </c>
      <c r="H32" s="20" t="s">
        <v>53</v>
      </c>
      <c r="I32" s="20" t="s">
        <v>54</v>
      </c>
      <c r="J32" s="20" t="s">
        <v>55</v>
      </c>
      <c r="K32" s="20" t="s">
        <v>56</v>
      </c>
      <c r="L32" s="20" t="s">
        <v>57</v>
      </c>
      <c r="M32" s="20" t="s">
        <v>58</v>
      </c>
      <c r="N32" s="20" t="s">
        <v>59</v>
      </c>
      <c r="O32" s="20" t="s">
        <v>60</v>
      </c>
      <c r="P32" s="20" t="s">
        <v>61</v>
      </c>
      <c r="Q32" s="20" t="s">
        <v>62</v>
      </c>
      <c r="R32" s="20" t="s">
        <v>63</v>
      </c>
      <c r="S32" s="20" t="s">
        <v>64</v>
      </c>
      <c r="T32" s="20" t="s">
        <v>65</v>
      </c>
      <c r="U32" s="20" t="s">
        <v>66</v>
      </c>
      <c r="V32" s="20" t="s">
        <v>67</v>
      </c>
      <c r="W32" s="20" t="s">
        <v>68</v>
      </c>
      <c r="X32" s="20" t="s">
        <v>69</v>
      </c>
      <c r="Y32" s="20" t="s">
        <v>70</v>
      </c>
      <c r="Z32" s="20" t="s">
        <v>71</v>
      </c>
      <c r="AA32" s="20" t="s">
        <v>72</v>
      </c>
      <c r="AB32" s="20" t="s">
        <v>73</v>
      </c>
      <c r="AC32" s="20" t="s">
        <v>74</v>
      </c>
      <c r="AD32" s="20" t="s">
        <v>75</v>
      </c>
      <c r="AE32" s="20" t="s">
        <v>76</v>
      </c>
      <c r="AF32" s="20" t="s">
        <v>77</v>
      </c>
      <c r="AG32" s="20" t="s">
        <v>78</v>
      </c>
      <c r="AH32" s="20" t="s">
        <v>79</v>
      </c>
      <c r="AI32" s="20" t="s">
        <v>80</v>
      </c>
      <c r="AJ32" s="20" t="s">
        <v>81</v>
      </c>
      <c r="AK32" s="20" t="s">
        <v>82</v>
      </c>
    </row>
    <row r="33" spans="1:37" x14ac:dyDescent="0.2">
      <c r="A33" s="20" t="s">
        <v>86</v>
      </c>
      <c r="B33" s="20">
        <v>101.59</v>
      </c>
      <c r="C33" s="20">
        <v>101.59</v>
      </c>
      <c r="D33" s="20">
        <v>101.59</v>
      </c>
      <c r="E33" s="20">
        <v>90.45</v>
      </c>
      <c r="F33" s="20">
        <v>90.45</v>
      </c>
      <c r="G33" s="20">
        <v>90.45</v>
      </c>
      <c r="H33" s="20">
        <v>90.45</v>
      </c>
      <c r="I33" s="20">
        <v>90.45</v>
      </c>
      <c r="J33" s="20">
        <v>90.45</v>
      </c>
      <c r="K33" s="20">
        <v>90.45</v>
      </c>
      <c r="L33" s="20">
        <v>90.45</v>
      </c>
      <c r="M33" s="20">
        <v>90.45</v>
      </c>
      <c r="N33" s="20">
        <v>90.45</v>
      </c>
      <c r="O33" s="20">
        <v>90.45</v>
      </c>
      <c r="P33" s="20">
        <v>90.45</v>
      </c>
      <c r="Q33" s="20">
        <v>90.45</v>
      </c>
      <c r="R33" s="20">
        <v>90.45</v>
      </c>
      <c r="S33" s="20">
        <v>90.45</v>
      </c>
      <c r="T33" s="20">
        <v>90.45</v>
      </c>
      <c r="U33" s="20">
        <v>90.45</v>
      </c>
      <c r="V33" s="20">
        <v>90.45</v>
      </c>
      <c r="W33" s="20">
        <v>90.45</v>
      </c>
      <c r="X33" s="20">
        <v>90.45</v>
      </c>
      <c r="Y33" s="20">
        <v>90.45</v>
      </c>
      <c r="Z33" s="20">
        <v>90.45</v>
      </c>
      <c r="AA33" s="20">
        <v>90.45</v>
      </c>
      <c r="AB33" s="20">
        <v>90.45</v>
      </c>
      <c r="AC33" s="20">
        <v>90.45</v>
      </c>
      <c r="AD33" s="20">
        <v>90.45</v>
      </c>
      <c r="AE33" s="20">
        <v>90.45</v>
      </c>
      <c r="AF33" s="20">
        <v>90.45</v>
      </c>
      <c r="AG33" s="20">
        <v>90.45</v>
      </c>
      <c r="AH33" s="20">
        <v>90.45</v>
      </c>
      <c r="AI33" s="20">
        <v>90.45</v>
      </c>
      <c r="AJ33" s="20">
        <v>90.45</v>
      </c>
      <c r="AK33" s="20">
        <v>90.45</v>
      </c>
    </row>
    <row r="34" spans="1:37" x14ac:dyDescent="0.2">
      <c r="A34" s="20" t="s">
        <v>87</v>
      </c>
      <c r="B34" s="20">
        <v>65</v>
      </c>
      <c r="C34" s="20">
        <v>65</v>
      </c>
      <c r="D34" s="20">
        <v>65</v>
      </c>
      <c r="E34" s="20">
        <v>65</v>
      </c>
      <c r="F34" s="20">
        <v>65</v>
      </c>
      <c r="G34" s="20">
        <v>65</v>
      </c>
      <c r="H34" s="20">
        <v>65</v>
      </c>
      <c r="I34" s="20">
        <v>65</v>
      </c>
      <c r="J34" s="20">
        <v>65</v>
      </c>
      <c r="K34" s="20">
        <v>65</v>
      </c>
      <c r="L34" s="20">
        <v>65</v>
      </c>
      <c r="M34" s="20">
        <v>65</v>
      </c>
      <c r="N34" s="20">
        <v>65</v>
      </c>
      <c r="O34" s="20">
        <v>65</v>
      </c>
      <c r="P34" s="20">
        <v>65</v>
      </c>
      <c r="Q34" s="20">
        <v>65</v>
      </c>
      <c r="R34" s="20">
        <v>65</v>
      </c>
      <c r="S34" s="20">
        <v>65</v>
      </c>
      <c r="T34" s="20">
        <v>65</v>
      </c>
      <c r="U34" s="20">
        <v>65</v>
      </c>
      <c r="V34" s="20">
        <v>65</v>
      </c>
      <c r="W34" s="20">
        <v>65</v>
      </c>
      <c r="X34" s="20">
        <v>65</v>
      </c>
      <c r="Y34" s="20">
        <v>65</v>
      </c>
      <c r="Z34" s="20">
        <v>65</v>
      </c>
      <c r="AA34" s="20">
        <v>65</v>
      </c>
      <c r="AB34" s="20">
        <v>65</v>
      </c>
      <c r="AC34" s="20">
        <v>65</v>
      </c>
      <c r="AD34" s="20">
        <v>65</v>
      </c>
      <c r="AE34" s="20">
        <v>65</v>
      </c>
      <c r="AF34" s="20">
        <v>65</v>
      </c>
      <c r="AG34" s="20">
        <v>65</v>
      </c>
      <c r="AH34" s="20">
        <v>65</v>
      </c>
      <c r="AI34" s="20">
        <v>65</v>
      </c>
      <c r="AJ34" s="20">
        <v>65</v>
      </c>
      <c r="AK34" s="20">
        <v>65</v>
      </c>
    </row>
    <row r="35" spans="1:37" x14ac:dyDescent="0.2">
      <c r="A35" s="20" t="s">
        <v>88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</row>
    <row r="36" spans="1:37" x14ac:dyDescent="0.2">
      <c r="A36" s="20" t="s">
        <v>89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</row>
    <row r="37" spans="1:37" x14ac:dyDescent="0.2">
      <c r="A37" s="20" t="s">
        <v>90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</row>
    <row r="38" spans="1:37" x14ac:dyDescent="0.2">
      <c r="A38" s="20" t="s">
        <v>91</v>
      </c>
      <c r="B38" s="20">
        <v>2.1</v>
      </c>
      <c r="C38" s="20">
        <v>2.1</v>
      </c>
      <c r="D38" s="20">
        <v>2.1</v>
      </c>
      <c r="E38" s="20">
        <v>2.1</v>
      </c>
      <c r="F38" s="20">
        <v>2.1</v>
      </c>
      <c r="G38" s="20">
        <v>2.1</v>
      </c>
      <c r="H38" s="20">
        <v>2.1</v>
      </c>
      <c r="I38" s="20">
        <v>2.1</v>
      </c>
      <c r="J38" s="20">
        <v>2.1</v>
      </c>
      <c r="K38" s="20">
        <v>2.1</v>
      </c>
      <c r="L38" s="20">
        <v>2.1</v>
      </c>
      <c r="M38" s="20">
        <v>2.1</v>
      </c>
      <c r="N38" s="20">
        <v>2.1</v>
      </c>
      <c r="O38" s="20">
        <v>2.1</v>
      </c>
      <c r="P38" s="20">
        <v>2.1</v>
      </c>
      <c r="Q38" s="20">
        <v>2.1</v>
      </c>
      <c r="R38" s="20">
        <v>2.1</v>
      </c>
      <c r="S38" s="20">
        <v>2.1</v>
      </c>
      <c r="T38" s="20">
        <v>2.1</v>
      </c>
      <c r="U38" s="20">
        <v>2.1</v>
      </c>
      <c r="V38" s="20">
        <v>2.1</v>
      </c>
      <c r="W38" s="20">
        <v>2.1</v>
      </c>
      <c r="X38" s="20">
        <v>2.1</v>
      </c>
      <c r="Y38" s="20">
        <v>2.1</v>
      </c>
      <c r="Z38" s="20">
        <v>2.1</v>
      </c>
      <c r="AA38" s="20">
        <v>2.1</v>
      </c>
      <c r="AB38" s="20">
        <v>2.1</v>
      </c>
      <c r="AC38" s="20">
        <v>2.1</v>
      </c>
      <c r="AD38" s="20">
        <v>2.1</v>
      </c>
      <c r="AE38" s="20">
        <v>2.1</v>
      </c>
      <c r="AF38" s="20">
        <v>2.1</v>
      </c>
      <c r="AG38" s="20">
        <v>2.1</v>
      </c>
      <c r="AH38" s="20">
        <v>2.1</v>
      </c>
      <c r="AI38" s="20">
        <v>2.1</v>
      </c>
      <c r="AJ38" s="20">
        <v>2.1</v>
      </c>
      <c r="AK38" s="20">
        <v>2.1</v>
      </c>
    </row>
    <row r="39" spans="1:37" x14ac:dyDescent="0.2">
      <c r="A39" s="20" t="s">
        <v>31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</row>
    <row r="40" spans="1:37" x14ac:dyDescent="0.2">
      <c r="A40" s="20" t="s">
        <v>30</v>
      </c>
      <c r="B40" s="20">
        <v>3</v>
      </c>
      <c r="C40" s="20">
        <v>3</v>
      </c>
      <c r="D40" s="20">
        <v>60.3</v>
      </c>
      <c r="E40" s="20">
        <v>60.3</v>
      </c>
      <c r="F40" s="20">
        <v>145.5</v>
      </c>
      <c r="G40" s="20">
        <v>161.5</v>
      </c>
      <c r="H40" s="20">
        <v>161.5</v>
      </c>
      <c r="I40" s="20">
        <v>166.78</v>
      </c>
      <c r="J40" s="20">
        <v>196.78</v>
      </c>
      <c r="K40" s="20">
        <v>196.78</v>
      </c>
      <c r="L40" s="20">
        <v>196.78</v>
      </c>
      <c r="M40" s="20">
        <v>196.78</v>
      </c>
      <c r="N40" s="20">
        <v>196.78</v>
      </c>
      <c r="O40" s="20">
        <v>196.78</v>
      </c>
      <c r="P40" s="20">
        <v>196.78</v>
      </c>
      <c r="Q40" s="20">
        <v>216.78</v>
      </c>
      <c r="R40" s="20">
        <v>216.78</v>
      </c>
      <c r="S40" s="20">
        <v>216.78</v>
      </c>
      <c r="T40" s="20">
        <v>216.78</v>
      </c>
      <c r="U40" s="20">
        <v>216.78</v>
      </c>
      <c r="V40" s="20">
        <v>246.78</v>
      </c>
      <c r="W40" s="20">
        <v>246.78</v>
      </c>
      <c r="X40" s="20">
        <v>246.78</v>
      </c>
      <c r="Y40" s="20">
        <v>246.78</v>
      </c>
      <c r="Z40" s="20">
        <v>246.78</v>
      </c>
      <c r="AA40" s="20">
        <v>266.77999999999997</v>
      </c>
      <c r="AB40" s="20">
        <v>266.77999999999997</v>
      </c>
      <c r="AC40" s="20">
        <v>266.77999999999997</v>
      </c>
      <c r="AD40" s="20">
        <v>266.77999999999997</v>
      </c>
      <c r="AE40" s="20">
        <v>266.77999999999997</v>
      </c>
      <c r="AF40" s="20">
        <v>266.77999999999997</v>
      </c>
      <c r="AG40" s="20">
        <v>266.77999999999997</v>
      </c>
      <c r="AH40" s="20">
        <v>266.77999999999997</v>
      </c>
      <c r="AI40" s="20">
        <v>266.77999999999997</v>
      </c>
      <c r="AJ40" s="20">
        <v>266.77999999999997</v>
      </c>
      <c r="AK40" s="20">
        <v>266.77999999999997</v>
      </c>
    </row>
    <row r="41" spans="1:37" x14ac:dyDescent="0.2">
      <c r="A41" s="20" t="s">
        <v>92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</row>
    <row r="43" spans="1:37" ht="19" x14ac:dyDescent="0.25">
      <c r="A43" s="21" t="s">
        <v>95</v>
      </c>
    </row>
    <row r="44" spans="1:37" x14ac:dyDescent="0.2">
      <c r="A44" s="20" t="s">
        <v>46</v>
      </c>
      <c r="B44" s="20" t="s">
        <v>47</v>
      </c>
      <c r="C44" s="20" t="s">
        <v>48</v>
      </c>
      <c r="D44" s="20" t="s">
        <v>49</v>
      </c>
      <c r="E44" s="20" t="s">
        <v>50</v>
      </c>
      <c r="F44" s="20" t="s">
        <v>51</v>
      </c>
      <c r="G44" s="20" t="s">
        <v>52</v>
      </c>
      <c r="H44" s="20" t="s">
        <v>53</v>
      </c>
      <c r="I44" s="20" t="s">
        <v>54</v>
      </c>
      <c r="J44" s="20" t="s">
        <v>55</v>
      </c>
      <c r="K44" s="20" t="s">
        <v>56</v>
      </c>
      <c r="L44" s="20" t="s">
        <v>57</v>
      </c>
      <c r="M44" s="20" t="s">
        <v>58</v>
      </c>
      <c r="N44" s="20" t="s">
        <v>59</v>
      </c>
      <c r="O44" s="20" t="s">
        <v>60</v>
      </c>
      <c r="P44" s="20" t="s">
        <v>61</v>
      </c>
      <c r="Q44" s="20" t="s">
        <v>62</v>
      </c>
      <c r="R44" s="20" t="s">
        <v>63</v>
      </c>
      <c r="S44" s="20" t="s">
        <v>64</v>
      </c>
      <c r="T44" s="20" t="s">
        <v>65</v>
      </c>
      <c r="U44" s="20" t="s">
        <v>66</v>
      </c>
      <c r="V44" s="20" t="s">
        <v>67</v>
      </c>
      <c r="W44" s="20" t="s">
        <v>68</v>
      </c>
      <c r="X44" s="20" t="s">
        <v>69</v>
      </c>
      <c r="Y44" s="20" t="s">
        <v>70</v>
      </c>
      <c r="Z44" s="20" t="s">
        <v>71</v>
      </c>
      <c r="AA44" s="20" t="s">
        <v>72</v>
      </c>
      <c r="AB44" s="20" t="s">
        <v>73</v>
      </c>
      <c r="AC44" s="20" t="s">
        <v>74</v>
      </c>
      <c r="AD44" s="20" t="s">
        <v>75</v>
      </c>
      <c r="AE44" s="20" t="s">
        <v>76</v>
      </c>
      <c r="AF44" s="20" t="s">
        <v>77</v>
      </c>
      <c r="AG44" s="20" t="s">
        <v>78</v>
      </c>
      <c r="AH44" s="20" t="s">
        <v>79</v>
      </c>
      <c r="AI44" s="20" t="s">
        <v>80</v>
      </c>
      <c r="AJ44" s="20" t="s">
        <v>81</v>
      </c>
      <c r="AK44" s="20" t="s">
        <v>82</v>
      </c>
    </row>
    <row r="45" spans="1:37" x14ac:dyDescent="0.2">
      <c r="A45" s="20" t="s">
        <v>87</v>
      </c>
      <c r="B45" s="20">
        <v>332</v>
      </c>
      <c r="C45" s="20">
        <v>332</v>
      </c>
      <c r="D45" s="20">
        <v>332</v>
      </c>
      <c r="E45" s="20">
        <v>332</v>
      </c>
      <c r="F45" s="20">
        <v>332</v>
      </c>
      <c r="G45" s="20">
        <v>332</v>
      </c>
      <c r="H45" s="20">
        <v>332</v>
      </c>
      <c r="I45" s="20">
        <v>332</v>
      </c>
      <c r="J45" s="20">
        <v>332</v>
      </c>
      <c r="K45" s="20">
        <v>332</v>
      </c>
      <c r="L45" s="20">
        <v>332</v>
      </c>
      <c r="M45" s="20">
        <v>332</v>
      </c>
      <c r="N45" s="20">
        <v>332</v>
      </c>
      <c r="O45" s="20">
        <v>332</v>
      </c>
      <c r="P45" s="20">
        <v>332</v>
      </c>
      <c r="Q45" s="20">
        <v>332</v>
      </c>
      <c r="R45" s="20">
        <v>332</v>
      </c>
      <c r="S45" s="20">
        <v>332</v>
      </c>
      <c r="T45" s="20">
        <v>332</v>
      </c>
      <c r="U45" s="20">
        <v>332</v>
      </c>
      <c r="V45" s="20">
        <v>252</v>
      </c>
      <c r="W45" s="20">
        <v>252</v>
      </c>
      <c r="X45" s="20">
        <v>252</v>
      </c>
      <c r="Y45" s="20">
        <v>252</v>
      </c>
      <c r="Z45" s="20">
        <v>252</v>
      </c>
      <c r="AA45" s="20">
        <v>252</v>
      </c>
      <c r="AB45" s="20">
        <v>252</v>
      </c>
      <c r="AC45" s="20">
        <v>153</v>
      </c>
      <c r="AD45" s="20">
        <v>153</v>
      </c>
      <c r="AE45" s="20">
        <v>153</v>
      </c>
      <c r="AF45" s="20">
        <v>153</v>
      </c>
      <c r="AG45" s="20">
        <v>153</v>
      </c>
      <c r="AH45" s="20">
        <v>153</v>
      </c>
      <c r="AI45" s="20">
        <v>153</v>
      </c>
      <c r="AJ45" s="20">
        <v>153</v>
      </c>
      <c r="AK45" s="20">
        <v>153</v>
      </c>
    </row>
    <row r="46" spans="1:37" x14ac:dyDescent="0.2">
      <c r="A46" s="20" t="s">
        <v>88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150</v>
      </c>
      <c r="I46" s="20">
        <v>150</v>
      </c>
      <c r="J46" s="20">
        <v>150</v>
      </c>
      <c r="K46" s="20">
        <v>150</v>
      </c>
      <c r="L46" s="20">
        <v>150</v>
      </c>
      <c r="M46" s="20">
        <v>150</v>
      </c>
      <c r="N46" s="20">
        <v>150</v>
      </c>
      <c r="O46" s="20">
        <v>150</v>
      </c>
      <c r="P46" s="20">
        <v>150</v>
      </c>
      <c r="Q46" s="20">
        <v>150</v>
      </c>
      <c r="R46" s="20">
        <v>150</v>
      </c>
      <c r="S46" s="20">
        <v>150</v>
      </c>
      <c r="T46" s="20">
        <v>150</v>
      </c>
      <c r="U46" s="20">
        <v>150</v>
      </c>
      <c r="V46" s="20">
        <v>150</v>
      </c>
      <c r="W46" s="20">
        <v>350</v>
      </c>
      <c r="X46" s="20">
        <v>350</v>
      </c>
      <c r="Y46" s="20">
        <v>350</v>
      </c>
      <c r="Z46" s="20">
        <v>550</v>
      </c>
      <c r="AA46" s="20">
        <v>550</v>
      </c>
      <c r="AB46" s="20">
        <v>550</v>
      </c>
      <c r="AC46" s="20">
        <v>550</v>
      </c>
      <c r="AD46" s="20">
        <v>550</v>
      </c>
      <c r="AE46" s="20">
        <v>750</v>
      </c>
      <c r="AF46" s="20">
        <v>800</v>
      </c>
      <c r="AG46" s="20">
        <v>800</v>
      </c>
      <c r="AH46" s="20">
        <v>800</v>
      </c>
      <c r="AI46" s="20">
        <v>800</v>
      </c>
      <c r="AJ46" s="20">
        <v>850</v>
      </c>
      <c r="AK46" s="20">
        <v>850</v>
      </c>
    </row>
    <row r="47" spans="1:37" x14ac:dyDescent="0.2">
      <c r="A47" s="20" t="s">
        <v>89</v>
      </c>
      <c r="B47" s="20">
        <v>1288</v>
      </c>
      <c r="C47" s="20">
        <v>1288</v>
      </c>
      <c r="D47" s="20">
        <v>1288</v>
      </c>
      <c r="E47" s="20">
        <v>1288</v>
      </c>
      <c r="F47" s="20">
        <v>1288</v>
      </c>
      <c r="G47" s="20">
        <v>1288</v>
      </c>
      <c r="H47" s="20">
        <v>1288</v>
      </c>
      <c r="I47" s="20">
        <v>1288</v>
      </c>
      <c r="J47" s="20">
        <v>1288</v>
      </c>
      <c r="K47" s="20">
        <v>1288</v>
      </c>
      <c r="L47" s="20">
        <v>1288</v>
      </c>
      <c r="M47" s="20">
        <v>1288</v>
      </c>
      <c r="N47" s="20">
        <v>1288</v>
      </c>
      <c r="O47" s="20">
        <v>1288</v>
      </c>
      <c r="P47" s="20">
        <v>1133</v>
      </c>
      <c r="Q47" s="20">
        <v>1133</v>
      </c>
      <c r="R47" s="20">
        <v>1133</v>
      </c>
      <c r="S47" s="20">
        <v>1133</v>
      </c>
      <c r="T47" s="20">
        <v>1133</v>
      </c>
      <c r="U47" s="20">
        <v>1133</v>
      </c>
      <c r="V47" s="20">
        <v>1133</v>
      </c>
      <c r="W47" s="20">
        <v>1133</v>
      </c>
      <c r="X47" s="20">
        <v>1133</v>
      </c>
      <c r="Y47" s="20">
        <v>1133</v>
      </c>
      <c r="Z47" s="20">
        <v>1133</v>
      </c>
      <c r="AA47" s="20">
        <v>1133</v>
      </c>
      <c r="AB47" s="20">
        <v>1133</v>
      </c>
      <c r="AC47" s="20">
        <v>1133</v>
      </c>
      <c r="AD47" s="20">
        <v>1133</v>
      </c>
      <c r="AE47" s="20">
        <v>1133</v>
      </c>
      <c r="AF47" s="20">
        <v>977</v>
      </c>
      <c r="AG47" s="20">
        <v>977</v>
      </c>
      <c r="AH47" s="20">
        <v>977</v>
      </c>
      <c r="AI47" s="20">
        <v>977</v>
      </c>
      <c r="AJ47" s="20">
        <v>822</v>
      </c>
      <c r="AK47" s="20">
        <v>822</v>
      </c>
    </row>
    <row r="48" spans="1:37" x14ac:dyDescent="0.2">
      <c r="A48" s="20" t="s">
        <v>90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</row>
    <row r="49" spans="1:37" x14ac:dyDescent="0.2">
      <c r="A49" s="20" t="s">
        <v>91</v>
      </c>
      <c r="B49" s="20">
        <v>68.62</v>
      </c>
      <c r="C49" s="20">
        <v>66.12</v>
      </c>
      <c r="D49" s="20">
        <v>66.12</v>
      </c>
      <c r="E49" s="20">
        <v>66.12</v>
      </c>
      <c r="F49" s="20">
        <v>66.12</v>
      </c>
      <c r="G49" s="20">
        <v>66.12</v>
      </c>
      <c r="H49" s="20">
        <v>66.12</v>
      </c>
      <c r="I49" s="20">
        <v>66.12</v>
      </c>
      <c r="J49" s="20">
        <v>66.12</v>
      </c>
      <c r="K49" s="20">
        <v>112.56</v>
      </c>
      <c r="L49" s="20">
        <v>112.56</v>
      </c>
      <c r="M49" s="20">
        <v>112.56</v>
      </c>
      <c r="N49" s="20">
        <v>112.56</v>
      </c>
      <c r="O49" s="20">
        <v>112.56</v>
      </c>
      <c r="P49" s="20">
        <v>112.56</v>
      </c>
      <c r="Q49" s="20">
        <v>112.56</v>
      </c>
      <c r="R49" s="20">
        <v>112.56</v>
      </c>
      <c r="S49" s="20">
        <v>112.56</v>
      </c>
      <c r="T49" s="20">
        <v>112.56</v>
      </c>
      <c r="U49" s="20">
        <v>112.56</v>
      </c>
      <c r="V49" s="20">
        <v>112.56</v>
      </c>
      <c r="W49" s="20">
        <v>112.56</v>
      </c>
      <c r="X49" s="20">
        <v>112.56</v>
      </c>
      <c r="Y49" s="20">
        <v>112.56</v>
      </c>
      <c r="Z49" s="20">
        <v>112.56</v>
      </c>
      <c r="AA49" s="20">
        <v>112.56</v>
      </c>
      <c r="AB49" s="20">
        <v>112.56</v>
      </c>
      <c r="AC49" s="20">
        <v>112.56</v>
      </c>
      <c r="AD49" s="20">
        <v>112.56</v>
      </c>
      <c r="AE49" s="20">
        <v>112.56</v>
      </c>
      <c r="AF49" s="20">
        <v>112.56</v>
      </c>
      <c r="AG49" s="20">
        <v>112.56</v>
      </c>
      <c r="AH49" s="20">
        <v>112.56</v>
      </c>
      <c r="AI49" s="20">
        <v>112.56</v>
      </c>
      <c r="AJ49" s="20">
        <v>112.56</v>
      </c>
      <c r="AK49" s="20">
        <v>112.56</v>
      </c>
    </row>
    <row r="50" spans="1:37" x14ac:dyDescent="0.2">
      <c r="A50" s="20" t="s">
        <v>31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0.37</v>
      </c>
      <c r="K50" s="20">
        <v>0.37</v>
      </c>
      <c r="L50" s="20">
        <v>0.37</v>
      </c>
      <c r="M50" s="20">
        <v>0.37</v>
      </c>
      <c r="N50" s="20">
        <v>0.37</v>
      </c>
      <c r="O50" s="20">
        <v>0.37</v>
      </c>
      <c r="P50" s="20">
        <v>0.37</v>
      </c>
      <c r="Q50" s="20">
        <v>0.37</v>
      </c>
      <c r="R50" s="20">
        <v>0.37</v>
      </c>
      <c r="S50" s="20">
        <v>0.37</v>
      </c>
      <c r="T50" s="20">
        <v>0.37</v>
      </c>
      <c r="U50" s="20">
        <v>0.37</v>
      </c>
      <c r="V50" s="20">
        <v>0.37</v>
      </c>
      <c r="W50" s="20">
        <v>0.37</v>
      </c>
      <c r="X50" s="20">
        <v>0.37</v>
      </c>
      <c r="Y50" s="20">
        <v>0.37</v>
      </c>
      <c r="Z50" s="20">
        <v>0.37</v>
      </c>
      <c r="AA50" s="20">
        <v>0.37</v>
      </c>
      <c r="AB50" s="20">
        <v>0.37</v>
      </c>
      <c r="AC50" s="20">
        <v>0.37</v>
      </c>
      <c r="AD50" s="20">
        <v>0.37</v>
      </c>
      <c r="AE50" s="20">
        <v>0.37</v>
      </c>
      <c r="AF50" s="20">
        <v>0.37</v>
      </c>
      <c r="AG50" s="20">
        <v>0.37</v>
      </c>
      <c r="AH50" s="20">
        <v>0.37</v>
      </c>
      <c r="AI50" s="20">
        <v>0.37</v>
      </c>
      <c r="AJ50" s="20">
        <v>0.37</v>
      </c>
      <c r="AK50" s="20">
        <v>0.37</v>
      </c>
    </row>
    <row r="51" spans="1:37" x14ac:dyDescent="0.2">
      <c r="A51" s="20" t="s">
        <v>30</v>
      </c>
      <c r="B51" s="20">
        <v>37.08</v>
      </c>
      <c r="C51" s="20">
        <v>47.03</v>
      </c>
      <c r="D51" s="20">
        <v>89.45</v>
      </c>
      <c r="E51" s="20">
        <v>89.45</v>
      </c>
      <c r="F51" s="20">
        <v>89.45</v>
      </c>
      <c r="G51" s="20">
        <v>146.44999999999999</v>
      </c>
      <c r="H51" s="20">
        <v>325.95</v>
      </c>
      <c r="I51" s="20">
        <v>356.6</v>
      </c>
      <c r="J51" s="20">
        <v>364.6</v>
      </c>
      <c r="K51" s="20">
        <v>364.6</v>
      </c>
      <c r="L51" s="20">
        <v>480.4</v>
      </c>
      <c r="M51" s="20">
        <v>505.4</v>
      </c>
      <c r="N51" s="20">
        <v>505.4</v>
      </c>
      <c r="O51" s="20">
        <v>505.4</v>
      </c>
      <c r="P51" s="20">
        <v>505.4</v>
      </c>
      <c r="Q51" s="20">
        <v>530.4</v>
      </c>
      <c r="R51" s="20">
        <v>530.4</v>
      </c>
      <c r="S51" s="20">
        <v>530.4</v>
      </c>
      <c r="T51" s="20">
        <v>530.4</v>
      </c>
      <c r="U51" s="20">
        <v>530.4</v>
      </c>
      <c r="V51" s="20">
        <v>555.4</v>
      </c>
      <c r="W51" s="20">
        <v>555.4</v>
      </c>
      <c r="X51" s="20">
        <v>555.4</v>
      </c>
      <c r="Y51" s="20">
        <v>555.4</v>
      </c>
      <c r="Z51" s="20">
        <v>555.4</v>
      </c>
      <c r="AA51" s="20">
        <v>580.4</v>
      </c>
      <c r="AB51" s="20">
        <v>580.4</v>
      </c>
      <c r="AC51" s="20">
        <v>580.4</v>
      </c>
      <c r="AD51" s="20">
        <v>580.4</v>
      </c>
      <c r="AE51" s="20">
        <v>580.4</v>
      </c>
      <c r="AF51" s="20">
        <v>605.4</v>
      </c>
      <c r="AG51" s="20">
        <v>605.4</v>
      </c>
      <c r="AH51" s="20">
        <v>605.4</v>
      </c>
      <c r="AI51" s="20">
        <v>605.4</v>
      </c>
      <c r="AJ51" s="20">
        <v>605.4</v>
      </c>
      <c r="AK51" s="20">
        <v>630.4</v>
      </c>
    </row>
    <row r="52" spans="1:37" x14ac:dyDescent="0.2">
      <c r="A52" s="20" t="s">
        <v>92</v>
      </c>
      <c r="B52" s="20">
        <v>401.2</v>
      </c>
      <c r="C52" s="20">
        <v>401.2</v>
      </c>
      <c r="D52" s="20">
        <v>401.2</v>
      </c>
      <c r="E52" s="20">
        <v>401.2</v>
      </c>
      <c r="F52" s="20">
        <v>401.2</v>
      </c>
      <c r="G52" s="20">
        <v>401.2</v>
      </c>
      <c r="H52" s="20">
        <v>401.2</v>
      </c>
      <c r="I52" s="20">
        <v>401.2</v>
      </c>
      <c r="J52" s="20">
        <v>401.2</v>
      </c>
      <c r="K52" s="20">
        <v>401.2</v>
      </c>
      <c r="L52" s="20">
        <v>405.2</v>
      </c>
      <c r="M52" s="20">
        <v>405.2</v>
      </c>
      <c r="N52" s="20">
        <v>405.2</v>
      </c>
      <c r="O52" s="20">
        <v>405.2</v>
      </c>
      <c r="P52" s="20">
        <v>405.2</v>
      </c>
      <c r="Q52" s="20">
        <v>451.2</v>
      </c>
      <c r="R52" s="20">
        <v>451.2</v>
      </c>
      <c r="S52" s="20">
        <v>451.2</v>
      </c>
      <c r="T52" s="20">
        <v>451.2</v>
      </c>
      <c r="U52" s="20">
        <v>451.2</v>
      </c>
      <c r="V52" s="20">
        <v>451.2</v>
      </c>
      <c r="W52" s="20">
        <v>451.2</v>
      </c>
      <c r="X52" s="20">
        <v>451.2</v>
      </c>
      <c r="Y52" s="20">
        <v>451.2</v>
      </c>
      <c r="Z52" s="20">
        <v>451.2</v>
      </c>
      <c r="AA52" s="20">
        <v>451.2</v>
      </c>
      <c r="AB52" s="20">
        <v>451.2</v>
      </c>
      <c r="AC52" s="20">
        <v>451.2</v>
      </c>
      <c r="AD52" s="20">
        <v>451.2</v>
      </c>
      <c r="AE52" s="20">
        <v>451.2</v>
      </c>
      <c r="AF52" s="20">
        <v>451.2</v>
      </c>
      <c r="AG52" s="20">
        <v>451.2</v>
      </c>
      <c r="AH52" s="20">
        <v>451.2</v>
      </c>
      <c r="AI52" s="20">
        <v>451.2</v>
      </c>
      <c r="AJ52" s="20">
        <v>451.2</v>
      </c>
      <c r="AK52" s="20">
        <v>451.2</v>
      </c>
    </row>
    <row r="54" spans="1:37" ht="19" x14ac:dyDescent="0.25">
      <c r="A54" s="21" t="s">
        <v>96</v>
      </c>
    </row>
    <row r="55" spans="1:37" x14ac:dyDescent="0.2">
      <c r="A55" s="20" t="s">
        <v>46</v>
      </c>
      <c r="B55" s="20" t="s">
        <v>47</v>
      </c>
      <c r="C55" s="20" t="s">
        <v>48</v>
      </c>
      <c r="D55" s="20" t="s">
        <v>49</v>
      </c>
      <c r="E55" s="20" t="s">
        <v>50</v>
      </c>
      <c r="F55" s="20" t="s">
        <v>51</v>
      </c>
      <c r="G55" s="20" t="s">
        <v>52</v>
      </c>
      <c r="H55" s="20" t="s">
        <v>53</v>
      </c>
      <c r="I55" s="20" t="s">
        <v>54</v>
      </c>
      <c r="J55" s="20" t="s">
        <v>55</v>
      </c>
      <c r="K55" s="20" t="s">
        <v>56</v>
      </c>
      <c r="L55" s="20" t="s">
        <v>57</v>
      </c>
      <c r="M55" s="20" t="s">
        <v>58</v>
      </c>
      <c r="N55" s="20" t="s">
        <v>59</v>
      </c>
      <c r="O55" s="20" t="s">
        <v>60</v>
      </c>
      <c r="P55" s="20" t="s">
        <v>61</v>
      </c>
      <c r="Q55" s="20" t="s">
        <v>62</v>
      </c>
      <c r="R55" s="20" t="s">
        <v>63</v>
      </c>
      <c r="S55" s="20" t="s">
        <v>64</v>
      </c>
      <c r="T55" s="20" t="s">
        <v>65</v>
      </c>
      <c r="U55" s="20" t="s">
        <v>66</v>
      </c>
      <c r="V55" s="20" t="s">
        <v>67</v>
      </c>
      <c r="W55" s="20" t="s">
        <v>68</v>
      </c>
      <c r="X55" s="20" t="s">
        <v>69</v>
      </c>
      <c r="Y55" s="20" t="s">
        <v>70</v>
      </c>
      <c r="Z55" s="20" t="s">
        <v>71</v>
      </c>
      <c r="AA55" s="20" t="s">
        <v>72</v>
      </c>
      <c r="AB55" s="20" t="s">
        <v>73</v>
      </c>
      <c r="AC55" s="20" t="s">
        <v>74</v>
      </c>
      <c r="AD55" s="20" t="s">
        <v>75</v>
      </c>
      <c r="AE55" s="20" t="s">
        <v>76</v>
      </c>
      <c r="AF55" s="20" t="s">
        <v>77</v>
      </c>
      <c r="AG55" s="20" t="s">
        <v>78</v>
      </c>
      <c r="AH55" s="20" t="s">
        <v>79</v>
      </c>
      <c r="AI55" s="20" t="s">
        <v>80</v>
      </c>
      <c r="AJ55" s="20" t="s">
        <v>81</v>
      </c>
      <c r="AK55" s="20" t="s">
        <v>82</v>
      </c>
    </row>
    <row r="56" spans="1:37" x14ac:dyDescent="0.2">
      <c r="A56" s="20" t="s">
        <v>86</v>
      </c>
      <c r="B56" s="20">
        <v>936.63</v>
      </c>
      <c r="C56" s="20">
        <v>936.63</v>
      </c>
      <c r="D56" s="20">
        <v>936.63</v>
      </c>
      <c r="E56" s="20">
        <v>936.63</v>
      </c>
      <c r="F56" s="20">
        <v>936.63</v>
      </c>
      <c r="G56" s="20">
        <v>936.63</v>
      </c>
      <c r="H56" s="20">
        <v>936.63</v>
      </c>
      <c r="I56" s="20">
        <v>936.63</v>
      </c>
      <c r="J56" s="20">
        <v>936.63</v>
      </c>
      <c r="K56" s="20">
        <v>936.63</v>
      </c>
      <c r="L56" s="20">
        <v>936.63</v>
      </c>
      <c r="M56" s="20">
        <v>936.63</v>
      </c>
      <c r="N56" s="20">
        <v>1042.48</v>
      </c>
      <c r="O56" s="20">
        <v>1042.48</v>
      </c>
      <c r="P56" s="20">
        <v>1042.48</v>
      </c>
      <c r="Q56" s="20">
        <v>1042.48</v>
      </c>
      <c r="R56" s="20">
        <v>1042.48</v>
      </c>
      <c r="S56" s="20">
        <v>1042.48</v>
      </c>
      <c r="T56" s="20">
        <v>1042.48</v>
      </c>
      <c r="U56" s="20">
        <v>1042.48</v>
      </c>
      <c r="V56" s="20">
        <v>1162.48</v>
      </c>
      <c r="W56" s="20">
        <v>1133.78</v>
      </c>
      <c r="X56" s="20">
        <v>1133.78</v>
      </c>
      <c r="Y56" s="20">
        <v>1173.78</v>
      </c>
      <c r="Z56" s="20">
        <v>1173.78</v>
      </c>
      <c r="AA56" s="20">
        <v>1173.78</v>
      </c>
      <c r="AB56" s="20">
        <v>1173.78</v>
      </c>
      <c r="AC56" s="20">
        <v>1173.78</v>
      </c>
      <c r="AD56" s="20">
        <v>1173.78</v>
      </c>
      <c r="AE56" s="20">
        <v>1173.78</v>
      </c>
      <c r="AF56" s="20">
        <v>1173.78</v>
      </c>
      <c r="AG56" s="20">
        <v>1173.78</v>
      </c>
      <c r="AH56" s="20">
        <v>1173.78</v>
      </c>
      <c r="AI56" s="20">
        <v>1173.78</v>
      </c>
      <c r="AJ56" s="20">
        <v>1173.78</v>
      </c>
      <c r="AK56" s="20">
        <v>983.78</v>
      </c>
    </row>
    <row r="57" spans="1:37" x14ac:dyDescent="0.2">
      <c r="A57" s="20" t="s">
        <v>87</v>
      </c>
      <c r="B57" s="20">
        <v>1368</v>
      </c>
      <c r="C57" s="20">
        <v>1368</v>
      </c>
      <c r="D57" s="20">
        <v>1368</v>
      </c>
      <c r="E57" s="20">
        <v>1368</v>
      </c>
      <c r="F57" s="20">
        <v>1368</v>
      </c>
      <c r="G57" s="20">
        <v>1368</v>
      </c>
      <c r="H57" s="20">
        <v>1368</v>
      </c>
      <c r="I57" s="20">
        <v>1368</v>
      </c>
      <c r="J57" s="20">
        <v>1050</v>
      </c>
      <c r="K57" s="20">
        <v>1050</v>
      </c>
      <c r="L57" s="20">
        <v>1050</v>
      </c>
      <c r="M57" s="20">
        <v>1050</v>
      </c>
      <c r="N57" s="20">
        <v>1050</v>
      </c>
      <c r="O57" s="20">
        <v>1050</v>
      </c>
      <c r="P57" s="20">
        <v>1050</v>
      </c>
      <c r="Q57" s="20">
        <v>1050</v>
      </c>
      <c r="R57" s="20">
        <v>1050</v>
      </c>
      <c r="S57" s="20">
        <v>1050</v>
      </c>
      <c r="T57" s="20">
        <v>1050</v>
      </c>
      <c r="U57" s="20">
        <v>1050</v>
      </c>
      <c r="V57" s="20">
        <v>1050</v>
      </c>
      <c r="W57" s="20">
        <v>1050</v>
      </c>
      <c r="X57" s="20">
        <v>1050</v>
      </c>
      <c r="Y57" s="20">
        <v>1050</v>
      </c>
      <c r="Z57" s="20">
        <v>1050</v>
      </c>
      <c r="AA57" s="20">
        <v>1050</v>
      </c>
      <c r="AB57" s="20">
        <v>1050</v>
      </c>
      <c r="AC57" s="20">
        <v>1050</v>
      </c>
      <c r="AD57" s="20">
        <v>1050</v>
      </c>
      <c r="AE57" s="20">
        <v>1050</v>
      </c>
      <c r="AF57" s="20">
        <v>1050</v>
      </c>
      <c r="AG57" s="20">
        <v>1050</v>
      </c>
      <c r="AH57" s="20">
        <v>1050</v>
      </c>
      <c r="AI57" s="20">
        <v>1050</v>
      </c>
      <c r="AJ57" s="20">
        <v>1050</v>
      </c>
      <c r="AK57" s="20">
        <v>1050</v>
      </c>
    </row>
    <row r="58" spans="1:37" x14ac:dyDescent="0.2">
      <c r="A58" s="20" t="s">
        <v>88</v>
      </c>
      <c r="B58" s="20">
        <v>255</v>
      </c>
      <c r="C58" s="20">
        <v>255</v>
      </c>
      <c r="D58" s="20">
        <v>255</v>
      </c>
      <c r="E58" s="20">
        <v>255</v>
      </c>
      <c r="F58" s="20">
        <v>255</v>
      </c>
      <c r="G58" s="20">
        <v>255</v>
      </c>
      <c r="H58" s="20">
        <v>255</v>
      </c>
      <c r="I58" s="20">
        <v>255</v>
      </c>
      <c r="J58" s="20">
        <v>255</v>
      </c>
      <c r="K58" s="20">
        <v>255</v>
      </c>
      <c r="L58" s="20">
        <v>255</v>
      </c>
      <c r="M58" s="20">
        <v>255</v>
      </c>
      <c r="N58" s="20">
        <v>255</v>
      </c>
      <c r="O58" s="20">
        <v>255</v>
      </c>
      <c r="P58" s="20">
        <v>255</v>
      </c>
      <c r="Q58" s="20">
        <v>255</v>
      </c>
      <c r="R58" s="20">
        <v>255</v>
      </c>
      <c r="S58" s="20">
        <v>255</v>
      </c>
      <c r="T58" s="20">
        <v>255</v>
      </c>
      <c r="U58" s="20">
        <v>255</v>
      </c>
      <c r="V58" s="20">
        <v>255</v>
      </c>
      <c r="W58" s="20">
        <v>255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</row>
    <row r="59" spans="1:37" x14ac:dyDescent="0.2">
      <c r="A59" s="20" t="s">
        <v>89</v>
      </c>
      <c r="B59" s="20">
        <v>485</v>
      </c>
      <c r="C59" s="20">
        <v>485</v>
      </c>
      <c r="D59" s="20">
        <v>485</v>
      </c>
      <c r="E59" s="20">
        <v>485</v>
      </c>
      <c r="F59" s="20">
        <v>485</v>
      </c>
      <c r="G59" s="20">
        <v>485</v>
      </c>
      <c r="H59" s="20">
        <v>485</v>
      </c>
      <c r="I59" s="20">
        <v>485</v>
      </c>
      <c r="J59" s="20">
        <v>485</v>
      </c>
      <c r="K59" s="20">
        <v>485</v>
      </c>
      <c r="L59" s="20">
        <v>485</v>
      </c>
      <c r="M59" s="20">
        <v>485</v>
      </c>
      <c r="N59" s="20">
        <v>485</v>
      </c>
      <c r="O59" s="20">
        <v>485</v>
      </c>
      <c r="P59" s="20">
        <v>485</v>
      </c>
      <c r="Q59" s="20">
        <v>485</v>
      </c>
      <c r="R59" s="20">
        <v>485</v>
      </c>
      <c r="S59" s="20">
        <v>485</v>
      </c>
      <c r="T59" s="20">
        <v>485</v>
      </c>
      <c r="U59" s="20">
        <v>485</v>
      </c>
      <c r="V59" s="20">
        <v>485</v>
      </c>
      <c r="W59" s="20">
        <v>485</v>
      </c>
      <c r="X59" s="20">
        <v>485</v>
      </c>
      <c r="Y59" s="20">
        <v>485</v>
      </c>
      <c r="Z59" s="20">
        <v>485</v>
      </c>
      <c r="AA59" s="20">
        <v>485</v>
      </c>
      <c r="AB59" s="20">
        <v>485</v>
      </c>
      <c r="AC59" s="20">
        <v>485</v>
      </c>
      <c r="AD59" s="20">
        <v>485</v>
      </c>
      <c r="AE59" s="20">
        <v>485</v>
      </c>
      <c r="AF59" s="20">
        <v>485</v>
      </c>
      <c r="AG59" s="20">
        <v>485</v>
      </c>
      <c r="AH59" s="20">
        <v>485</v>
      </c>
      <c r="AI59" s="20">
        <v>485</v>
      </c>
      <c r="AJ59" s="20">
        <v>485</v>
      </c>
      <c r="AK59" s="20">
        <v>485</v>
      </c>
    </row>
    <row r="60" spans="1:37" x14ac:dyDescent="0.2">
      <c r="A60" s="20" t="s">
        <v>90</v>
      </c>
      <c r="B60" s="20">
        <v>680</v>
      </c>
      <c r="C60" s="20">
        <v>680</v>
      </c>
      <c r="D60" s="20">
        <v>680</v>
      </c>
      <c r="E60" s="20">
        <v>680</v>
      </c>
      <c r="F60" s="20">
        <v>680</v>
      </c>
      <c r="G60" s="20">
        <v>680</v>
      </c>
      <c r="H60" s="20">
        <v>680</v>
      </c>
      <c r="I60" s="20">
        <v>680</v>
      </c>
      <c r="J60" s="20">
        <v>680</v>
      </c>
      <c r="K60" s="20">
        <v>680</v>
      </c>
      <c r="L60" s="20">
        <v>680</v>
      </c>
      <c r="M60" s="20">
        <v>680</v>
      </c>
      <c r="N60" s="20">
        <v>680</v>
      </c>
      <c r="O60" s="20">
        <v>680</v>
      </c>
      <c r="P60" s="20">
        <v>680</v>
      </c>
      <c r="Q60" s="20">
        <v>680</v>
      </c>
      <c r="R60" s="20">
        <v>680</v>
      </c>
      <c r="S60" s="20">
        <v>680</v>
      </c>
      <c r="T60" s="20">
        <v>680</v>
      </c>
      <c r="U60" s="20">
        <v>680</v>
      </c>
      <c r="V60" s="20">
        <v>680</v>
      </c>
      <c r="W60" s="20">
        <v>680</v>
      </c>
      <c r="X60" s="20">
        <v>680</v>
      </c>
      <c r="Y60" s="20">
        <v>680</v>
      </c>
      <c r="Z60" s="20">
        <v>680</v>
      </c>
      <c r="AA60" s="20">
        <v>680</v>
      </c>
      <c r="AB60" s="20">
        <v>680</v>
      </c>
      <c r="AC60" s="20">
        <v>680</v>
      </c>
      <c r="AD60" s="20">
        <v>680</v>
      </c>
      <c r="AE60" s="20">
        <v>680</v>
      </c>
      <c r="AF60" s="20">
        <v>680</v>
      </c>
      <c r="AG60" s="20">
        <v>680</v>
      </c>
      <c r="AH60" s="20">
        <v>680</v>
      </c>
      <c r="AI60" s="20">
        <v>680</v>
      </c>
      <c r="AJ60" s="20">
        <v>680</v>
      </c>
      <c r="AK60" s="20">
        <v>680</v>
      </c>
    </row>
    <row r="61" spans="1:37" x14ac:dyDescent="0.2">
      <c r="A61" s="20" t="s">
        <v>91</v>
      </c>
      <c r="B61" s="20">
        <v>127.3</v>
      </c>
      <c r="C61" s="20">
        <v>127.3</v>
      </c>
      <c r="D61" s="20">
        <v>127.3</v>
      </c>
      <c r="E61" s="20">
        <v>127.3</v>
      </c>
      <c r="F61" s="20">
        <v>127.3</v>
      </c>
      <c r="G61" s="20">
        <v>127.3</v>
      </c>
      <c r="H61" s="20">
        <v>127.3</v>
      </c>
      <c r="I61" s="20">
        <v>127.3</v>
      </c>
      <c r="J61" s="20">
        <v>127.3</v>
      </c>
      <c r="K61" s="20">
        <v>127.3</v>
      </c>
      <c r="L61" s="20">
        <v>127.3</v>
      </c>
      <c r="M61" s="20">
        <v>127.3</v>
      </c>
      <c r="N61" s="20">
        <v>127.3</v>
      </c>
      <c r="O61" s="20">
        <v>127.3</v>
      </c>
      <c r="P61" s="20">
        <v>127.3</v>
      </c>
      <c r="Q61" s="20">
        <v>127.3</v>
      </c>
      <c r="R61" s="20">
        <v>127.3</v>
      </c>
      <c r="S61" s="20">
        <v>127.3</v>
      </c>
      <c r="T61" s="20">
        <v>127.3</v>
      </c>
      <c r="U61" s="20">
        <v>127.3</v>
      </c>
      <c r="V61" s="20">
        <v>127.3</v>
      </c>
      <c r="W61" s="20">
        <v>127.3</v>
      </c>
      <c r="X61" s="20">
        <v>127.3</v>
      </c>
      <c r="Y61" s="20">
        <v>127.3</v>
      </c>
      <c r="Z61" s="20">
        <v>127.3</v>
      </c>
      <c r="AA61" s="20">
        <v>127.3</v>
      </c>
      <c r="AB61" s="20">
        <v>127.3</v>
      </c>
      <c r="AC61" s="20">
        <v>127.3</v>
      </c>
      <c r="AD61" s="20">
        <v>127.3</v>
      </c>
      <c r="AE61" s="20">
        <v>127.3</v>
      </c>
      <c r="AF61" s="20">
        <v>127.3</v>
      </c>
      <c r="AG61" s="20">
        <v>127.3</v>
      </c>
      <c r="AH61" s="20">
        <v>127.3</v>
      </c>
      <c r="AI61" s="20">
        <v>127.3</v>
      </c>
      <c r="AJ61" s="20">
        <v>127.3</v>
      </c>
      <c r="AK61" s="20">
        <v>127.3</v>
      </c>
    </row>
    <row r="62" spans="1:37" x14ac:dyDescent="0.2">
      <c r="A62" s="20" t="s">
        <v>31</v>
      </c>
      <c r="B62" s="20">
        <v>0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0.16</v>
      </c>
      <c r="K62" s="20">
        <v>0.16</v>
      </c>
      <c r="L62" s="20">
        <v>0.16</v>
      </c>
      <c r="M62" s="20">
        <v>0.16</v>
      </c>
      <c r="N62" s="20">
        <v>0.16</v>
      </c>
      <c r="O62" s="20">
        <v>0.16</v>
      </c>
      <c r="P62" s="20">
        <v>0.16</v>
      </c>
      <c r="Q62" s="20">
        <v>0.16</v>
      </c>
      <c r="R62" s="20">
        <v>0.16</v>
      </c>
      <c r="S62" s="20">
        <v>0.16</v>
      </c>
      <c r="T62" s="20">
        <v>0.16</v>
      </c>
      <c r="U62" s="20">
        <v>0.16</v>
      </c>
      <c r="V62" s="20">
        <v>30.16</v>
      </c>
      <c r="W62" s="20">
        <v>30.16</v>
      </c>
      <c r="X62" s="20">
        <v>30.16</v>
      </c>
      <c r="Y62" s="20">
        <v>30.16</v>
      </c>
      <c r="Z62" s="20">
        <v>30.16</v>
      </c>
      <c r="AA62" s="20">
        <v>30.16</v>
      </c>
      <c r="AB62" s="20">
        <v>30.16</v>
      </c>
      <c r="AC62" s="20">
        <v>30.16</v>
      </c>
      <c r="AD62" s="20">
        <v>30.16</v>
      </c>
      <c r="AE62" s="20">
        <v>30.16</v>
      </c>
      <c r="AF62" s="20">
        <v>30.16</v>
      </c>
      <c r="AG62" s="20">
        <v>30.16</v>
      </c>
      <c r="AH62" s="20">
        <v>30.16</v>
      </c>
      <c r="AI62" s="20">
        <v>30.16</v>
      </c>
      <c r="AJ62" s="20">
        <v>30.16</v>
      </c>
      <c r="AK62" s="20">
        <v>30.16</v>
      </c>
    </row>
    <row r="63" spans="1:37" x14ac:dyDescent="0.2">
      <c r="A63" s="20" t="s">
        <v>30</v>
      </c>
      <c r="B63" s="20">
        <v>0</v>
      </c>
      <c r="C63" s="20">
        <v>0</v>
      </c>
      <c r="D63" s="20">
        <v>0</v>
      </c>
      <c r="E63" s="20">
        <v>96</v>
      </c>
      <c r="F63" s="20">
        <v>195</v>
      </c>
      <c r="G63" s="20">
        <v>195</v>
      </c>
      <c r="H63" s="20">
        <v>294</v>
      </c>
      <c r="I63" s="20">
        <v>409</v>
      </c>
      <c r="J63" s="20">
        <v>409</v>
      </c>
      <c r="K63" s="20">
        <v>409</v>
      </c>
      <c r="L63" s="20">
        <v>409</v>
      </c>
      <c r="M63" s="20">
        <v>409</v>
      </c>
      <c r="N63" s="20">
        <v>409</v>
      </c>
      <c r="O63" s="20">
        <v>409</v>
      </c>
      <c r="P63" s="20">
        <v>409</v>
      </c>
      <c r="Q63" s="20">
        <v>444</v>
      </c>
      <c r="R63" s="20">
        <v>444</v>
      </c>
      <c r="S63" s="20">
        <v>444</v>
      </c>
      <c r="T63" s="20">
        <v>444</v>
      </c>
      <c r="U63" s="20">
        <v>444</v>
      </c>
      <c r="V63" s="20">
        <v>444</v>
      </c>
      <c r="W63" s="20">
        <v>444</v>
      </c>
      <c r="X63" s="20">
        <v>444</v>
      </c>
      <c r="Y63" s="20">
        <v>444</v>
      </c>
      <c r="Z63" s="20">
        <v>444</v>
      </c>
      <c r="AA63" s="20">
        <v>474</v>
      </c>
      <c r="AB63" s="20">
        <v>474</v>
      </c>
      <c r="AC63" s="20">
        <v>474</v>
      </c>
      <c r="AD63" s="20">
        <v>474</v>
      </c>
      <c r="AE63" s="20">
        <v>474</v>
      </c>
      <c r="AF63" s="20">
        <v>474</v>
      </c>
      <c r="AG63" s="20">
        <v>474</v>
      </c>
      <c r="AH63" s="20">
        <v>474</v>
      </c>
      <c r="AI63" s="20">
        <v>474</v>
      </c>
      <c r="AJ63" s="20">
        <v>474</v>
      </c>
      <c r="AK63" s="20">
        <v>474</v>
      </c>
    </row>
    <row r="64" spans="1:37" x14ac:dyDescent="0.2">
      <c r="A64" s="20" t="s">
        <v>92</v>
      </c>
      <c r="B64" s="20">
        <v>948.95</v>
      </c>
      <c r="C64" s="20">
        <v>948.95</v>
      </c>
      <c r="D64" s="20">
        <v>948.95</v>
      </c>
      <c r="E64" s="20">
        <v>948.95</v>
      </c>
      <c r="F64" s="20">
        <v>948.95</v>
      </c>
      <c r="G64" s="20">
        <v>948.95</v>
      </c>
      <c r="H64" s="20">
        <v>956.8</v>
      </c>
      <c r="I64" s="20">
        <v>956.8</v>
      </c>
      <c r="J64" s="20">
        <v>956.8</v>
      </c>
      <c r="K64" s="20">
        <v>956.8</v>
      </c>
      <c r="L64" s="20">
        <v>956.8</v>
      </c>
      <c r="M64" s="20">
        <v>991.8</v>
      </c>
      <c r="N64" s="20">
        <v>991.8</v>
      </c>
      <c r="O64" s="20">
        <v>991.8</v>
      </c>
      <c r="P64" s="20">
        <v>991.8</v>
      </c>
      <c r="Q64" s="20">
        <v>991.8</v>
      </c>
      <c r="R64" s="20">
        <v>991.8</v>
      </c>
      <c r="S64" s="20">
        <v>991.8</v>
      </c>
      <c r="T64" s="20">
        <v>991.8</v>
      </c>
      <c r="U64" s="20">
        <v>991.8</v>
      </c>
      <c r="V64" s="20">
        <v>991.8</v>
      </c>
      <c r="W64" s="20">
        <v>991.8</v>
      </c>
      <c r="X64" s="20">
        <v>991.8</v>
      </c>
      <c r="Y64" s="20">
        <v>991.8</v>
      </c>
      <c r="Z64" s="20">
        <v>991.8</v>
      </c>
      <c r="AA64" s="20">
        <v>991.8</v>
      </c>
      <c r="AB64" s="20">
        <v>991.8</v>
      </c>
      <c r="AC64" s="20">
        <v>991.8</v>
      </c>
      <c r="AD64" s="20">
        <v>991.8</v>
      </c>
      <c r="AE64" s="20">
        <v>991.8</v>
      </c>
      <c r="AF64" s="20">
        <v>991.8</v>
      </c>
      <c r="AG64" s="20">
        <v>991.8</v>
      </c>
      <c r="AH64" s="20">
        <v>991.8</v>
      </c>
      <c r="AI64" s="20">
        <v>991.8</v>
      </c>
      <c r="AJ64" s="20">
        <v>991.8</v>
      </c>
      <c r="AK64" s="20">
        <v>991.8</v>
      </c>
    </row>
    <row r="66" spans="1:37" ht="19" x14ac:dyDescent="0.25">
      <c r="A66" s="21" t="s">
        <v>97</v>
      </c>
    </row>
    <row r="67" spans="1:37" x14ac:dyDescent="0.2">
      <c r="A67" s="20" t="s">
        <v>46</v>
      </c>
      <c r="B67" s="20" t="s">
        <v>47</v>
      </c>
      <c r="C67" s="20" t="s">
        <v>48</v>
      </c>
      <c r="D67" s="20" t="s">
        <v>49</v>
      </c>
      <c r="E67" s="20" t="s">
        <v>50</v>
      </c>
      <c r="F67" s="20" t="s">
        <v>51</v>
      </c>
      <c r="G67" s="20" t="s">
        <v>52</v>
      </c>
      <c r="H67" s="20" t="s">
        <v>53</v>
      </c>
      <c r="I67" s="20" t="s">
        <v>54</v>
      </c>
      <c r="J67" s="20" t="s">
        <v>55</v>
      </c>
      <c r="K67" s="20" t="s">
        <v>56</v>
      </c>
      <c r="L67" s="20" t="s">
        <v>57</v>
      </c>
      <c r="M67" s="20" t="s">
        <v>58</v>
      </c>
      <c r="N67" s="20" t="s">
        <v>59</v>
      </c>
      <c r="O67" s="20" t="s">
        <v>60</v>
      </c>
      <c r="P67" s="20" t="s">
        <v>61</v>
      </c>
      <c r="Q67" s="20" t="s">
        <v>62</v>
      </c>
      <c r="R67" s="20" t="s">
        <v>63</v>
      </c>
      <c r="S67" s="20" t="s">
        <v>64</v>
      </c>
      <c r="T67" s="20" t="s">
        <v>65</v>
      </c>
      <c r="U67" s="20" t="s">
        <v>66</v>
      </c>
      <c r="V67" s="20" t="s">
        <v>67</v>
      </c>
      <c r="W67" s="20" t="s">
        <v>68</v>
      </c>
      <c r="X67" s="20" t="s">
        <v>69</v>
      </c>
      <c r="Y67" s="20" t="s">
        <v>70</v>
      </c>
      <c r="Z67" s="20" t="s">
        <v>71</v>
      </c>
      <c r="AA67" s="20" t="s">
        <v>72</v>
      </c>
      <c r="AB67" s="20" t="s">
        <v>73</v>
      </c>
      <c r="AC67" s="20" t="s">
        <v>74</v>
      </c>
      <c r="AD67" s="20" t="s">
        <v>75</v>
      </c>
      <c r="AE67" s="20" t="s">
        <v>76</v>
      </c>
      <c r="AF67" s="20" t="s">
        <v>77</v>
      </c>
      <c r="AG67" s="20" t="s">
        <v>78</v>
      </c>
      <c r="AH67" s="20" t="s">
        <v>79</v>
      </c>
      <c r="AI67" s="20" t="s">
        <v>80</v>
      </c>
      <c r="AJ67" s="20" t="s">
        <v>81</v>
      </c>
      <c r="AK67" s="20" t="s">
        <v>82</v>
      </c>
    </row>
    <row r="68" spans="1:37" x14ac:dyDescent="0.2">
      <c r="A68" s="20" t="s">
        <v>86</v>
      </c>
      <c r="B68" s="20">
        <v>1157.93</v>
      </c>
      <c r="C68" s="20">
        <v>754.33</v>
      </c>
      <c r="D68" s="20">
        <v>754.33</v>
      </c>
      <c r="E68" s="20">
        <v>754.33</v>
      </c>
      <c r="F68" s="20">
        <v>754.33</v>
      </c>
      <c r="G68" s="20">
        <v>754.33</v>
      </c>
      <c r="H68" s="20">
        <v>754.33</v>
      </c>
      <c r="I68" s="20">
        <v>446.17</v>
      </c>
      <c r="J68" s="20">
        <v>446.17</v>
      </c>
      <c r="K68" s="20">
        <v>446.17</v>
      </c>
      <c r="L68" s="20">
        <v>284.17</v>
      </c>
      <c r="M68" s="20">
        <v>284.17</v>
      </c>
      <c r="N68" s="20">
        <v>284.17</v>
      </c>
      <c r="O68" s="20">
        <v>284.17</v>
      </c>
      <c r="P68" s="20">
        <v>284.17</v>
      </c>
      <c r="Q68" s="20">
        <v>284.17</v>
      </c>
      <c r="R68" s="20">
        <v>284.17</v>
      </c>
      <c r="S68" s="20">
        <v>284.17</v>
      </c>
      <c r="T68" s="20">
        <v>284.17</v>
      </c>
      <c r="U68" s="20">
        <v>284.17</v>
      </c>
      <c r="V68" s="20">
        <v>284.17</v>
      </c>
      <c r="W68" s="20">
        <v>284.17</v>
      </c>
      <c r="X68" s="20">
        <v>284.17</v>
      </c>
      <c r="Y68" s="20">
        <v>284.17</v>
      </c>
      <c r="Z68" s="20">
        <v>284.17</v>
      </c>
      <c r="AA68" s="20">
        <v>284.17</v>
      </c>
      <c r="AB68" s="20">
        <v>284.17</v>
      </c>
      <c r="AC68" s="20">
        <v>284.17</v>
      </c>
      <c r="AD68" s="20">
        <v>284.17</v>
      </c>
      <c r="AE68" s="20">
        <v>284.17</v>
      </c>
      <c r="AF68" s="20">
        <v>217.13</v>
      </c>
      <c r="AG68" s="20">
        <v>217.13</v>
      </c>
      <c r="AH68" s="20">
        <v>217.13</v>
      </c>
      <c r="AI68" s="20">
        <v>217.13</v>
      </c>
      <c r="AJ68" s="20">
        <v>217.13</v>
      </c>
      <c r="AK68" s="20">
        <v>217.13</v>
      </c>
    </row>
    <row r="69" spans="1:37" x14ac:dyDescent="0.2">
      <c r="A69" s="20" t="s">
        <v>87</v>
      </c>
      <c r="B69" s="20">
        <v>659.71</v>
      </c>
      <c r="C69" s="20">
        <v>659.71</v>
      </c>
      <c r="D69" s="20">
        <v>659.71</v>
      </c>
      <c r="E69" s="20">
        <v>659.71</v>
      </c>
      <c r="F69" s="20">
        <v>659.71</v>
      </c>
      <c r="G69" s="20">
        <v>659.71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</row>
    <row r="70" spans="1:37" x14ac:dyDescent="0.2">
      <c r="A70" s="20" t="s">
        <v>88</v>
      </c>
      <c r="B70" s="20">
        <v>0</v>
      </c>
      <c r="C70" s="20">
        <v>507.03</v>
      </c>
      <c r="D70" s="20">
        <v>507.03</v>
      </c>
      <c r="E70" s="20">
        <v>507.03</v>
      </c>
      <c r="F70" s="20">
        <v>507.03</v>
      </c>
      <c r="G70" s="20">
        <v>507.03</v>
      </c>
      <c r="H70" s="20">
        <v>507.03</v>
      </c>
      <c r="I70" s="20">
        <v>507.03</v>
      </c>
      <c r="J70" s="20">
        <v>507.03</v>
      </c>
      <c r="K70" s="20">
        <v>507.03</v>
      </c>
      <c r="L70" s="20">
        <v>507.03</v>
      </c>
      <c r="M70" s="20">
        <v>507.03</v>
      </c>
      <c r="N70" s="20">
        <v>507.03</v>
      </c>
      <c r="O70" s="20">
        <v>507.03</v>
      </c>
      <c r="P70" s="20">
        <v>507.03</v>
      </c>
      <c r="Q70" s="20">
        <v>507.03</v>
      </c>
      <c r="R70" s="20">
        <v>507.03</v>
      </c>
      <c r="S70" s="20">
        <v>507.03</v>
      </c>
      <c r="T70" s="20">
        <v>507.03</v>
      </c>
      <c r="U70" s="20">
        <v>507.03</v>
      </c>
      <c r="V70" s="20">
        <v>507.03</v>
      </c>
      <c r="W70" s="20">
        <v>507.03</v>
      </c>
      <c r="X70" s="20">
        <v>507.03</v>
      </c>
      <c r="Y70" s="20">
        <v>507.03</v>
      </c>
      <c r="Z70" s="20">
        <v>507.03</v>
      </c>
      <c r="AA70" s="20">
        <v>507.03</v>
      </c>
      <c r="AB70" s="20">
        <v>507.03</v>
      </c>
      <c r="AC70" s="20">
        <v>507.03</v>
      </c>
      <c r="AD70" s="20">
        <v>507.03</v>
      </c>
      <c r="AE70" s="20">
        <v>507.03</v>
      </c>
      <c r="AF70" s="20">
        <v>507.03</v>
      </c>
      <c r="AG70" s="20">
        <v>507.03</v>
      </c>
      <c r="AH70" s="20">
        <v>507.03</v>
      </c>
      <c r="AI70" s="20">
        <v>507.03</v>
      </c>
      <c r="AJ70" s="20">
        <v>507.03</v>
      </c>
      <c r="AK70" s="20">
        <v>507.03</v>
      </c>
    </row>
    <row r="71" spans="1:37" x14ac:dyDescent="0.2">
      <c r="A71" s="20" t="s">
        <v>89</v>
      </c>
      <c r="B71" s="20">
        <v>0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</row>
    <row r="72" spans="1:37" x14ac:dyDescent="0.2">
      <c r="A72" s="20" t="s">
        <v>90</v>
      </c>
      <c r="B72" s="20">
        <v>675</v>
      </c>
      <c r="C72" s="20">
        <v>675</v>
      </c>
      <c r="D72" s="20">
        <v>675</v>
      </c>
      <c r="E72" s="20">
        <v>675</v>
      </c>
      <c r="F72" s="20">
        <v>675</v>
      </c>
      <c r="G72" s="20">
        <v>675</v>
      </c>
      <c r="H72" s="20">
        <v>675</v>
      </c>
      <c r="I72" s="20">
        <v>675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</row>
    <row r="73" spans="1:37" x14ac:dyDescent="0.2">
      <c r="A73" s="20" t="s">
        <v>91</v>
      </c>
      <c r="B73" s="20">
        <v>308.76</v>
      </c>
      <c r="C73" s="20">
        <v>308.76</v>
      </c>
      <c r="D73" s="20">
        <v>308.76</v>
      </c>
      <c r="E73" s="20">
        <v>260.26</v>
      </c>
      <c r="F73" s="20">
        <v>260.26</v>
      </c>
      <c r="G73" s="20">
        <v>260.26</v>
      </c>
      <c r="H73" s="20">
        <v>270.24</v>
      </c>
      <c r="I73" s="20">
        <v>270.24</v>
      </c>
      <c r="J73" s="20">
        <v>270.24</v>
      </c>
      <c r="K73" s="20">
        <v>270.24</v>
      </c>
      <c r="L73" s="20">
        <v>275.44</v>
      </c>
      <c r="M73" s="20">
        <v>285.19</v>
      </c>
      <c r="N73" s="20">
        <v>340.09</v>
      </c>
      <c r="O73" s="20">
        <v>366.59</v>
      </c>
      <c r="P73" s="20">
        <v>396.59</v>
      </c>
      <c r="Q73" s="20">
        <v>396.59</v>
      </c>
      <c r="R73" s="20">
        <v>396.59</v>
      </c>
      <c r="S73" s="20">
        <v>426.59</v>
      </c>
      <c r="T73" s="20">
        <v>426.59</v>
      </c>
      <c r="U73" s="20">
        <v>426.59</v>
      </c>
      <c r="V73" s="20">
        <v>426.59</v>
      </c>
      <c r="W73" s="20">
        <v>456.59</v>
      </c>
      <c r="X73" s="20">
        <v>456.59</v>
      </c>
      <c r="Y73" s="20">
        <v>456.59</v>
      </c>
      <c r="Z73" s="20">
        <v>456.59</v>
      </c>
      <c r="AA73" s="20">
        <v>486.59</v>
      </c>
      <c r="AB73" s="20">
        <v>486.59</v>
      </c>
      <c r="AC73" s="20">
        <v>486.59</v>
      </c>
      <c r="AD73" s="20">
        <v>486.59</v>
      </c>
      <c r="AE73" s="20">
        <v>526.59</v>
      </c>
      <c r="AF73" s="20">
        <v>526.59</v>
      </c>
      <c r="AG73" s="20">
        <v>526.59</v>
      </c>
      <c r="AH73" s="20">
        <v>526.59</v>
      </c>
      <c r="AI73" s="20">
        <v>526.59</v>
      </c>
      <c r="AJ73" s="20">
        <v>526.59</v>
      </c>
      <c r="AK73" s="20">
        <v>526.59</v>
      </c>
    </row>
    <row r="74" spans="1:37" x14ac:dyDescent="0.2">
      <c r="A74" s="20" t="s">
        <v>31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0.3</v>
      </c>
      <c r="K74" s="20">
        <v>0.3</v>
      </c>
      <c r="L74" s="20">
        <v>0.3</v>
      </c>
      <c r="M74" s="20">
        <v>0.3</v>
      </c>
      <c r="N74" s="20">
        <v>0.3</v>
      </c>
      <c r="O74" s="20">
        <v>0.3</v>
      </c>
      <c r="P74" s="20">
        <v>0.3</v>
      </c>
      <c r="Q74" s="20">
        <v>0.3</v>
      </c>
      <c r="R74" s="20">
        <v>0.3</v>
      </c>
      <c r="S74" s="20">
        <v>0.3</v>
      </c>
      <c r="T74" s="20">
        <v>0.3</v>
      </c>
      <c r="U74" s="20">
        <v>0.3</v>
      </c>
      <c r="V74" s="20">
        <v>0.3</v>
      </c>
      <c r="W74" s="20">
        <v>0.3</v>
      </c>
      <c r="X74" s="20">
        <v>0.3</v>
      </c>
      <c r="Y74" s="20">
        <v>0.3</v>
      </c>
      <c r="Z74" s="20">
        <v>0.3</v>
      </c>
      <c r="AA74" s="20">
        <v>0.3</v>
      </c>
      <c r="AB74" s="20">
        <v>0.3</v>
      </c>
      <c r="AC74" s="20">
        <v>0.3</v>
      </c>
      <c r="AD74" s="20">
        <v>0.3</v>
      </c>
      <c r="AE74" s="20">
        <v>0.3</v>
      </c>
      <c r="AF74" s="20">
        <v>0.3</v>
      </c>
      <c r="AG74" s="20">
        <v>0.3</v>
      </c>
      <c r="AH74" s="20">
        <v>0.3</v>
      </c>
      <c r="AI74" s="20">
        <v>0.3</v>
      </c>
      <c r="AJ74" s="20">
        <v>0.3</v>
      </c>
      <c r="AK74" s="20">
        <v>0.3</v>
      </c>
    </row>
    <row r="75" spans="1:37" x14ac:dyDescent="0.2">
      <c r="A75" s="20" t="s">
        <v>30</v>
      </c>
      <c r="B75" s="20">
        <v>211.87</v>
      </c>
      <c r="C75" s="20">
        <v>321.37</v>
      </c>
      <c r="D75" s="20">
        <v>321.37</v>
      </c>
      <c r="E75" s="20">
        <v>531.37</v>
      </c>
      <c r="F75" s="20">
        <v>531.37</v>
      </c>
      <c r="G75" s="20">
        <v>531.37</v>
      </c>
      <c r="H75" s="20">
        <v>790.37</v>
      </c>
      <c r="I75" s="20">
        <v>1167.47</v>
      </c>
      <c r="J75" s="20">
        <v>2213.4699999999998</v>
      </c>
      <c r="K75" s="20">
        <v>2862.02</v>
      </c>
      <c r="L75" s="20">
        <v>3279.22</v>
      </c>
      <c r="M75" s="20">
        <v>3873.62</v>
      </c>
      <c r="N75" s="20">
        <v>4544.47</v>
      </c>
      <c r="O75" s="20">
        <v>4744.47</v>
      </c>
      <c r="P75" s="20">
        <v>4744.47</v>
      </c>
      <c r="Q75" s="20">
        <v>4844.47</v>
      </c>
      <c r="R75" s="20">
        <v>4844.47</v>
      </c>
      <c r="S75" s="20">
        <v>4844.47</v>
      </c>
      <c r="T75" s="20">
        <v>4844.47</v>
      </c>
      <c r="U75" s="20">
        <v>4844.47</v>
      </c>
      <c r="V75" s="20">
        <v>4944.47</v>
      </c>
      <c r="W75" s="20">
        <v>4944.47</v>
      </c>
      <c r="X75" s="20">
        <v>4944.47</v>
      </c>
      <c r="Y75" s="20">
        <v>4944.47</v>
      </c>
      <c r="Z75" s="20">
        <v>4944.47</v>
      </c>
      <c r="AA75" s="20">
        <v>5044.47</v>
      </c>
      <c r="AB75" s="20">
        <v>5044.47</v>
      </c>
      <c r="AC75" s="20">
        <v>5044.47</v>
      </c>
      <c r="AD75" s="20">
        <v>5044.47</v>
      </c>
      <c r="AE75" s="20">
        <v>5044.47</v>
      </c>
      <c r="AF75" s="20">
        <v>5044.47</v>
      </c>
      <c r="AG75" s="20">
        <v>5044.47</v>
      </c>
      <c r="AH75" s="20">
        <v>5044.47</v>
      </c>
      <c r="AI75" s="20">
        <v>5044.47</v>
      </c>
      <c r="AJ75" s="20">
        <v>5044.47</v>
      </c>
      <c r="AK75" s="20">
        <v>5044.47</v>
      </c>
    </row>
    <row r="76" spans="1:37" x14ac:dyDescent="0.2">
      <c r="A76" s="20" t="s">
        <v>92</v>
      </c>
      <c r="B76" s="20">
        <v>37153.129999999997</v>
      </c>
      <c r="C76" s="20">
        <v>37660.43</v>
      </c>
      <c r="D76" s="20">
        <v>38118.22</v>
      </c>
      <c r="E76" s="20">
        <v>38259.599999999999</v>
      </c>
      <c r="F76" s="20">
        <v>38259.599999999999</v>
      </c>
      <c r="G76" s="20">
        <v>38259.599999999999</v>
      </c>
      <c r="H76" s="20">
        <v>38282.800000000003</v>
      </c>
      <c r="I76" s="20">
        <v>39216.800000000003</v>
      </c>
      <c r="J76" s="20">
        <v>39216.800000000003</v>
      </c>
      <c r="K76" s="20">
        <v>39411.199999999997</v>
      </c>
      <c r="L76" s="20">
        <v>40051.21</v>
      </c>
      <c r="M76" s="20">
        <v>40321.21</v>
      </c>
      <c r="N76" s="20">
        <v>40321.21</v>
      </c>
      <c r="O76" s="20">
        <v>40716.21</v>
      </c>
      <c r="P76" s="20">
        <v>40716.21</v>
      </c>
      <c r="Q76" s="20">
        <v>40716.21</v>
      </c>
      <c r="R76" s="20">
        <v>40961.21</v>
      </c>
      <c r="S76" s="20">
        <v>40961.21</v>
      </c>
      <c r="T76" s="20">
        <v>40961.21</v>
      </c>
      <c r="U76" s="20">
        <v>40961.21</v>
      </c>
      <c r="V76" s="20">
        <v>40961.21</v>
      </c>
      <c r="W76" s="20">
        <v>40961.21</v>
      </c>
      <c r="X76" s="20">
        <v>40961.21</v>
      </c>
      <c r="Y76" s="20">
        <v>41261.21</v>
      </c>
      <c r="Z76" s="20">
        <v>41261.21</v>
      </c>
      <c r="AA76" s="20">
        <v>41561.21</v>
      </c>
      <c r="AB76" s="20">
        <v>42161.2</v>
      </c>
      <c r="AC76" s="20">
        <v>42161.2</v>
      </c>
      <c r="AD76" s="20">
        <v>42161.2</v>
      </c>
      <c r="AE76" s="20">
        <v>42161.2</v>
      </c>
      <c r="AF76" s="20">
        <v>42161.2</v>
      </c>
      <c r="AG76" s="20">
        <v>42161.2</v>
      </c>
      <c r="AH76" s="20">
        <v>42161.2</v>
      </c>
      <c r="AI76" s="20">
        <v>42161.2</v>
      </c>
      <c r="AJ76" s="20">
        <v>42161.2</v>
      </c>
      <c r="AK76" s="20">
        <v>42161.2</v>
      </c>
    </row>
    <row r="78" spans="1:37" ht="19" x14ac:dyDescent="0.25">
      <c r="A78" s="21" t="s">
        <v>98</v>
      </c>
    </row>
    <row r="79" spans="1:37" x14ac:dyDescent="0.2">
      <c r="A79" s="20" t="s">
        <v>46</v>
      </c>
      <c r="B79" s="20" t="s">
        <v>47</v>
      </c>
      <c r="C79" s="20" t="s">
        <v>48</v>
      </c>
      <c r="D79" s="20" t="s">
        <v>49</v>
      </c>
      <c r="E79" s="20" t="s">
        <v>50</v>
      </c>
      <c r="F79" s="20" t="s">
        <v>51</v>
      </c>
      <c r="G79" s="20" t="s">
        <v>52</v>
      </c>
      <c r="H79" s="20" t="s">
        <v>53</v>
      </c>
      <c r="I79" s="20" t="s">
        <v>54</v>
      </c>
      <c r="J79" s="20" t="s">
        <v>55</v>
      </c>
      <c r="K79" s="20" t="s">
        <v>56</v>
      </c>
      <c r="L79" s="20" t="s">
        <v>57</v>
      </c>
      <c r="M79" s="20" t="s">
        <v>58</v>
      </c>
      <c r="N79" s="20" t="s">
        <v>59</v>
      </c>
      <c r="O79" s="20" t="s">
        <v>60</v>
      </c>
      <c r="P79" s="20" t="s">
        <v>61</v>
      </c>
      <c r="Q79" s="20" t="s">
        <v>62</v>
      </c>
      <c r="R79" s="20" t="s">
        <v>63</v>
      </c>
      <c r="S79" s="20" t="s">
        <v>64</v>
      </c>
      <c r="T79" s="20" t="s">
        <v>65</v>
      </c>
      <c r="U79" s="20" t="s">
        <v>66</v>
      </c>
      <c r="V79" s="20" t="s">
        <v>67</v>
      </c>
      <c r="W79" s="20" t="s">
        <v>68</v>
      </c>
      <c r="X79" s="20" t="s">
        <v>69</v>
      </c>
      <c r="Y79" s="20" t="s">
        <v>70</v>
      </c>
      <c r="Z79" s="20" t="s">
        <v>71</v>
      </c>
      <c r="AA79" s="20" t="s">
        <v>72</v>
      </c>
      <c r="AB79" s="20" t="s">
        <v>73</v>
      </c>
      <c r="AC79" s="20" t="s">
        <v>74</v>
      </c>
      <c r="AD79" s="20" t="s">
        <v>75</v>
      </c>
      <c r="AE79" s="20" t="s">
        <v>76</v>
      </c>
      <c r="AF79" s="20" t="s">
        <v>77</v>
      </c>
      <c r="AG79" s="20" t="s">
        <v>78</v>
      </c>
      <c r="AH79" s="20" t="s">
        <v>79</v>
      </c>
      <c r="AI79" s="20" t="s">
        <v>80</v>
      </c>
      <c r="AJ79" s="20" t="s">
        <v>81</v>
      </c>
      <c r="AK79" s="20" t="s">
        <v>82</v>
      </c>
    </row>
    <row r="80" spans="1:37" x14ac:dyDescent="0.2">
      <c r="A80" s="20" t="s">
        <v>86</v>
      </c>
      <c r="B80" s="20">
        <v>561.76</v>
      </c>
      <c r="C80" s="20">
        <v>559.16</v>
      </c>
      <c r="D80" s="20">
        <v>566.86</v>
      </c>
      <c r="E80" s="20">
        <v>566.61</v>
      </c>
      <c r="F80" s="20">
        <v>662.61</v>
      </c>
      <c r="G80" s="20">
        <v>662.61</v>
      </c>
      <c r="H80" s="20">
        <v>662.61</v>
      </c>
      <c r="I80" s="20">
        <v>1055.6099999999999</v>
      </c>
      <c r="J80" s="20">
        <v>1055.6099999999999</v>
      </c>
      <c r="K80" s="20">
        <v>1055.6099999999999</v>
      </c>
      <c r="L80" s="20">
        <v>1055.6099999999999</v>
      </c>
      <c r="M80" s="20">
        <v>1055.6099999999999</v>
      </c>
      <c r="N80" s="20">
        <v>1055.6099999999999</v>
      </c>
      <c r="O80" s="20">
        <v>1055.6099999999999</v>
      </c>
      <c r="P80" s="20">
        <v>1055.6099999999999</v>
      </c>
      <c r="Q80" s="20">
        <v>1055.6099999999999</v>
      </c>
      <c r="R80" s="20">
        <v>1055.6099999999999</v>
      </c>
      <c r="S80" s="20">
        <v>1055.6099999999999</v>
      </c>
      <c r="T80" s="20">
        <v>1055.6099999999999</v>
      </c>
      <c r="U80" s="20">
        <v>1055.6099999999999</v>
      </c>
      <c r="V80" s="20">
        <v>1055.6099999999999</v>
      </c>
      <c r="W80" s="20">
        <v>1055.6099999999999</v>
      </c>
      <c r="X80" s="20">
        <v>1055.6099999999999</v>
      </c>
      <c r="Y80" s="20">
        <v>1055.6099999999999</v>
      </c>
      <c r="Z80" s="20">
        <v>1055.6099999999999</v>
      </c>
      <c r="AA80" s="20">
        <v>1055.6099999999999</v>
      </c>
      <c r="AB80" s="20">
        <v>1055.6099999999999</v>
      </c>
      <c r="AC80" s="20">
        <v>1055.6099999999999</v>
      </c>
      <c r="AD80" s="20">
        <v>1055.6099999999999</v>
      </c>
      <c r="AE80" s="20">
        <v>1055.6099999999999</v>
      </c>
      <c r="AF80" s="20">
        <v>1055.6099999999999</v>
      </c>
      <c r="AG80" s="20">
        <v>1055.6099999999999</v>
      </c>
      <c r="AH80" s="20">
        <v>1055.6099999999999</v>
      </c>
      <c r="AI80" s="20">
        <v>1055.6099999999999</v>
      </c>
      <c r="AJ80" s="20">
        <v>1055.6099999999999</v>
      </c>
      <c r="AK80" s="20">
        <v>1055.6099999999999</v>
      </c>
    </row>
    <row r="81" spans="1:37" x14ac:dyDescent="0.2">
      <c r="A81" s="20" t="s">
        <v>87</v>
      </c>
      <c r="B81" s="20">
        <v>2412.3000000000002</v>
      </c>
      <c r="C81" s="20">
        <v>2412.3000000000002</v>
      </c>
      <c r="D81" s="20">
        <v>2412.3000000000002</v>
      </c>
      <c r="E81" s="20">
        <v>2412.3000000000002</v>
      </c>
      <c r="F81" s="20">
        <v>2412.3000000000002</v>
      </c>
      <c r="G81" s="20">
        <v>2743</v>
      </c>
      <c r="H81" s="20">
        <v>2758</v>
      </c>
      <c r="I81" s="20">
        <v>2758</v>
      </c>
      <c r="J81" s="20">
        <v>2758</v>
      </c>
      <c r="K81" s="20">
        <v>3058</v>
      </c>
      <c r="L81" s="20">
        <v>3058</v>
      </c>
      <c r="M81" s="20">
        <v>3058</v>
      </c>
      <c r="N81" s="20">
        <v>3058</v>
      </c>
      <c r="O81" s="20">
        <v>3058</v>
      </c>
      <c r="P81" s="20">
        <v>2758</v>
      </c>
      <c r="Q81" s="20">
        <v>2758</v>
      </c>
      <c r="R81" s="20">
        <v>2758</v>
      </c>
      <c r="S81" s="20">
        <v>2758</v>
      </c>
      <c r="T81" s="20">
        <v>2758</v>
      </c>
      <c r="U81" s="20">
        <v>2758</v>
      </c>
      <c r="V81" s="20">
        <v>2758</v>
      </c>
      <c r="W81" s="20">
        <v>2758</v>
      </c>
      <c r="X81" s="20">
        <v>2758</v>
      </c>
      <c r="Y81" s="20">
        <v>2758</v>
      </c>
      <c r="Z81" s="20">
        <v>2758</v>
      </c>
      <c r="AA81" s="20">
        <v>2758</v>
      </c>
      <c r="AB81" s="20">
        <v>2758</v>
      </c>
      <c r="AC81" s="20">
        <v>2758</v>
      </c>
      <c r="AD81" s="20">
        <v>2758</v>
      </c>
      <c r="AE81" s="20">
        <v>2758</v>
      </c>
      <c r="AF81" s="20">
        <v>2758</v>
      </c>
      <c r="AG81" s="20">
        <v>2758</v>
      </c>
      <c r="AH81" s="20">
        <v>2758</v>
      </c>
      <c r="AI81" s="20">
        <v>2758</v>
      </c>
      <c r="AJ81" s="20">
        <v>2758</v>
      </c>
      <c r="AK81" s="20">
        <v>2758</v>
      </c>
    </row>
    <row r="82" spans="1:37" x14ac:dyDescent="0.2">
      <c r="A82" s="20" t="s">
        <v>88</v>
      </c>
      <c r="B82" s="20">
        <v>2122.66</v>
      </c>
      <c r="C82" s="20">
        <v>2122.66</v>
      </c>
      <c r="D82" s="20">
        <v>2122.66</v>
      </c>
      <c r="E82" s="20">
        <v>3727.16</v>
      </c>
      <c r="F82" s="20">
        <v>5248.16</v>
      </c>
      <c r="G82" s="20">
        <v>5931.16</v>
      </c>
      <c r="H82" s="20">
        <v>5931.16</v>
      </c>
      <c r="I82" s="20">
        <v>5931.16</v>
      </c>
      <c r="J82" s="20">
        <v>5931.16</v>
      </c>
      <c r="K82" s="20">
        <v>5931.16</v>
      </c>
      <c r="L82" s="20">
        <v>5931.16</v>
      </c>
      <c r="M82" s="20">
        <v>5931.16</v>
      </c>
      <c r="N82" s="20">
        <v>5931.16</v>
      </c>
      <c r="O82" s="20">
        <v>7120.16</v>
      </c>
      <c r="P82" s="20">
        <v>7120.16</v>
      </c>
      <c r="Q82" s="20">
        <v>7120.16</v>
      </c>
      <c r="R82" s="20">
        <v>7120.16</v>
      </c>
      <c r="S82" s="20">
        <v>7120.16</v>
      </c>
      <c r="T82" s="20">
        <v>7120.16</v>
      </c>
      <c r="U82" s="20">
        <v>7120.16</v>
      </c>
      <c r="V82" s="20">
        <v>7120.16</v>
      </c>
      <c r="W82" s="20">
        <v>7120.16</v>
      </c>
      <c r="X82" s="20">
        <v>7120.16</v>
      </c>
      <c r="Y82" s="20">
        <v>7920.16</v>
      </c>
      <c r="Z82" s="20">
        <v>7920.16</v>
      </c>
      <c r="AA82" s="20">
        <v>7920.16</v>
      </c>
      <c r="AB82" s="20">
        <v>7920.16</v>
      </c>
      <c r="AC82" s="20">
        <v>7920.16</v>
      </c>
      <c r="AD82" s="20">
        <v>7920.16</v>
      </c>
      <c r="AE82" s="20">
        <v>7920.16</v>
      </c>
      <c r="AF82" s="20">
        <v>7920.16</v>
      </c>
      <c r="AG82" s="20">
        <v>7920.16</v>
      </c>
      <c r="AH82" s="20">
        <v>7920.16</v>
      </c>
      <c r="AI82" s="20">
        <v>7920.16</v>
      </c>
      <c r="AJ82" s="20">
        <v>7920.16</v>
      </c>
      <c r="AK82" s="20">
        <v>7920.16</v>
      </c>
    </row>
    <row r="83" spans="1:37" x14ac:dyDescent="0.2">
      <c r="A83" s="20" t="s">
        <v>89</v>
      </c>
      <c r="B83" s="20">
        <v>6160</v>
      </c>
      <c r="C83" s="20">
        <v>6160</v>
      </c>
      <c r="D83" s="20">
        <v>6160</v>
      </c>
      <c r="E83" s="20">
        <v>6160</v>
      </c>
      <c r="F83" s="20">
        <v>6160</v>
      </c>
      <c r="G83" s="20">
        <v>6160</v>
      </c>
      <c r="H83" s="20">
        <v>4275</v>
      </c>
      <c r="I83" s="20">
        <v>4275</v>
      </c>
      <c r="J83" s="20">
        <v>3166.5</v>
      </c>
      <c r="K83" s="20">
        <v>306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</row>
    <row r="84" spans="1:37" x14ac:dyDescent="0.2">
      <c r="A84" s="20" t="s">
        <v>90</v>
      </c>
      <c r="B84" s="20">
        <v>11450</v>
      </c>
      <c r="C84" s="20">
        <v>11990</v>
      </c>
      <c r="D84" s="20">
        <v>11990</v>
      </c>
      <c r="E84" s="20">
        <v>11990</v>
      </c>
      <c r="F84" s="20">
        <v>11990</v>
      </c>
      <c r="G84" s="20">
        <v>11990</v>
      </c>
      <c r="H84" s="20">
        <v>11990</v>
      </c>
      <c r="I84" s="20">
        <v>11990</v>
      </c>
      <c r="J84" s="20">
        <v>13640</v>
      </c>
      <c r="K84" s="20">
        <v>13640</v>
      </c>
      <c r="L84" s="20">
        <v>13640</v>
      </c>
      <c r="M84" s="20">
        <v>12815</v>
      </c>
      <c r="N84" s="20">
        <v>11055</v>
      </c>
      <c r="O84" s="20">
        <v>11055</v>
      </c>
      <c r="P84" s="20">
        <v>11055</v>
      </c>
      <c r="Q84" s="20">
        <v>9720</v>
      </c>
      <c r="R84" s="20">
        <v>7705</v>
      </c>
      <c r="S84" s="20">
        <v>7690</v>
      </c>
      <c r="T84" s="20">
        <v>7690</v>
      </c>
      <c r="U84" s="20">
        <v>7690</v>
      </c>
      <c r="V84" s="20">
        <v>7690</v>
      </c>
      <c r="W84" s="20">
        <v>7690</v>
      </c>
      <c r="X84" s="20">
        <v>7690</v>
      </c>
      <c r="Y84" s="20">
        <v>8625</v>
      </c>
      <c r="Z84" s="20">
        <v>8625</v>
      </c>
      <c r="AA84" s="20">
        <v>9560</v>
      </c>
      <c r="AB84" s="20">
        <v>10400</v>
      </c>
      <c r="AC84" s="20">
        <v>10400</v>
      </c>
      <c r="AD84" s="20">
        <v>10400</v>
      </c>
      <c r="AE84" s="20">
        <v>10400</v>
      </c>
      <c r="AF84" s="20">
        <v>10400</v>
      </c>
      <c r="AG84" s="20">
        <v>10400</v>
      </c>
      <c r="AH84" s="20">
        <v>10400</v>
      </c>
      <c r="AI84" s="20">
        <v>10400</v>
      </c>
      <c r="AJ84" s="20">
        <v>10400</v>
      </c>
      <c r="AK84" s="20">
        <v>10400</v>
      </c>
    </row>
    <row r="85" spans="1:37" x14ac:dyDescent="0.2">
      <c r="A85" s="20" t="s">
        <v>91</v>
      </c>
      <c r="B85" s="20">
        <v>375.86</v>
      </c>
      <c r="C85" s="20">
        <v>340.18</v>
      </c>
      <c r="D85" s="20">
        <v>340.18</v>
      </c>
      <c r="E85" s="20">
        <v>340.18</v>
      </c>
      <c r="F85" s="20">
        <v>340.18</v>
      </c>
      <c r="G85" s="20">
        <v>340.18</v>
      </c>
      <c r="H85" s="20">
        <v>373.88</v>
      </c>
      <c r="I85" s="20">
        <v>373.88</v>
      </c>
      <c r="J85" s="20">
        <v>436.28</v>
      </c>
      <c r="K85" s="20">
        <v>656.28</v>
      </c>
      <c r="L85" s="20">
        <v>798.28</v>
      </c>
      <c r="M85" s="20">
        <v>1098.28</v>
      </c>
      <c r="N85" s="20">
        <v>1098.28</v>
      </c>
      <c r="O85" s="20">
        <v>1098.28</v>
      </c>
      <c r="P85" s="20">
        <v>1098.28</v>
      </c>
      <c r="Q85" s="20">
        <v>1098.28</v>
      </c>
      <c r="R85" s="20">
        <v>1098.28</v>
      </c>
      <c r="S85" s="20">
        <v>1098.28</v>
      </c>
      <c r="T85" s="20">
        <v>1098.28</v>
      </c>
      <c r="U85" s="20">
        <v>1098.28</v>
      </c>
      <c r="V85" s="20">
        <v>1098.28</v>
      </c>
      <c r="W85" s="20">
        <v>1098.28</v>
      </c>
      <c r="X85" s="20">
        <v>1098.28</v>
      </c>
      <c r="Y85" s="20">
        <v>1098.28</v>
      </c>
      <c r="Z85" s="20">
        <v>1098.28</v>
      </c>
      <c r="AA85" s="20">
        <v>1098.28</v>
      </c>
      <c r="AB85" s="20">
        <v>1098.28</v>
      </c>
      <c r="AC85" s="20">
        <v>1098.28</v>
      </c>
      <c r="AD85" s="20">
        <v>1098.28</v>
      </c>
      <c r="AE85" s="20">
        <v>1098.28</v>
      </c>
      <c r="AF85" s="20">
        <v>1098.28</v>
      </c>
      <c r="AG85" s="20">
        <v>1098.28</v>
      </c>
      <c r="AH85" s="20">
        <v>1098.28</v>
      </c>
      <c r="AI85" s="20">
        <v>1098.28</v>
      </c>
      <c r="AJ85" s="20">
        <v>1098.28</v>
      </c>
      <c r="AK85" s="20">
        <v>1098.28</v>
      </c>
    </row>
    <row r="86" spans="1:37" x14ac:dyDescent="0.2">
      <c r="A86" s="20" t="s">
        <v>31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0">
        <v>491.15</v>
      </c>
      <c r="H86" s="20">
        <v>579.66</v>
      </c>
      <c r="I86" s="20">
        <v>865.66</v>
      </c>
      <c r="J86" s="20">
        <v>1144.46</v>
      </c>
      <c r="K86" s="20">
        <v>1441.46</v>
      </c>
      <c r="L86" s="20">
        <v>1761.46</v>
      </c>
      <c r="M86" s="20">
        <v>2341.46</v>
      </c>
      <c r="N86" s="20">
        <v>2821.46</v>
      </c>
      <c r="O86" s="20">
        <v>3301.46</v>
      </c>
      <c r="P86" s="20">
        <v>3601.46</v>
      </c>
      <c r="Q86" s="20">
        <v>4601.46</v>
      </c>
      <c r="R86" s="20">
        <v>4601.46</v>
      </c>
      <c r="S86" s="20">
        <v>4601.46</v>
      </c>
      <c r="T86" s="20">
        <v>4601.46</v>
      </c>
      <c r="U86" s="20">
        <v>4601.46</v>
      </c>
      <c r="V86" s="20">
        <v>4601.46</v>
      </c>
      <c r="W86" s="20">
        <v>4601.46</v>
      </c>
      <c r="X86" s="20">
        <v>4601.46</v>
      </c>
      <c r="Y86" s="20">
        <v>4601.46</v>
      </c>
      <c r="Z86" s="20">
        <v>4601.46</v>
      </c>
      <c r="AA86" s="20">
        <v>4601.46</v>
      </c>
      <c r="AB86" s="20">
        <v>4601.46</v>
      </c>
      <c r="AC86" s="20">
        <v>4601.46</v>
      </c>
      <c r="AD86" s="20">
        <v>4601.46</v>
      </c>
      <c r="AE86" s="20">
        <v>4601.46</v>
      </c>
      <c r="AF86" s="20">
        <v>4601.46</v>
      </c>
      <c r="AG86" s="20">
        <v>4601.46</v>
      </c>
      <c r="AH86" s="20">
        <v>4601.46</v>
      </c>
      <c r="AI86" s="20">
        <v>4601.46</v>
      </c>
      <c r="AJ86" s="20">
        <v>4601.46</v>
      </c>
      <c r="AK86" s="20">
        <v>4601.46</v>
      </c>
    </row>
    <row r="87" spans="1:37" x14ac:dyDescent="0.2">
      <c r="A87" s="20" t="s">
        <v>30</v>
      </c>
      <c r="B87" s="20">
        <v>69.3</v>
      </c>
      <c r="C87" s="20">
        <v>465</v>
      </c>
      <c r="D87" s="20">
        <v>547</v>
      </c>
      <c r="E87" s="20">
        <v>829.7</v>
      </c>
      <c r="F87" s="20">
        <v>1255.5999999999999</v>
      </c>
      <c r="G87" s="20">
        <v>1395.8</v>
      </c>
      <c r="H87" s="20">
        <v>1890.5</v>
      </c>
      <c r="I87" s="20">
        <v>1998.5</v>
      </c>
      <c r="J87" s="20">
        <v>2047.5</v>
      </c>
      <c r="K87" s="20">
        <v>2756.35</v>
      </c>
      <c r="L87" s="20">
        <v>3383.35</v>
      </c>
      <c r="M87" s="20">
        <v>3833.35</v>
      </c>
      <c r="N87" s="20">
        <v>4333.3500000000004</v>
      </c>
      <c r="O87" s="20">
        <v>4833.3500000000004</v>
      </c>
      <c r="P87" s="20">
        <v>5333.35</v>
      </c>
      <c r="Q87" s="20">
        <v>5413.35</v>
      </c>
      <c r="R87" s="20">
        <v>5493.35</v>
      </c>
      <c r="S87" s="20">
        <v>5573.35</v>
      </c>
      <c r="T87" s="20">
        <v>5653.35</v>
      </c>
      <c r="U87" s="20">
        <v>5733.35</v>
      </c>
      <c r="V87" s="20">
        <v>5813.35</v>
      </c>
      <c r="W87" s="20">
        <v>5893.35</v>
      </c>
      <c r="X87" s="20">
        <v>5973.35</v>
      </c>
      <c r="Y87" s="20">
        <v>6053.35</v>
      </c>
      <c r="Z87" s="20">
        <v>6133.35</v>
      </c>
      <c r="AA87" s="20">
        <v>6213.35</v>
      </c>
      <c r="AB87" s="20">
        <v>6293.35</v>
      </c>
      <c r="AC87" s="20">
        <v>6373.35</v>
      </c>
      <c r="AD87" s="20">
        <v>6453.35</v>
      </c>
      <c r="AE87" s="20">
        <v>6533.35</v>
      </c>
      <c r="AF87" s="20">
        <v>6613.35</v>
      </c>
      <c r="AG87" s="20">
        <v>6693.35</v>
      </c>
      <c r="AH87" s="20">
        <v>6773.35</v>
      </c>
      <c r="AI87" s="20">
        <v>6833.35</v>
      </c>
      <c r="AJ87" s="20">
        <v>6833.35</v>
      </c>
      <c r="AK87" s="20">
        <v>6833.35</v>
      </c>
    </row>
    <row r="88" spans="1:37" x14ac:dyDescent="0.2">
      <c r="A88" s="20" t="s">
        <v>92</v>
      </c>
      <c r="B88" s="20">
        <v>8532.77</v>
      </c>
      <c r="C88" s="20">
        <v>8438.09</v>
      </c>
      <c r="D88" s="20">
        <v>8438.09</v>
      </c>
      <c r="E88" s="20">
        <v>8444.09</v>
      </c>
      <c r="F88" s="20">
        <v>8452.09</v>
      </c>
      <c r="G88" s="20">
        <v>8470.49</v>
      </c>
      <c r="H88" s="20">
        <v>8531.49</v>
      </c>
      <c r="I88" s="20">
        <v>8531.49</v>
      </c>
      <c r="J88" s="20">
        <v>8562.49</v>
      </c>
      <c r="K88" s="20">
        <v>8562.49</v>
      </c>
      <c r="L88" s="20">
        <v>8953.09</v>
      </c>
      <c r="M88" s="20">
        <v>8953.09</v>
      </c>
      <c r="N88" s="20">
        <v>9018.09</v>
      </c>
      <c r="O88" s="20">
        <v>9018.09</v>
      </c>
      <c r="P88" s="20">
        <v>9058.09</v>
      </c>
      <c r="Q88" s="20">
        <v>9058.09</v>
      </c>
      <c r="R88" s="20">
        <v>9098.09</v>
      </c>
      <c r="S88" s="20">
        <v>9098.09</v>
      </c>
      <c r="T88" s="20">
        <v>9138.09</v>
      </c>
      <c r="U88" s="20">
        <v>9138.09</v>
      </c>
      <c r="V88" s="20">
        <v>9178.09</v>
      </c>
      <c r="W88" s="20">
        <v>9178.09</v>
      </c>
      <c r="X88" s="20">
        <v>9218.09</v>
      </c>
      <c r="Y88" s="20">
        <v>9218.09</v>
      </c>
      <c r="Z88" s="20">
        <v>9258.09</v>
      </c>
      <c r="AA88" s="20">
        <v>9258.09</v>
      </c>
      <c r="AB88" s="20">
        <v>9298.09</v>
      </c>
      <c r="AC88" s="20">
        <v>9298.09</v>
      </c>
      <c r="AD88" s="20">
        <v>9358.09</v>
      </c>
      <c r="AE88" s="20">
        <v>9358.09</v>
      </c>
      <c r="AF88" s="20">
        <v>9398.09</v>
      </c>
      <c r="AG88" s="20">
        <v>9398.09</v>
      </c>
      <c r="AH88" s="20">
        <v>9458.09</v>
      </c>
      <c r="AI88" s="20">
        <v>9458.09</v>
      </c>
      <c r="AJ88" s="20">
        <v>9498.09</v>
      </c>
      <c r="AK88" s="20">
        <v>9498.09</v>
      </c>
    </row>
    <row r="90" spans="1:37" ht="19" x14ac:dyDescent="0.25">
      <c r="A90" s="21" t="s">
        <v>99</v>
      </c>
    </row>
    <row r="91" spans="1:37" x14ac:dyDescent="0.2">
      <c r="A91" s="20" t="s">
        <v>46</v>
      </c>
      <c r="B91" s="20" t="s">
        <v>47</v>
      </c>
      <c r="C91" s="20" t="s">
        <v>48</v>
      </c>
      <c r="D91" s="20" t="s">
        <v>49</v>
      </c>
      <c r="E91" s="20" t="s">
        <v>50</v>
      </c>
      <c r="F91" s="20" t="s">
        <v>51</v>
      </c>
      <c r="G91" s="20" t="s">
        <v>52</v>
      </c>
      <c r="H91" s="20" t="s">
        <v>53</v>
      </c>
      <c r="I91" s="20" t="s">
        <v>54</v>
      </c>
      <c r="J91" s="20" t="s">
        <v>55</v>
      </c>
      <c r="K91" s="20" t="s">
        <v>56</v>
      </c>
      <c r="L91" s="20" t="s">
        <v>57</v>
      </c>
      <c r="M91" s="20" t="s">
        <v>58</v>
      </c>
      <c r="N91" s="20" t="s">
        <v>59</v>
      </c>
      <c r="O91" s="20" t="s">
        <v>60</v>
      </c>
      <c r="P91" s="20" t="s">
        <v>61</v>
      </c>
      <c r="Q91" s="20" t="s">
        <v>62</v>
      </c>
      <c r="R91" s="20" t="s">
        <v>63</v>
      </c>
      <c r="S91" s="20" t="s">
        <v>64</v>
      </c>
      <c r="T91" s="20" t="s">
        <v>65</v>
      </c>
      <c r="U91" s="20" t="s">
        <v>66</v>
      </c>
      <c r="V91" s="20" t="s">
        <v>67</v>
      </c>
      <c r="W91" s="20" t="s">
        <v>68</v>
      </c>
      <c r="X91" s="20" t="s">
        <v>69</v>
      </c>
      <c r="Y91" s="20" t="s">
        <v>70</v>
      </c>
      <c r="Z91" s="20" t="s">
        <v>71</v>
      </c>
      <c r="AA91" s="20" t="s">
        <v>72</v>
      </c>
      <c r="AB91" s="20" t="s">
        <v>73</v>
      </c>
      <c r="AC91" s="20" t="s">
        <v>74</v>
      </c>
      <c r="AD91" s="20" t="s">
        <v>75</v>
      </c>
      <c r="AE91" s="20" t="s">
        <v>76</v>
      </c>
      <c r="AF91" s="20" t="s">
        <v>77</v>
      </c>
      <c r="AG91" s="20" t="s">
        <v>78</v>
      </c>
      <c r="AH91" s="20" t="s">
        <v>79</v>
      </c>
      <c r="AI91" s="20" t="s">
        <v>80</v>
      </c>
      <c r="AJ91" s="20" t="s">
        <v>81</v>
      </c>
      <c r="AK91" s="20" t="s">
        <v>82</v>
      </c>
    </row>
    <row r="92" spans="1:37" x14ac:dyDescent="0.2">
      <c r="A92" s="20" t="s">
        <v>86</v>
      </c>
      <c r="B92" s="20">
        <v>250.71</v>
      </c>
      <c r="C92" s="20">
        <v>250.71</v>
      </c>
      <c r="D92" s="20">
        <v>250.71</v>
      </c>
      <c r="E92" s="20">
        <v>250.71</v>
      </c>
      <c r="F92" s="20">
        <v>250.71</v>
      </c>
      <c r="G92" s="20">
        <v>250.71</v>
      </c>
      <c r="H92" s="20">
        <v>253.74</v>
      </c>
      <c r="I92" s="20">
        <v>256.77</v>
      </c>
      <c r="J92" s="20">
        <v>262.83</v>
      </c>
      <c r="K92" s="20">
        <v>262.83</v>
      </c>
      <c r="L92" s="20">
        <v>262.83</v>
      </c>
      <c r="M92" s="20">
        <v>262.83</v>
      </c>
      <c r="N92" s="20">
        <v>262.83</v>
      </c>
      <c r="O92" s="20">
        <v>262.83</v>
      </c>
      <c r="P92" s="20">
        <v>262.83</v>
      </c>
      <c r="Q92" s="20">
        <v>262.83</v>
      </c>
      <c r="R92" s="20">
        <v>262.83</v>
      </c>
      <c r="S92" s="20">
        <v>262.83</v>
      </c>
      <c r="T92" s="20">
        <v>262.83</v>
      </c>
      <c r="U92" s="20">
        <v>262.83</v>
      </c>
      <c r="V92" s="20">
        <v>262.83</v>
      </c>
      <c r="W92" s="20">
        <v>262.83</v>
      </c>
      <c r="X92" s="20">
        <v>262.83</v>
      </c>
      <c r="Y92" s="20">
        <v>262.83</v>
      </c>
      <c r="Z92" s="20">
        <v>262.83</v>
      </c>
      <c r="AA92" s="20">
        <v>262.83</v>
      </c>
      <c r="AB92" s="20">
        <v>262.83</v>
      </c>
      <c r="AC92" s="20">
        <v>262.83</v>
      </c>
      <c r="AD92" s="20">
        <v>262.83</v>
      </c>
      <c r="AE92" s="20">
        <v>262.83</v>
      </c>
      <c r="AF92" s="20">
        <v>262.83</v>
      </c>
      <c r="AG92" s="20">
        <v>262.83</v>
      </c>
      <c r="AH92" s="20">
        <v>262.83</v>
      </c>
      <c r="AI92" s="20">
        <v>262.83</v>
      </c>
      <c r="AJ92" s="20">
        <v>262.83</v>
      </c>
      <c r="AK92" s="20">
        <v>262.83</v>
      </c>
    </row>
    <row r="93" spans="1:37" x14ac:dyDescent="0.2">
      <c r="A93" s="20" t="s">
        <v>87</v>
      </c>
      <c r="B93" s="20">
        <v>127.77</v>
      </c>
      <c r="C93" s="20">
        <v>127.77</v>
      </c>
      <c r="D93" s="20">
        <v>127.77</v>
      </c>
      <c r="E93" s="20">
        <v>127.77</v>
      </c>
      <c r="F93" s="20">
        <v>127.77</v>
      </c>
      <c r="G93" s="20">
        <v>127.77</v>
      </c>
      <c r="H93" s="20">
        <v>127.77</v>
      </c>
      <c r="I93" s="20">
        <v>127.77</v>
      </c>
      <c r="J93" s="20">
        <v>127.77</v>
      </c>
      <c r="K93" s="20">
        <v>127.77</v>
      </c>
      <c r="L93" s="20">
        <v>127.77</v>
      </c>
      <c r="M93" s="20">
        <v>127.77</v>
      </c>
      <c r="N93" s="20">
        <v>127.77</v>
      </c>
      <c r="O93" s="20">
        <v>127.77</v>
      </c>
      <c r="P93" s="20">
        <v>127.77</v>
      </c>
      <c r="Q93" s="20">
        <v>127.77</v>
      </c>
      <c r="R93" s="20">
        <v>127.77</v>
      </c>
      <c r="S93" s="20">
        <v>127.77</v>
      </c>
      <c r="T93" s="20">
        <v>127.77</v>
      </c>
      <c r="U93" s="20">
        <v>127.77</v>
      </c>
      <c r="V93" s="20">
        <v>127.77</v>
      </c>
      <c r="W93" s="20">
        <v>127.77</v>
      </c>
      <c r="X93" s="20">
        <v>127.77</v>
      </c>
      <c r="Y93" s="20">
        <v>127.77</v>
      </c>
      <c r="Z93" s="20">
        <v>127.77</v>
      </c>
      <c r="AA93" s="20">
        <v>127.77</v>
      </c>
      <c r="AB93" s="20">
        <v>127.77</v>
      </c>
      <c r="AC93" s="20">
        <v>127.77</v>
      </c>
      <c r="AD93" s="20">
        <v>127.77</v>
      </c>
      <c r="AE93" s="20">
        <v>127.77</v>
      </c>
      <c r="AF93" s="20">
        <v>127.77</v>
      </c>
      <c r="AG93" s="20">
        <v>127.77</v>
      </c>
      <c r="AH93" s="20">
        <v>127.77</v>
      </c>
      <c r="AI93" s="20">
        <v>127.77</v>
      </c>
      <c r="AJ93" s="20">
        <v>127.77</v>
      </c>
      <c r="AK93" s="20">
        <v>127.77</v>
      </c>
    </row>
    <row r="94" spans="1:37" x14ac:dyDescent="0.2">
      <c r="A94" s="20" t="s">
        <v>88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50</v>
      </c>
      <c r="P94" s="20">
        <v>50</v>
      </c>
      <c r="Q94" s="20">
        <v>100</v>
      </c>
      <c r="R94" s="20">
        <v>100</v>
      </c>
      <c r="S94" s="20">
        <v>100</v>
      </c>
      <c r="T94" s="20">
        <v>100</v>
      </c>
      <c r="U94" s="20">
        <v>100</v>
      </c>
      <c r="V94" s="20">
        <v>100</v>
      </c>
      <c r="W94" s="20">
        <v>100</v>
      </c>
      <c r="X94" s="20">
        <v>100</v>
      </c>
      <c r="Y94" s="20">
        <v>100</v>
      </c>
      <c r="Z94" s="20">
        <v>100</v>
      </c>
      <c r="AA94" s="20">
        <v>100</v>
      </c>
      <c r="AB94" s="20">
        <v>100</v>
      </c>
      <c r="AC94" s="20">
        <v>100</v>
      </c>
      <c r="AD94" s="20">
        <v>100</v>
      </c>
      <c r="AE94" s="20">
        <v>100</v>
      </c>
      <c r="AF94" s="20">
        <v>100</v>
      </c>
      <c r="AG94" s="20">
        <v>100</v>
      </c>
      <c r="AH94" s="20">
        <v>100</v>
      </c>
      <c r="AI94" s="20">
        <v>100</v>
      </c>
      <c r="AJ94" s="20">
        <v>100</v>
      </c>
      <c r="AK94" s="20">
        <v>100</v>
      </c>
    </row>
    <row r="95" spans="1:37" x14ac:dyDescent="0.2">
      <c r="A95" s="20" t="s">
        <v>89</v>
      </c>
      <c r="B95" s="20">
        <v>97.64</v>
      </c>
      <c r="C95" s="20">
        <v>97.64</v>
      </c>
      <c r="D95" s="20">
        <v>97.64</v>
      </c>
      <c r="E95" s="20">
        <v>97.64</v>
      </c>
      <c r="F95" s="20">
        <v>97.64</v>
      </c>
      <c r="G95" s="20">
        <v>97.64</v>
      </c>
      <c r="H95" s="20">
        <v>97.64</v>
      </c>
      <c r="I95" s="20">
        <v>97.64</v>
      </c>
      <c r="J95" s="20">
        <v>97.64</v>
      </c>
      <c r="K95" s="20">
        <v>97.64</v>
      </c>
      <c r="L95" s="20">
        <v>97.64</v>
      </c>
      <c r="M95" s="20">
        <v>97.64</v>
      </c>
      <c r="N95" s="20">
        <v>97.64</v>
      </c>
      <c r="O95" s="20">
        <v>97.64</v>
      </c>
      <c r="P95" s="20">
        <v>97.64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</row>
    <row r="96" spans="1:37" x14ac:dyDescent="0.2">
      <c r="A96" s="20" t="s">
        <v>90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</row>
    <row r="97" spans="1:37" x14ac:dyDescent="0.2">
      <c r="A97" s="20" t="s">
        <v>91</v>
      </c>
      <c r="B97" s="20">
        <v>22</v>
      </c>
      <c r="C97" s="20">
        <v>22</v>
      </c>
      <c r="D97" s="20">
        <v>22</v>
      </c>
      <c r="E97" s="20">
        <v>22</v>
      </c>
      <c r="F97" s="20">
        <v>22</v>
      </c>
      <c r="G97" s="20">
        <v>22</v>
      </c>
      <c r="H97" s="20">
        <v>22</v>
      </c>
      <c r="I97" s="20">
        <v>22</v>
      </c>
      <c r="J97" s="20">
        <v>22</v>
      </c>
      <c r="K97" s="20">
        <v>22</v>
      </c>
      <c r="L97" s="20">
        <v>22</v>
      </c>
      <c r="M97" s="20">
        <v>22</v>
      </c>
      <c r="N97" s="20">
        <v>22</v>
      </c>
      <c r="O97" s="20">
        <v>22</v>
      </c>
      <c r="P97" s="20">
        <v>22</v>
      </c>
      <c r="Q97" s="20">
        <v>22</v>
      </c>
      <c r="R97" s="20">
        <v>22</v>
      </c>
      <c r="S97" s="20">
        <v>22</v>
      </c>
      <c r="T97" s="20">
        <v>22</v>
      </c>
      <c r="U97" s="20">
        <v>22</v>
      </c>
      <c r="V97" s="20">
        <v>22</v>
      </c>
      <c r="W97" s="20">
        <v>22</v>
      </c>
      <c r="X97" s="20">
        <v>22</v>
      </c>
      <c r="Y97" s="20">
        <v>22</v>
      </c>
      <c r="Z97" s="20">
        <v>22</v>
      </c>
      <c r="AA97" s="20">
        <v>22</v>
      </c>
      <c r="AB97" s="20">
        <v>22</v>
      </c>
      <c r="AC97" s="20">
        <v>22</v>
      </c>
      <c r="AD97" s="20">
        <v>22</v>
      </c>
      <c r="AE97" s="20">
        <v>22</v>
      </c>
      <c r="AF97" s="20">
        <v>22</v>
      </c>
      <c r="AG97" s="20">
        <v>22</v>
      </c>
      <c r="AH97" s="20">
        <v>22</v>
      </c>
      <c r="AI97" s="20">
        <v>22</v>
      </c>
      <c r="AJ97" s="20">
        <v>22</v>
      </c>
      <c r="AK97" s="20">
        <v>22</v>
      </c>
    </row>
    <row r="98" spans="1:37" x14ac:dyDescent="0.2">
      <c r="A98" s="20" t="s">
        <v>31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1</v>
      </c>
      <c r="K98" s="20">
        <v>2</v>
      </c>
      <c r="L98" s="20">
        <v>3</v>
      </c>
      <c r="M98" s="20">
        <v>4</v>
      </c>
      <c r="N98" s="20">
        <v>5</v>
      </c>
      <c r="O98" s="20">
        <v>6</v>
      </c>
      <c r="P98" s="20">
        <v>7</v>
      </c>
      <c r="Q98" s="20">
        <v>8</v>
      </c>
      <c r="R98" s="20">
        <v>9</v>
      </c>
      <c r="S98" s="20">
        <v>10</v>
      </c>
      <c r="T98" s="20">
        <v>11</v>
      </c>
      <c r="U98" s="20">
        <v>12</v>
      </c>
      <c r="V98" s="20">
        <v>13</v>
      </c>
      <c r="W98" s="20">
        <v>14</v>
      </c>
      <c r="X98" s="20">
        <v>15</v>
      </c>
      <c r="Y98" s="20">
        <v>16</v>
      </c>
      <c r="Z98" s="20">
        <v>17</v>
      </c>
      <c r="AA98" s="20">
        <v>18</v>
      </c>
      <c r="AB98" s="20">
        <v>19</v>
      </c>
      <c r="AC98" s="20">
        <v>20</v>
      </c>
      <c r="AD98" s="20">
        <v>21</v>
      </c>
      <c r="AE98" s="20">
        <v>22</v>
      </c>
      <c r="AF98" s="20">
        <v>23</v>
      </c>
      <c r="AG98" s="20">
        <v>24</v>
      </c>
      <c r="AH98" s="20">
        <v>25</v>
      </c>
      <c r="AI98" s="20">
        <v>26</v>
      </c>
      <c r="AJ98" s="20">
        <v>27</v>
      </c>
      <c r="AK98" s="20">
        <v>27</v>
      </c>
    </row>
    <row r="99" spans="1:37" x14ac:dyDescent="0.2">
      <c r="A99" s="20" t="s">
        <v>30</v>
      </c>
      <c r="B99" s="20">
        <v>0</v>
      </c>
      <c r="C99" s="20">
        <v>103.95</v>
      </c>
      <c r="D99" s="20">
        <v>103.95</v>
      </c>
      <c r="E99" s="20">
        <v>103.95</v>
      </c>
      <c r="F99" s="20">
        <v>103.95</v>
      </c>
      <c r="G99" s="20">
        <v>103.95</v>
      </c>
      <c r="H99" s="20">
        <v>241.95</v>
      </c>
      <c r="I99" s="20">
        <v>258.45</v>
      </c>
      <c r="J99" s="20">
        <v>258.45</v>
      </c>
      <c r="K99" s="20">
        <v>258.45</v>
      </c>
      <c r="L99" s="20">
        <v>288.45</v>
      </c>
      <c r="M99" s="20">
        <v>288.45</v>
      </c>
      <c r="N99" s="20">
        <v>318.45</v>
      </c>
      <c r="O99" s="20">
        <v>318.45</v>
      </c>
      <c r="P99" s="20">
        <v>348.45</v>
      </c>
      <c r="Q99" s="20">
        <v>348.45</v>
      </c>
      <c r="R99" s="20">
        <v>378.45</v>
      </c>
      <c r="S99" s="20">
        <v>378.45</v>
      </c>
      <c r="T99" s="20">
        <v>408.45</v>
      </c>
      <c r="U99" s="20">
        <v>408.45</v>
      </c>
      <c r="V99" s="20">
        <v>438.45</v>
      </c>
      <c r="W99" s="20">
        <v>438.45</v>
      </c>
      <c r="X99" s="20">
        <v>468.45</v>
      </c>
      <c r="Y99" s="20">
        <v>468.45</v>
      </c>
      <c r="Z99" s="20">
        <v>498.45</v>
      </c>
      <c r="AA99" s="20">
        <v>498.45</v>
      </c>
      <c r="AB99" s="20">
        <v>528.45000000000005</v>
      </c>
      <c r="AC99" s="20">
        <v>528.45000000000005</v>
      </c>
      <c r="AD99" s="20">
        <v>558.45000000000005</v>
      </c>
      <c r="AE99" s="20">
        <v>558.45000000000005</v>
      </c>
      <c r="AF99" s="20">
        <v>588.45000000000005</v>
      </c>
      <c r="AG99" s="20">
        <v>588.45000000000005</v>
      </c>
      <c r="AH99" s="20">
        <v>638.45000000000005</v>
      </c>
      <c r="AI99" s="20">
        <v>638.45000000000005</v>
      </c>
      <c r="AJ99" s="20">
        <v>638.45000000000005</v>
      </c>
      <c r="AK99" s="20">
        <v>638.45000000000005</v>
      </c>
    </row>
    <row r="100" spans="1:37" x14ac:dyDescent="0.2">
      <c r="A100" s="20" t="s">
        <v>92</v>
      </c>
      <c r="B100" s="20">
        <v>5037.79</v>
      </c>
      <c r="C100" s="20">
        <v>5037.79</v>
      </c>
      <c r="D100" s="20">
        <v>5037.79</v>
      </c>
      <c r="E100" s="20">
        <v>5037.79</v>
      </c>
      <c r="F100" s="20">
        <v>5037.79</v>
      </c>
      <c r="G100" s="20">
        <v>5037.79</v>
      </c>
      <c r="H100" s="20">
        <v>5037.79</v>
      </c>
      <c r="I100" s="20">
        <v>5037.79</v>
      </c>
      <c r="J100" s="20">
        <v>5238.79</v>
      </c>
      <c r="K100" s="20">
        <v>5238.79</v>
      </c>
      <c r="L100" s="20">
        <v>5238.79</v>
      </c>
      <c r="M100" s="20">
        <v>5238.79</v>
      </c>
      <c r="N100" s="20">
        <v>5238.79</v>
      </c>
      <c r="O100" s="20">
        <v>5238.79</v>
      </c>
      <c r="P100" s="20">
        <v>5238.79</v>
      </c>
      <c r="Q100" s="20">
        <v>5638.79</v>
      </c>
      <c r="R100" s="20">
        <v>5938.79</v>
      </c>
      <c r="S100" s="20">
        <v>5938.79</v>
      </c>
      <c r="T100" s="20">
        <v>5938.79</v>
      </c>
      <c r="U100" s="20">
        <v>5938.79</v>
      </c>
      <c r="V100" s="20">
        <v>7423.79</v>
      </c>
      <c r="W100" s="20">
        <v>7423.79</v>
      </c>
      <c r="X100" s="20">
        <v>7423.79</v>
      </c>
      <c r="Y100" s="20">
        <v>7423.79</v>
      </c>
      <c r="Z100" s="20">
        <v>7423.79</v>
      </c>
      <c r="AA100" s="20">
        <v>7423.79</v>
      </c>
      <c r="AB100" s="20">
        <v>7423.79</v>
      </c>
      <c r="AC100" s="20">
        <v>7423.79</v>
      </c>
      <c r="AD100" s="20">
        <v>7423.79</v>
      </c>
      <c r="AE100" s="20">
        <v>7423.79</v>
      </c>
      <c r="AF100" s="20">
        <v>7423.79</v>
      </c>
      <c r="AG100" s="20">
        <v>7423.79</v>
      </c>
      <c r="AH100" s="20">
        <v>7423.79</v>
      </c>
      <c r="AI100" s="20">
        <v>7423.79</v>
      </c>
      <c r="AJ100" s="20">
        <v>7423.79</v>
      </c>
      <c r="AK100" s="20">
        <v>7423.79</v>
      </c>
    </row>
    <row r="102" spans="1:37" ht="19" x14ac:dyDescent="0.25">
      <c r="A102" s="21" t="s">
        <v>100</v>
      </c>
    </row>
    <row r="103" spans="1:37" x14ac:dyDescent="0.2">
      <c r="A103" s="20" t="s">
        <v>46</v>
      </c>
      <c r="B103" s="20" t="s">
        <v>47</v>
      </c>
      <c r="C103" s="20" t="s">
        <v>48</v>
      </c>
      <c r="D103" s="20" t="s">
        <v>49</v>
      </c>
      <c r="E103" s="20" t="s">
        <v>50</v>
      </c>
      <c r="F103" s="20" t="s">
        <v>51</v>
      </c>
      <c r="G103" s="20" t="s">
        <v>52</v>
      </c>
      <c r="H103" s="20" t="s">
        <v>53</v>
      </c>
      <c r="I103" s="20" t="s">
        <v>54</v>
      </c>
      <c r="J103" s="20" t="s">
        <v>55</v>
      </c>
      <c r="K103" s="20" t="s">
        <v>56</v>
      </c>
      <c r="L103" s="20" t="s">
        <v>57</v>
      </c>
      <c r="M103" s="20" t="s">
        <v>58</v>
      </c>
      <c r="N103" s="20" t="s">
        <v>59</v>
      </c>
      <c r="O103" s="20" t="s">
        <v>60</v>
      </c>
      <c r="P103" s="20" t="s">
        <v>61</v>
      </c>
      <c r="Q103" s="20" t="s">
        <v>62</v>
      </c>
      <c r="R103" s="20" t="s">
        <v>63</v>
      </c>
      <c r="S103" s="20" t="s">
        <v>64</v>
      </c>
      <c r="T103" s="20" t="s">
        <v>65</v>
      </c>
      <c r="U103" s="20" t="s">
        <v>66</v>
      </c>
      <c r="V103" s="20" t="s">
        <v>67</v>
      </c>
      <c r="W103" s="20" t="s">
        <v>68</v>
      </c>
      <c r="X103" s="20" t="s">
        <v>69</v>
      </c>
      <c r="Y103" s="20" t="s">
        <v>70</v>
      </c>
      <c r="Z103" s="20" t="s">
        <v>71</v>
      </c>
      <c r="AA103" s="20" t="s">
        <v>72</v>
      </c>
      <c r="AB103" s="20" t="s">
        <v>73</v>
      </c>
      <c r="AC103" s="20" t="s">
        <v>74</v>
      </c>
      <c r="AD103" s="20" t="s">
        <v>75</v>
      </c>
      <c r="AE103" s="20" t="s">
        <v>76</v>
      </c>
      <c r="AF103" s="20" t="s">
        <v>77</v>
      </c>
      <c r="AG103" s="20" t="s">
        <v>78</v>
      </c>
      <c r="AH103" s="20" t="s">
        <v>79</v>
      </c>
      <c r="AI103" s="20" t="s">
        <v>80</v>
      </c>
      <c r="AJ103" s="20" t="s">
        <v>81</v>
      </c>
      <c r="AK103" s="20" t="s">
        <v>82</v>
      </c>
    </row>
    <row r="104" spans="1:37" x14ac:dyDescent="0.2">
      <c r="A104" s="20" t="s">
        <v>86</v>
      </c>
      <c r="B104" s="24">
        <v>2770.17</v>
      </c>
      <c r="C104" s="24">
        <v>2232.83</v>
      </c>
      <c r="D104" s="24">
        <v>2232.83</v>
      </c>
      <c r="E104" s="24">
        <v>2615.9</v>
      </c>
      <c r="F104" s="24">
        <v>2946.4</v>
      </c>
      <c r="G104" s="24">
        <v>3081.4</v>
      </c>
      <c r="H104" s="24">
        <v>3122.9</v>
      </c>
      <c r="I104" s="24">
        <v>3307.9</v>
      </c>
      <c r="J104" s="24">
        <v>3477.9</v>
      </c>
      <c r="K104" s="24">
        <v>3492.9</v>
      </c>
      <c r="L104" s="24">
        <v>3577.9</v>
      </c>
      <c r="M104" s="24">
        <v>3759.9</v>
      </c>
      <c r="N104" s="24">
        <v>4234.8999999999996</v>
      </c>
      <c r="O104" s="24">
        <v>4874.8999999999996</v>
      </c>
      <c r="P104" s="24">
        <v>4874.8999999999996</v>
      </c>
      <c r="Q104" s="24">
        <v>5074.8999999999996</v>
      </c>
      <c r="R104" s="24">
        <v>5174.8999999999996</v>
      </c>
      <c r="S104" s="24">
        <v>5174.8999999999996</v>
      </c>
      <c r="T104" s="24">
        <v>5274.9</v>
      </c>
      <c r="U104" s="24">
        <v>5374.9</v>
      </c>
      <c r="V104" s="24">
        <v>5574.9</v>
      </c>
      <c r="W104" s="24">
        <v>5574.9</v>
      </c>
      <c r="X104" s="24">
        <v>5574.9</v>
      </c>
      <c r="Y104" s="24">
        <v>5674.9</v>
      </c>
      <c r="Z104" s="24">
        <v>5774.9</v>
      </c>
      <c r="AA104" s="24">
        <v>5974.9</v>
      </c>
      <c r="AB104" s="24">
        <v>6074.9</v>
      </c>
      <c r="AC104" s="24">
        <v>6074.9</v>
      </c>
      <c r="AD104" s="24">
        <v>6174.9</v>
      </c>
      <c r="AE104" s="24">
        <v>6174.9</v>
      </c>
      <c r="AF104" s="24">
        <v>6474.9</v>
      </c>
      <c r="AG104" s="24">
        <v>6474.9</v>
      </c>
      <c r="AH104" s="24">
        <v>6574.9</v>
      </c>
      <c r="AI104" s="24">
        <v>6574.9</v>
      </c>
      <c r="AJ104" s="24">
        <v>6674.9</v>
      </c>
      <c r="AK104" s="24">
        <v>6674.9</v>
      </c>
    </row>
    <row r="105" spans="1:37" x14ac:dyDescent="0.2">
      <c r="A105" s="20" t="s">
        <v>87</v>
      </c>
      <c r="B105" s="24">
        <v>707.21</v>
      </c>
      <c r="C105" s="24">
        <v>706.65</v>
      </c>
      <c r="D105" s="24">
        <v>706.65</v>
      </c>
      <c r="E105" s="24">
        <v>706.65</v>
      </c>
      <c r="F105" s="24">
        <v>706.65</v>
      </c>
      <c r="G105" s="24">
        <v>560.65</v>
      </c>
      <c r="H105" s="24">
        <v>485.65</v>
      </c>
      <c r="I105" s="24">
        <v>485.65</v>
      </c>
      <c r="J105" s="24">
        <v>485.65</v>
      </c>
      <c r="K105" s="24">
        <v>485.65</v>
      </c>
      <c r="L105" s="24">
        <v>585.65</v>
      </c>
      <c r="M105" s="24">
        <v>585.65</v>
      </c>
      <c r="N105" s="24">
        <v>585.65</v>
      </c>
      <c r="O105" s="24">
        <v>585.65</v>
      </c>
      <c r="P105" s="24">
        <v>585.65</v>
      </c>
      <c r="Q105" s="24">
        <v>585.65</v>
      </c>
      <c r="R105" s="24">
        <v>585.65</v>
      </c>
      <c r="S105" s="24">
        <v>585.65</v>
      </c>
      <c r="T105" s="24">
        <v>585.65</v>
      </c>
      <c r="U105" s="24">
        <v>585.65</v>
      </c>
      <c r="V105" s="24">
        <v>585.65</v>
      </c>
      <c r="W105" s="24">
        <v>585.65</v>
      </c>
      <c r="X105" s="24">
        <v>585.65</v>
      </c>
      <c r="Y105" s="24">
        <v>585.65</v>
      </c>
      <c r="Z105" s="24">
        <v>585.65</v>
      </c>
      <c r="AA105" s="24">
        <v>585.65</v>
      </c>
      <c r="AB105" s="24">
        <v>585.65</v>
      </c>
      <c r="AC105" s="24">
        <v>585.65</v>
      </c>
      <c r="AD105" s="24">
        <v>585.65</v>
      </c>
      <c r="AE105" s="24">
        <v>585.65</v>
      </c>
      <c r="AF105" s="24">
        <v>585.65</v>
      </c>
      <c r="AG105" s="24">
        <v>585.65</v>
      </c>
      <c r="AH105" s="24">
        <v>585.65</v>
      </c>
      <c r="AI105" s="24">
        <v>585.65</v>
      </c>
      <c r="AJ105" s="24">
        <v>585.65</v>
      </c>
      <c r="AK105" s="24">
        <v>585.65</v>
      </c>
    </row>
    <row r="106" spans="1:37" x14ac:dyDescent="0.2">
      <c r="A106" s="20" t="s">
        <v>88</v>
      </c>
      <c r="B106" s="24">
        <v>1872.5</v>
      </c>
      <c r="C106" s="24">
        <v>1872.5</v>
      </c>
      <c r="D106" s="24">
        <v>1872.5</v>
      </c>
      <c r="E106" s="24">
        <v>1872.5</v>
      </c>
      <c r="F106" s="24">
        <v>1975.5</v>
      </c>
      <c r="G106" s="24">
        <v>2152.5</v>
      </c>
      <c r="H106" s="24">
        <v>2218.5</v>
      </c>
      <c r="I106" s="24">
        <v>2403.5</v>
      </c>
      <c r="J106" s="24">
        <v>2500.31</v>
      </c>
      <c r="K106" s="24">
        <v>2508.31</v>
      </c>
      <c r="L106" s="24">
        <v>3578.31</v>
      </c>
      <c r="M106" s="24">
        <v>4663.3100000000004</v>
      </c>
      <c r="N106" s="24">
        <v>5108.3100000000004</v>
      </c>
      <c r="O106" s="24">
        <v>5776.31</v>
      </c>
      <c r="P106" s="24">
        <v>5776.31</v>
      </c>
      <c r="Q106" s="24">
        <v>6176.31</v>
      </c>
      <c r="R106" s="24">
        <v>6476.31</v>
      </c>
      <c r="S106" s="24">
        <v>6476.31</v>
      </c>
      <c r="T106" s="24">
        <v>6976.31</v>
      </c>
      <c r="U106" s="24">
        <v>7476.31</v>
      </c>
      <c r="V106" s="24">
        <v>7476.31</v>
      </c>
      <c r="W106" s="24">
        <v>7976.31</v>
      </c>
      <c r="X106" s="24">
        <v>8476.31</v>
      </c>
      <c r="Y106" s="24">
        <v>8476.31</v>
      </c>
      <c r="Z106" s="24">
        <v>8976.31</v>
      </c>
      <c r="AA106" s="24">
        <v>9476.31</v>
      </c>
      <c r="AB106" s="24">
        <v>9476.31</v>
      </c>
      <c r="AC106" s="24">
        <v>9976.31</v>
      </c>
      <c r="AD106" s="24">
        <v>10476.31</v>
      </c>
      <c r="AE106" s="24">
        <v>10476.31</v>
      </c>
      <c r="AF106" s="24">
        <v>10976.31</v>
      </c>
      <c r="AG106" s="24">
        <v>11476.31</v>
      </c>
      <c r="AH106" s="24">
        <v>11476.31</v>
      </c>
      <c r="AI106" s="24">
        <v>11976.31</v>
      </c>
      <c r="AJ106" s="24">
        <v>11976.31</v>
      </c>
      <c r="AK106" s="24">
        <v>11976.31</v>
      </c>
    </row>
    <row r="107" spans="1:37" x14ac:dyDescent="0.2">
      <c r="A107" s="20" t="s">
        <v>89</v>
      </c>
      <c r="B107" s="24">
        <v>6391.3</v>
      </c>
      <c r="C107" s="24">
        <v>6391.3</v>
      </c>
      <c r="D107" s="24">
        <v>6391.3</v>
      </c>
      <c r="E107" s="24">
        <v>6391.3</v>
      </c>
      <c r="F107" s="24">
        <v>6391.3</v>
      </c>
      <c r="G107" s="24">
        <v>6391.3</v>
      </c>
      <c r="H107" s="24">
        <v>5941.3</v>
      </c>
      <c r="I107" s="24">
        <v>5941.3</v>
      </c>
      <c r="J107" s="24">
        <v>5941.3</v>
      </c>
      <c r="K107" s="24">
        <v>6541.3</v>
      </c>
      <c r="L107" s="24">
        <v>6541.3</v>
      </c>
      <c r="M107" s="24">
        <v>6727.1</v>
      </c>
      <c r="N107" s="24">
        <v>6727.1</v>
      </c>
      <c r="O107" s="24">
        <v>6727.1</v>
      </c>
      <c r="P107" s="24">
        <v>6272.1</v>
      </c>
      <c r="Q107" s="24">
        <v>5822.1</v>
      </c>
      <c r="R107" s="24">
        <v>5822.1</v>
      </c>
      <c r="S107" s="24">
        <v>5822.1</v>
      </c>
      <c r="T107" s="24">
        <v>5822.1</v>
      </c>
      <c r="U107" s="24">
        <v>5822.1</v>
      </c>
      <c r="V107" s="24">
        <v>5664.1</v>
      </c>
      <c r="W107" s="24">
        <v>5289.1</v>
      </c>
      <c r="X107" s="24">
        <v>4854.1000000000004</v>
      </c>
      <c r="Y107" s="24">
        <v>4449.1000000000004</v>
      </c>
      <c r="Z107" s="24">
        <v>3176.8</v>
      </c>
      <c r="AA107" s="24">
        <v>3176.8</v>
      </c>
      <c r="AB107" s="24">
        <v>3176.8</v>
      </c>
      <c r="AC107" s="24">
        <v>3176.8</v>
      </c>
      <c r="AD107" s="24">
        <v>3176.8</v>
      </c>
      <c r="AE107" s="24">
        <v>3576.8</v>
      </c>
      <c r="AF107" s="24">
        <v>3576.8</v>
      </c>
      <c r="AG107" s="24">
        <v>3576.8</v>
      </c>
      <c r="AH107" s="24">
        <v>3576.8</v>
      </c>
      <c r="AI107" s="24">
        <v>3576.8</v>
      </c>
      <c r="AJ107" s="24">
        <v>3576.8</v>
      </c>
      <c r="AK107" s="24">
        <v>3576.8</v>
      </c>
    </row>
    <row r="108" spans="1:37" x14ac:dyDescent="0.2">
      <c r="A108" s="20" t="s">
        <v>90</v>
      </c>
      <c r="B108" s="24">
        <v>0</v>
      </c>
      <c r="C108" s="24">
        <v>0</v>
      </c>
      <c r="D108" s="24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</row>
    <row r="109" spans="1:37" x14ac:dyDescent="0.2">
      <c r="A109" s="20" t="s">
        <v>91</v>
      </c>
      <c r="B109" s="24">
        <v>177.37</v>
      </c>
      <c r="C109" s="24">
        <v>177.37</v>
      </c>
      <c r="D109" s="24">
        <v>177.37</v>
      </c>
      <c r="E109" s="24">
        <v>177.37</v>
      </c>
      <c r="F109" s="24">
        <v>177.37</v>
      </c>
      <c r="G109" s="24">
        <v>177.37</v>
      </c>
      <c r="H109" s="24">
        <v>177.37</v>
      </c>
      <c r="I109" s="24">
        <v>225.37</v>
      </c>
      <c r="J109" s="24">
        <v>220.87</v>
      </c>
      <c r="K109" s="24">
        <v>234.87</v>
      </c>
      <c r="L109" s="24">
        <v>234.87</v>
      </c>
      <c r="M109" s="24">
        <v>275.87</v>
      </c>
      <c r="N109" s="24">
        <v>275.87</v>
      </c>
      <c r="O109" s="24">
        <v>325.87</v>
      </c>
      <c r="P109" s="24">
        <v>325.87</v>
      </c>
      <c r="Q109" s="24">
        <v>325.87</v>
      </c>
      <c r="R109" s="24">
        <v>325.87</v>
      </c>
      <c r="S109" s="24">
        <v>325.87</v>
      </c>
      <c r="T109" s="24">
        <v>375.87</v>
      </c>
      <c r="U109" s="24">
        <v>375.87</v>
      </c>
      <c r="V109" s="24">
        <v>375.87</v>
      </c>
      <c r="W109" s="24">
        <v>375.87</v>
      </c>
      <c r="X109" s="24">
        <v>375.87</v>
      </c>
      <c r="Y109" s="24">
        <v>425.87</v>
      </c>
      <c r="Z109" s="24">
        <v>425.87</v>
      </c>
      <c r="AA109" s="24">
        <v>425.87</v>
      </c>
      <c r="AB109" s="24">
        <v>425.87</v>
      </c>
      <c r="AC109" s="24">
        <v>425.87</v>
      </c>
      <c r="AD109" s="24">
        <v>475.87</v>
      </c>
      <c r="AE109" s="24">
        <v>475.87</v>
      </c>
      <c r="AF109" s="24">
        <v>475.87</v>
      </c>
      <c r="AG109" s="24">
        <v>475.87</v>
      </c>
      <c r="AH109" s="24">
        <v>475.87</v>
      </c>
      <c r="AI109" s="24">
        <v>475.87</v>
      </c>
      <c r="AJ109" s="24">
        <v>475.87</v>
      </c>
      <c r="AK109" s="24">
        <v>475.87</v>
      </c>
    </row>
    <row r="110" spans="1:37" x14ac:dyDescent="0.2">
      <c r="A110" s="20" t="s">
        <v>31</v>
      </c>
      <c r="B110" s="24">
        <v>0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2.1800000000000002</v>
      </c>
      <c r="J110" s="24">
        <v>4.47</v>
      </c>
      <c r="K110" s="24">
        <v>4.47</v>
      </c>
      <c r="L110" s="24">
        <v>4.47</v>
      </c>
      <c r="M110" s="24">
        <v>4.47</v>
      </c>
      <c r="N110" s="24">
        <v>4.47</v>
      </c>
      <c r="O110" s="24">
        <v>4.47</v>
      </c>
      <c r="P110" s="24">
        <v>4.47</v>
      </c>
      <c r="Q110" s="24">
        <v>54.47</v>
      </c>
      <c r="R110" s="24">
        <v>54.47</v>
      </c>
      <c r="S110" s="24">
        <v>54.47</v>
      </c>
      <c r="T110" s="24">
        <v>54.47</v>
      </c>
      <c r="U110" s="24">
        <v>54.47</v>
      </c>
      <c r="V110" s="24">
        <v>104.47</v>
      </c>
      <c r="W110" s="24">
        <v>104.47</v>
      </c>
      <c r="X110" s="24">
        <v>104.47</v>
      </c>
      <c r="Y110" s="24">
        <v>104.47</v>
      </c>
      <c r="Z110" s="24">
        <v>104.47</v>
      </c>
      <c r="AA110" s="24">
        <v>154.47</v>
      </c>
      <c r="AB110" s="24">
        <v>154.47</v>
      </c>
      <c r="AC110" s="24">
        <v>154.47</v>
      </c>
      <c r="AD110" s="24">
        <v>154.47</v>
      </c>
      <c r="AE110" s="24">
        <v>154.47</v>
      </c>
      <c r="AF110" s="24">
        <v>204.47</v>
      </c>
      <c r="AG110" s="24">
        <v>204.47</v>
      </c>
      <c r="AH110" s="24">
        <v>204.47</v>
      </c>
      <c r="AI110" s="24">
        <v>204.47</v>
      </c>
      <c r="AJ110" s="24">
        <v>204.47</v>
      </c>
      <c r="AK110" s="24">
        <v>204.47</v>
      </c>
    </row>
    <row r="111" spans="1:37" x14ac:dyDescent="0.2">
      <c r="A111" s="20" t="s">
        <v>30</v>
      </c>
      <c r="B111" s="24">
        <v>275.42</v>
      </c>
      <c r="C111" s="24">
        <v>384.92</v>
      </c>
      <c r="D111" s="24">
        <v>515.37</v>
      </c>
      <c r="E111" s="24">
        <v>515.37</v>
      </c>
      <c r="F111" s="24">
        <v>581.37</v>
      </c>
      <c r="G111" s="24">
        <v>797.37</v>
      </c>
      <c r="H111" s="24">
        <v>806.37</v>
      </c>
      <c r="I111" s="24">
        <v>1044.3699999999999</v>
      </c>
      <c r="J111" s="24">
        <v>1120.3699999999999</v>
      </c>
      <c r="K111" s="24">
        <v>1420.37</v>
      </c>
      <c r="L111" s="24">
        <v>1466.37</v>
      </c>
      <c r="M111" s="24">
        <v>1652.37</v>
      </c>
      <c r="N111" s="24">
        <v>1875.37</v>
      </c>
      <c r="O111" s="24">
        <v>2029.37</v>
      </c>
      <c r="P111" s="24">
        <v>2243.37</v>
      </c>
      <c r="Q111" s="24">
        <v>2276.37</v>
      </c>
      <c r="R111" s="24">
        <v>2309.37</v>
      </c>
      <c r="S111" s="24">
        <v>2342.37</v>
      </c>
      <c r="T111" s="24">
        <v>2375.37</v>
      </c>
      <c r="U111" s="24">
        <v>2408.37</v>
      </c>
      <c r="V111" s="24">
        <v>2441.37</v>
      </c>
      <c r="W111" s="24">
        <v>2474.37</v>
      </c>
      <c r="X111" s="24">
        <v>2507.37</v>
      </c>
      <c r="Y111" s="24">
        <v>2540.37</v>
      </c>
      <c r="Z111" s="24">
        <v>2573.37</v>
      </c>
      <c r="AA111" s="24">
        <v>2606.37</v>
      </c>
      <c r="AB111" s="24">
        <v>2639.37</v>
      </c>
      <c r="AC111" s="24">
        <v>2672.37</v>
      </c>
      <c r="AD111" s="24">
        <v>2705.37</v>
      </c>
      <c r="AE111" s="24">
        <v>2738.37</v>
      </c>
      <c r="AF111" s="24">
        <v>2743.37</v>
      </c>
      <c r="AG111" s="24">
        <v>2743.37</v>
      </c>
      <c r="AH111" s="24">
        <v>2743.37</v>
      </c>
      <c r="AI111" s="24">
        <v>2743.37</v>
      </c>
      <c r="AJ111" s="24">
        <v>2743.37</v>
      </c>
      <c r="AK111" s="24">
        <v>2743.37</v>
      </c>
    </row>
    <row r="112" spans="1:37" x14ac:dyDescent="0.2">
      <c r="A112" s="20" t="s">
        <v>92</v>
      </c>
      <c r="B112" s="24">
        <v>874.35</v>
      </c>
      <c r="C112" s="24">
        <v>874.35</v>
      </c>
      <c r="D112" s="24">
        <v>874.35</v>
      </c>
      <c r="E112" s="24">
        <v>874.35</v>
      </c>
      <c r="F112" s="24">
        <v>874.35</v>
      </c>
      <c r="G112" s="24">
        <v>874.35</v>
      </c>
      <c r="H112" s="24">
        <v>874.35</v>
      </c>
      <c r="I112" s="24">
        <v>874.35</v>
      </c>
      <c r="J112" s="24">
        <v>874.35</v>
      </c>
      <c r="K112" s="24">
        <v>874.35</v>
      </c>
      <c r="L112" s="24">
        <v>874.35</v>
      </c>
      <c r="M112" s="24">
        <v>874.35</v>
      </c>
      <c r="N112" s="24">
        <v>874.35</v>
      </c>
      <c r="O112" s="24">
        <v>874.35</v>
      </c>
      <c r="P112" s="24">
        <v>874.35</v>
      </c>
      <c r="Q112" s="24">
        <v>874.35</v>
      </c>
      <c r="R112" s="24">
        <v>874.35</v>
      </c>
      <c r="S112" s="24">
        <v>874.35</v>
      </c>
      <c r="T112" s="24">
        <v>874.35</v>
      </c>
      <c r="U112" s="24">
        <v>874.35</v>
      </c>
      <c r="V112" s="24">
        <v>874.35</v>
      </c>
      <c r="W112" s="24">
        <v>874.35</v>
      </c>
      <c r="X112" s="24">
        <v>874.35</v>
      </c>
      <c r="Y112" s="24">
        <v>874.35</v>
      </c>
      <c r="Z112" s="24">
        <v>874.35</v>
      </c>
      <c r="AA112" s="24">
        <v>874.35</v>
      </c>
      <c r="AB112" s="24">
        <v>874.35</v>
      </c>
      <c r="AC112" s="24">
        <v>874.35</v>
      </c>
      <c r="AD112" s="24">
        <v>874.35</v>
      </c>
      <c r="AE112" s="24">
        <v>874.35</v>
      </c>
      <c r="AF112" s="24">
        <v>874.35</v>
      </c>
      <c r="AG112" s="24">
        <v>874.35</v>
      </c>
      <c r="AH112" s="24">
        <v>874.35</v>
      </c>
      <c r="AI112" s="24">
        <v>874.35</v>
      </c>
      <c r="AJ112" s="24">
        <v>874.35</v>
      </c>
      <c r="AK112" s="24">
        <v>874.35</v>
      </c>
    </row>
    <row r="114" spans="1:37" ht="19" x14ac:dyDescent="0.25">
      <c r="A114" s="21" t="s">
        <v>101</v>
      </c>
    </row>
    <row r="115" spans="1:37" x14ac:dyDescent="0.2">
      <c r="A115" s="20" t="s">
        <v>46</v>
      </c>
      <c r="B115" s="20" t="s">
        <v>47</v>
      </c>
      <c r="C115" s="20" t="s">
        <v>48</v>
      </c>
      <c r="D115" s="20" t="s">
        <v>49</v>
      </c>
      <c r="E115" s="20" t="s">
        <v>50</v>
      </c>
      <c r="F115" s="20" t="s">
        <v>51</v>
      </c>
      <c r="G115" s="20" t="s">
        <v>52</v>
      </c>
      <c r="H115" s="20" t="s">
        <v>53</v>
      </c>
      <c r="I115" s="20" t="s">
        <v>54</v>
      </c>
      <c r="J115" s="20" t="s">
        <v>55</v>
      </c>
      <c r="K115" s="20" t="s">
        <v>56</v>
      </c>
      <c r="L115" s="20" t="s">
        <v>57</v>
      </c>
      <c r="M115" s="20" t="s">
        <v>58</v>
      </c>
      <c r="N115" s="20" t="s">
        <v>59</v>
      </c>
      <c r="O115" s="20" t="s">
        <v>60</v>
      </c>
      <c r="P115" s="20" t="s">
        <v>61</v>
      </c>
      <c r="Q115" s="20" t="s">
        <v>62</v>
      </c>
      <c r="R115" s="20" t="s">
        <v>63</v>
      </c>
      <c r="S115" s="20" t="s">
        <v>64</v>
      </c>
      <c r="T115" s="20" t="s">
        <v>65</v>
      </c>
      <c r="U115" s="20" t="s">
        <v>66</v>
      </c>
      <c r="V115" s="20" t="s">
        <v>67</v>
      </c>
      <c r="W115" s="20" t="s">
        <v>68</v>
      </c>
      <c r="X115" s="20" t="s">
        <v>69</v>
      </c>
      <c r="Y115" s="20" t="s">
        <v>70</v>
      </c>
      <c r="Z115" s="20" t="s">
        <v>71</v>
      </c>
      <c r="AA115" s="20" t="s">
        <v>72</v>
      </c>
      <c r="AB115" s="20" t="s">
        <v>73</v>
      </c>
      <c r="AC115" s="20" t="s">
        <v>74</v>
      </c>
      <c r="AD115" s="20" t="s">
        <v>75</v>
      </c>
      <c r="AE115" s="20" t="s">
        <v>76</v>
      </c>
      <c r="AF115" s="20" t="s">
        <v>77</v>
      </c>
      <c r="AG115" s="20" t="s">
        <v>78</v>
      </c>
      <c r="AH115" s="20" t="s">
        <v>79</v>
      </c>
      <c r="AI115" s="20" t="s">
        <v>80</v>
      </c>
      <c r="AJ115" s="20" t="s">
        <v>81</v>
      </c>
      <c r="AK115" s="20" t="s">
        <v>82</v>
      </c>
    </row>
    <row r="116" spans="1:37" x14ac:dyDescent="0.2">
      <c r="A116" s="20" t="s">
        <v>86</v>
      </c>
      <c r="B116" s="20">
        <v>261.17</v>
      </c>
      <c r="C116" s="20">
        <v>261.17</v>
      </c>
      <c r="D116" s="20">
        <v>261.17</v>
      </c>
      <c r="E116" s="20">
        <v>261.17</v>
      </c>
      <c r="F116" s="20">
        <v>261.17</v>
      </c>
      <c r="G116" s="20">
        <v>261.17</v>
      </c>
      <c r="H116" s="20">
        <v>261.17</v>
      </c>
      <c r="I116" s="20">
        <v>261.17</v>
      </c>
      <c r="J116" s="20">
        <v>261.17</v>
      </c>
      <c r="K116" s="20">
        <v>261.17</v>
      </c>
      <c r="L116" s="20">
        <v>261.17</v>
      </c>
      <c r="M116" s="20">
        <v>261.17</v>
      </c>
      <c r="N116" s="20">
        <v>261.17</v>
      </c>
      <c r="O116" s="20">
        <v>261.17</v>
      </c>
      <c r="P116" s="20">
        <v>261.17</v>
      </c>
      <c r="Q116" s="20">
        <v>261.17</v>
      </c>
      <c r="R116" s="20">
        <v>261.17</v>
      </c>
      <c r="S116" s="20">
        <v>261.17</v>
      </c>
      <c r="T116" s="20">
        <v>261.17</v>
      </c>
      <c r="U116" s="20">
        <v>261.17</v>
      </c>
      <c r="V116" s="20">
        <v>261.17</v>
      </c>
      <c r="W116" s="20">
        <v>261.17</v>
      </c>
      <c r="X116" s="20">
        <v>261.17</v>
      </c>
      <c r="Y116" s="20">
        <v>261.17</v>
      </c>
      <c r="Z116" s="20">
        <v>261.17</v>
      </c>
      <c r="AA116" s="20">
        <v>261.17</v>
      </c>
      <c r="AB116" s="20">
        <v>261.17</v>
      </c>
      <c r="AC116" s="20">
        <v>261.17</v>
      </c>
      <c r="AD116" s="20">
        <v>261.17</v>
      </c>
      <c r="AE116" s="20">
        <v>261.17</v>
      </c>
      <c r="AF116" s="20">
        <v>261.17</v>
      </c>
      <c r="AG116" s="20">
        <v>261.17</v>
      </c>
      <c r="AH116" s="20">
        <v>261.17</v>
      </c>
      <c r="AI116" s="20">
        <v>261.17</v>
      </c>
      <c r="AJ116" s="20">
        <v>261.17</v>
      </c>
      <c r="AK116" s="20">
        <v>261.17</v>
      </c>
    </row>
    <row r="117" spans="1:37" x14ac:dyDescent="0.2">
      <c r="A117" s="20" t="s">
        <v>87</v>
      </c>
      <c r="B117" s="20">
        <v>1031.5</v>
      </c>
      <c r="C117" s="20">
        <v>1031.5</v>
      </c>
      <c r="D117" s="20">
        <v>1031.5</v>
      </c>
      <c r="E117" s="20">
        <v>1031.5</v>
      </c>
      <c r="F117" s="20">
        <v>1031.5</v>
      </c>
      <c r="G117" s="20">
        <v>1031.5</v>
      </c>
      <c r="H117" s="20">
        <v>1031.5</v>
      </c>
      <c r="I117" s="20">
        <v>1031.5</v>
      </c>
      <c r="J117" s="20">
        <v>1031.5</v>
      </c>
      <c r="K117" s="20">
        <v>1031.5</v>
      </c>
      <c r="L117" s="20">
        <v>1031.5</v>
      </c>
      <c r="M117" s="20">
        <v>81.5</v>
      </c>
      <c r="N117" s="20">
        <v>81.5</v>
      </c>
      <c r="O117" s="20">
        <v>81.5</v>
      </c>
      <c r="P117" s="20">
        <v>81.5</v>
      </c>
      <c r="Q117" s="20">
        <v>81.5</v>
      </c>
      <c r="R117" s="20">
        <v>81.5</v>
      </c>
      <c r="S117" s="20">
        <v>81.5</v>
      </c>
      <c r="T117" s="20">
        <v>81.5</v>
      </c>
      <c r="U117" s="20">
        <v>81.5</v>
      </c>
      <c r="V117" s="20">
        <v>81.5</v>
      </c>
      <c r="W117" s="20">
        <v>81.5</v>
      </c>
      <c r="X117" s="20">
        <v>81.5</v>
      </c>
      <c r="Y117" s="20">
        <v>81.5</v>
      </c>
      <c r="Z117" s="20">
        <v>81.5</v>
      </c>
      <c r="AA117" s="20">
        <v>81.5</v>
      </c>
      <c r="AB117" s="20">
        <v>81.5</v>
      </c>
      <c r="AC117" s="20">
        <v>81.5</v>
      </c>
      <c r="AD117" s="20">
        <v>81.5</v>
      </c>
      <c r="AE117" s="20">
        <v>81.5</v>
      </c>
      <c r="AF117" s="20">
        <v>81.5</v>
      </c>
      <c r="AG117" s="20">
        <v>81.5</v>
      </c>
      <c r="AH117" s="20">
        <v>81.5</v>
      </c>
      <c r="AI117" s="20">
        <v>81.5</v>
      </c>
      <c r="AJ117" s="20">
        <v>81.5</v>
      </c>
      <c r="AK117" s="20">
        <v>81.5</v>
      </c>
    </row>
    <row r="118" spans="1:37" x14ac:dyDescent="0.2">
      <c r="A118" s="20" t="s">
        <v>88</v>
      </c>
      <c r="B118" s="20">
        <v>275</v>
      </c>
      <c r="C118" s="20">
        <v>275</v>
      </c>
      <c r="D118" s="20">
        <v>275</v>
      </c>
      <c r="E118" s="20">
        <v>275</v>
      </c>
      <c r="F118" s="20">
        <v>275</v>
      </c>
      <c r="G118" s="20">
        <v>275</v>
      </c>
      <c r="H118" s="20">
        <v>275</v>
      </c>
      <c r="I118" s="20">
        <v>275</v>
      </c>
      <c r="J118" s="20">
        <v>275</v>
      </c>
      <c r="K118" s="20">
        <v>275</v>
      </c>
      <c r="L118" s="20">
        <v>275</v>
      </c>
      <c r="M118" s="20">
        <v>285</v>
      </c>
      <c r="N118" s="20">
        <v>285</v>
      </c>
      <c r="O118" s="20">
        <v>285</v>
      </c>
      <c r="P118" s="20">
        <v>385</v>
      </c>
      <c r="Q118" s="20">
        <v>385</v>
      </c>
      <c r="R118" s="20">
        <v>485</v>
      </c>
      <c r="S118" s="20">
        <v>485</v>
      </c>
      <c r="T118" s="20">
        <v>485</v>
      </c>
      <c r="U118" s="20">
        <v>485</v>
      </c>
      <c r="V118" s="20">
        <v>485</v>
      </c>
      <c r="W118" s="20">
        <v>495</v>
      </c>
      <c r="X118" s="20">
        <v>495</v>
      </c>
      <c r="Y118" s="20">
        <v>495</v>
      </c>
      <c r="Z118" s="20">
        <v>495</v>
      </c>
      <c r="AA118" s="20">
        <v>495</v>
      </c>
      <c r="AB118" s="20">
        <v>505</v>
      </c>
      <c r="AC118" s="20">
        <v>505</v>
      </c>
      <c r="AD118" s="20">
        <v>505</v>
      </c>
      <c r="AE118" s="20">
        <v>505</v>
      </c>
      <c r="AF118" s="20">
        <v>505.01</v>
      </c>
      <c r="AG118" s="20">
        <v>515.01</v>
      </c>
      <c r="AH118" s="20">
        <v>515.01</v>
      </c>
      <c r="AI118" s="20">
        <v>515.01</v>
      </c>
      <c r="AJ118" s="20">
        <v>515.01</v>
      </c>
      <c r="AK118" s="20">
        <v>515.01</v>
      </c>
    </row>
    <row r="119" spans="1:37" x14ac:dyDescent="0.2">
      <c r="A119" s="20" t="s">
        <v>89</v>
      </c>
      <c r="B119" s="20">
        <v>0</v>
      </c>
      <c r="C119" s="20">
        <v>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0</v>
      </c>
      <c r="AK119" s="20">
        <v>0</v>
      </c>
    </row>
    <row r="120" spans="1:37" x14ac:dyDescent="0.2">
      <c r="A120" s="20" t="s">
        <v>90</v>
      </c>
      <c r="B120" s="20">
        <v>0</v>
      </c>
      <c r="C120" s="20">
        <v>0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</row>
    <row r="121" spans="1:37" x14ac:dyDescent="0.2">
      <c r="A121" s="20" t="s">
        <v>91</v>
      </c>
      <c r="B121" s="20">
        <v>742.42</v>
      </c>
      <c r="C121" s="20">
        <v>748.42</v>
      </c>
      <c r="D121" s="20">
        <v>748.42</v>
      </c>
      <c r="E121" s="20">
        <v>748.42</v>
      </c>
      <c r="F121" s="20">
        <v>748.42</v>
      </c>
      <c r="G121" s="20">
        <v>796.42</v>
      </c>
      <c r="H121" s="20">
        <v>797.69</v>
      </c>
      <c r="I121" s="20">
        <v>797.69</v>
      </c>
      <c r="J121" s="20">
        <v>797.69</v>
      </c>
      <c r="K121" s="20">
        <v>797.69</v>
      </c>
      <c r="L121" s="20">
        <v>797.69</v>
      </c>
      <c r="M121" s="20">
        <v>797.69</v>
      </c>
      <c r="N121" s="20">
        <v>837.69</v>
      </c>
      <c r="O121" s="20">
        <v>837.69</v>
      </c>
      <c r="P121" s="20">
        <v>877.69</v>
      </c>
      <c r="Q121" s="20">
        <v>877.69</v>
      </c>
      <c r="R121" s="20">
        <v>917.69</v>
      </c>
      <c r="S121" s="20">
        <v>917.69</v>
      </c>
      <c r="T121" s="20">
        <v>957.69</v>
      </c>
      <c r="U121" s="20">
        <v>957.69</v>
      </c>
      <c r="V121" s="20">
        <v>997.69</v>
      </c>
      <c r="W121" s="20">
        <v>997.69</v>
      </c>
      <c r="X121" s="20">
        <v>1037.69</v>
      </c>
      <c r="Y121" s="20">
        <v>1037.69</v>
      </c>
      <c r="Z121" s="20">
        <v>1077.69</v>
      </c>
      <c r="AA121" s="20">
        <v>1077.69</v>
      </c>
      <c r="AB121" s="20">
        <v>1117.69</v>
      </c>
      <c r="AC121" s="20">
        <v>1117.69</v>
      </c>
      <c r="AD121" s="20">
        <v>1157.69</v>
      </c>
      <c r="AE121" s="20">
        <v>1157.69</v>
      </c>
      <c r="AF121" s="20">
        <v>1197.69</v>
      </c>
      <c r="AG121" s="20">
        <v>1197.69</v>
      </c>
      <c r="AH121" s="20">
        <v>1247.69</v>
      </c>
      <c r="AI121" s="20">
        <v>1247.69</v>
      </c>
      <c r="AJ121" s="20">
        <v>1247.69</v>
      </c>
      <c r="AK121" s="20">
        <v>1247.69</v>
      </c>
    </row>
    <row r="122" spans="1:37" x14ac:dyDescent="0.2">
      <c r="A122" s="20" t="s">
        <v>31</v>
      </c>
      <c r="B122" s="20">
        <v>0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2.2799999999999998</v>
      </c>
      <c r="K122" s="20">
        <v>2.2799999999999998</v>
      </c>
      <c r="L122" s="20">
        <v>3.28</v>
      </c>
      <c r="M122" s="20">
        <v>3.28</v>
      </c>
      <c r="N122" s="20">
        <v>3.28</v>
      </c>
      <c r="O122" s="20">
        <v>7.28</v>
      </c>
      <c r="P122" s="20">
        <v>7.28</v>
      </c>
      <c r="Q122" s="20">
        <v>7.28</v>
      </c>
      <c r="R122" s="20">
        <v>7.28</v>
      </c>
      <c r="S122" s="20">
        <v>7.28</v>
      </c>
      <c r="T122" s="20">
        <v>11.28</v>
      </c>
      <c r="U122" s="20">
        <v>11.28</v>
      </c>
      <c r="V122" s="20">
        <v>11.28</v>
      </c>
      <c r="W122" s="20">
        <v>11.28</v>
      </c>
      <c r="X122" s="20">
        <v>11.28</v>
      </c>
      <c r="Y122" s="20">
        <v>15.28</v>
      </c>
      <c r="Z122" s="20">
        <v>15.28</v>
      </c>
      <c r="AA122" s="20">
        <v>15.28</v>
      </c>
      <c r="AB122" s="20">
        <v>15.28</v>
      </c>
      <c r="AC122" s="20">
        <v>15.28</v>
      </c>
      <c r="AD122" s="20">
        <v>19.28</v>
      </c>
      <c r="AE122" s="20">
        <v>19.28</v>
      </c>
      <c r="AF122" s="20">
        <v>19.28</v>
      </c>
      <c r="AG122" s="20">
        <v>19.28</v>
      </c>
      <c r="AH122" s="20">
        <v>19.28</v>
      </c>
      <c r="AI122" s="20">
        <v>23.28</v>
      </c>
      <c r="AJ122" s="20">
        <v>23.28</v>
      </c>
      <c r="AK122" s="20">
        <v>23.28</v>
      </c>
    </row>
    <row r="123" spans="1:37" x14ac:dyDescent="0.2">
      <c r="A123" s="20" t="s">
        <v>30</v>
      </c>
      <c r="B123" s="20">
        <v>0</v>
      </c>
      <c r="C123" s="20">
        <v>0</v>
      </c>
      <c r="D123" s="20">
        <v>0</v>
      </c>
      <c r="E123" s="20">
        <v>0</v>
      </c>
      <c r="F123" s="20">
        <v>102</v>
      </c>
      <c r="G123" s="20">
        <v>126.25</v>
      </c>
      <c r="H123" s="20">
        <v>270.25</v>
      </c>
      <c r="I123" s="20">
        <v>270.25</v>
      </c>
      <c r="J123" s="20">
        <v>412.25</v>
      </c>
      <c r="K123" s="20">
        <v>512.25</v>
      </c>
      <c r="L123" s="20">
        <v>589.65</v>
      </c>
      <c r="M123" s="20">
        <v>649.65</v>
      </c>
      <c r="N123" s="20">
        <v>833.65</v>
      </c>
      <c r="O123" s="20">
        <v>893.65</v>
      </c>
      <c r="P123" s="20">
        <v>893.65</v>
      </c>
      <c r="Q123" s="20">
        <v>893.65</v>
      </c>
      <c r="R123" s="20">
        <v>893.65</v>
      </c>
      <c r="S123" s="20">
        <v>893.65</v>
      </c>
      <c r="T123" s="20">
        <v>953.65</v>
      </c>
      <c r="U123" s="20">
        <v>953.65</v>
      </c>
      <c r="V123" s="20">
        <v>953.65</v>
      </c>
      <c r="W123" s="20">
        <v>953.65</v>
      </c>
      <c r="X123" s="20">
        <v>953.65</v>
      </c>
      <c r="Y123" s="20">
        <v>1013.65</v>
      </c>
      <c r="Z123" s="20">
        <v>1013.65</v>
      </c>
      <c r="AA123" s="20">
        <v>1013.65</v>
      </c>
      <c r="AB123" s="20">
        <v>1013.65</v>
      </c>
      <c r="AC123" s="20">
        <v>1013.65</v>
      </c>
      <c r="AD123" s="20">
        <v>1073.6500000000001</v>
      </c>
      <c r="AE123" s="20">
        <v>1073.6500000000001</v>
      </c>
      <c r="AF123" s="20">
        <v>1113.6500000000001</v>
      </c>
      <c r="AG123" s="20">
        <v>1113.6500000000001</v>
      </c>
      <c r="AH123" s="20">
        <v>1113.6500000000001</v>
      </c>
      <c r="AI123" s="20">
        <v>1133.6500000000001</v>
      </c>
      <c r="AJ123" s="20">
        <v>1133.6500000000001</v>
      </c>
      <c r="AK123" s="20">
        <v>1133.6500000000001</v>
      </c>
    </row>
    <row r="124" spans="1:37" x14ac:dyDescent="0.2">
      <c r="A124" s="20" t="s">
        <v>92</v>
      </c>
      <c r="B124" s="20">
        <v>12847.49</v>
      </c>
      <c r="C124" s="20">
        <v>12844.46</v>
      </c>
      <c r="D124" s="20">
        <v>12954.46</v>
      </c>
      <c r="E124" s="20">
        <v>12954.46</v>
      </c>
      <c r="F124" s="20">
        <v>13145.11</v>
      </c>
      <c r="G124" s="20">
        <v>13346.61</v>
      </c>
      <c r="H124" s="20">
        <v>13946.27</v>
      </c>
      <c r="I124" s="20">
        <v>13979.37</v>
      </c>
      <c r="J124" s="20">
        <v>13979.37</v>
      </c>
      <c r="K124" s="20">
        <v>13979.37</v>
      </c>
      <c r="L124" s="20">
        <v>14814.37</v>
      </c>
      <c r="M124" s="20">
        <v>15364.37</v>
      </c>
      <c r="N124" s="20">
        <v>15414.37</v>
      </c>
      <c r="O124" s="20">
        <v>15464.37</v>
      </c>
      <c r="P124" s="20">
        <v>15514.37</v>
      </c>
      <c r="Q124" s="20">
        <v>15564.37</v>
      </c>
      <c r="R124" s="20">
        <v>15564.37</v>
      </c>
      <c r="S124" s="20">
        <v>15564.37</v>
      </c>
      <c r="T124" s="20">
        <v>15564.37</v>
      </c>
      <c r="U124" s="20">
        <v>16664.37</v>
      </c>
      <c r="V124" s="20">
        <v>16714.37</v>
      </c>
      <c r="W124" s="20">
        <v>16714.37</v>
      </c>
      <c r="X124" s="20">
        <v>16714.37</v>
      </c>
      <c r="Y124" s="20">
        <v>16714.37</v>
      </c>
      <c r="Z124" s="20">
        <v>16714.37</v>
      </c>
      <c r="AA124" s="20">
        <v>17252.38</v>
      </c>
      <c r="AB124" s="20">
        <v>17252.38</v>
      </c>
      <c r="AC124" s="20">
        <v>17252.38</v>
      </c>
      <c r="AD124" s="20">
        <v>17252.38</v>
      </c>
      <c r="AE124" s="20">
        <v>17252.38</v>
      </c>
      <c r="AF124" s="20">
        <v>17302.38</v>
      </c>
      <c r="AG124" s="20">
        <v>17302.38</v>
      </c>
      <c r="AH124" s="20">
        <v>17302.38</v>
      </c>
      <c r="AI124" s="20">
        <v>17302.38</v>
      </c>
      <c r="AJ124" s="20">
        <v>17302.38</v>
      </c>
      <c r="AK124" s="20">
        <v>17302.38</v>
      </c>
    </row>
    <row r="126" spans="1:37" ht="19" x14ac:dyDescent="0.25">
      <c r="A126" s="21" t="s">
        <v>102</v>
      </c>
    </row>
    <row r="127" spans="1:37" x14ac:dyDescent="0.2">
      <c r="A127" s="20" t="s">
        <v>46</v>
      </c>
      <c r="B127" s="20" t="s">
        <v>47</v>
      </c>
      <c r="C127" s="20" t="s">
        <v>48</v>
      </c>
      <c r="D127" s="20" t="s">
        <v>49</v>
      </c>
      <c r="E127" s="20" t="s">
        <v>50</v>
      </c>
      <c r="F127" s="20" t="s">
        <v>51</v>
      </c>
      <c r="G127" s="20" t="s">
        <v>52</v>
      </c>
      <c r="H127" s="20" t="s">
        <v>53</v>
      </c>
      <c r="I127" s="20" t="s">
        <v>54</v>
      </c>
      <c r="J127" s="20" t="s">
        <v>55</v>
      </c>
      <c r="K127" s="20" t="s">
        <v>56</v>
      </c>
      <c r="L127" s="20" t="s">
        <v>57</v>
      </c>
      <c r="M127" s="20" t="s">
        <v>58</v>
      </c>
      <c r="N127" s="20" t="s">
        <v>59</v>
      </c>
      <c r="O127" s="20" t="s">
        <v>60</v>
      </c>
      <c r="P127" s="20" t="s">
        <v>61</v>
      </c>
      <c r="Q127" s="20" t="s">
        <v>62</v>
      </c>
      <c r="R127" s="20" t="s">
        <v>63</v>
      </c>
      <c r="S127" s="20" t="s">
        <v>64</v>
      </c>
      <c r="T127" s="20" t="s">
        <v>65</v>
      </c>
      <c r="U127" s="20" t="s">
        <v>66</v>
      </c>
      <c r="V127" s="20" t="s">
        <v>67</v>
      </c>
      <c r="W127" s="20" t="s">
        <v>68</v>
      </c>
      <c r="X127" s="20" t="s">
        <v>69</v>
      </c>
      <c r="Y127" s="20" t="s">
        <v>70</v>
      </c>
      <c r="Z127" s="20" t="s">
        <v>71</v>
      </c>
      <c r="AA127" s="20" t="s">
        <v>72</v>
      </c>
      <c r="AB127" s="20" t="s">
        <v>73</v>
      </c>
      <c r="AC127" s="20" t="s">
        <v>74</v>
      </c>
      <c r="AD127" s="20" t="s">
        <v>75</v>
      </c>
      <c r="AE127" s="20" t="s">
        <v>76</v>
      </c>
      <c r="AF127" s="20" t="s">
        <v>77</v>
      </c>
      <c r="AG127" s="20" t="s">
        <v>78</v>
      </c>
      <c r="AH127" s="20" t="s">
        <v>79</v>
      </c>
      <c r="AI127" s="20" t="s">
        <v>80</v>
      </c>
      <c r="AJ127" s="20" t="s">
        <v>81</v>
      </c>
      <c r="AK127" s="20" t="s">
        <v>82</v>
      </c>
    </row>
    <row r="128" spans="1:37" x14ac:dyDescent="0.2">
      <c r="A128" s="20" t="s">
        <v>86</v>
      </c>
      <c r="B128" s="20">
        <v>304.17</v>
      </c>
      <c r="C128" s="20">
        <v>304.17</v>
      </c>
      <c r="D128" s="20">
        <v>304.17</v>
      </c>
      <c r="E128" s="20">
        <v>304.17</v>
      </c>
      <c r="F128" s="20">
        <v>397.17</v>
      </c>
      <c r="G128" s="20">
        <v>644.66999999999996</v>
      </c>
      <c r="H128" s="20">
        <v>644.66999999999996</v>
      </c>
      <c r="I128" s="20">
        <v>730.67</v>
      </c>
      <c r="J128" s="20">
        <v>730.67</v>
      </c>
      <c r="K128" s="20">
        <v>700.67</v>
      </c>
      <c r="L128" s="20">
        <v>577.66999999999996</v>
      </c>
      <c r="M128" s="20">
        <v>682.67</v>
      </c>
      <c r="N128" s="20">
        <v>682.67</v>
      </c>
      <c r="O128" s="20">
        <v>682.67</v>
      </c>
      <c r="P128" s="20">
        <v>682.67</v>
      </c>
      <c r="Q128" s="20">
        <v>682.67</v>
      </c>
      <c r="R128" s="20">
        <v>682.67</v>
      </c>
      <c r="S128" s="20">
        <v>682.67</v>
      </c>
      <c r="T128" s="20">
        <v>682.67</v>
      </c>
      <c r="U128" s="20">
        <v>682.67</v>
      </c>
      <c r="V128" s="20">
        <v>682.67</v>
      </c>
      <c r="W128" s="20">
        <v>682.67</v>
      </c>
      <c r="X128" s="20">
        <v>682.67</v>
      </c>
      <c r="Y128" s="20">
        <v>682.67</v>
      </c>
      <c r="Z128" s="20">
        <v>682.67</v>
      </c>
      <c r="AA128" s="20">
        <v>682.67</v>
      </c>
      <c r="AB128" s="20">
        <v>682.67</v>
      </c>
      <c r="AC128" s="20">
        <v>682.67</v>
      </c>
      <c r="AD128" s="20">
        <v>682.67</v>
      </c>
      <c r="AE128" s="20">
        <v>682.67</v>
      </c>
      <c r="AF128" s="20">
        <v>682.67</v>
      </c>
      <c r="AG128" s="20">
        <v>682.67</v>
      </c>
      <c r="AH128" s="20">
        <v>682.67</v>
      </c>
      <c r="AI128" s="20">
        <v>682.67</v>
      </c>
      <c r="AJ128" s="20">
        <v>682.67</v>
      </c>
      <c r="AK128" s="20">
        <v>682.67</v>
      </c>
    </row>
    <row r="129" spans="1:37" x14ac:dyDescent="0.2">
      <c r="A129" s="20" t="s">
        <v>87</v>
      </c>
      <c r="B129" s="20">
        <v>268.45</v>
      </c>
      <c r="C129" s="20">
        <v>268.45</v>
      </c>
      <c r="D129" s="20">
        <v>268.45</v>
      </c>
      <c r="E129" s="20">
        <v>268.45</v>
      </c>
      <c r="F129" s="20">
        <v>268.45</v>
      </c>
      <c r="G129" s="20">
        <v>268.45</v>
      </c>
      <c r="H129" s="20">
        <v>268.45</v>
      </c>
      <c r="I129" s="20">
        <v>268.45</v>
      </c>
      <c r="J129" s="20">
        <v>268.45</v>
      </c>
      <c r="K129" s="20">
        <v>268.45</v>
      </c>
      <c r="L129" s="20">
        <v>268.45</v>
      </c>
      <c r="M129" s="20">
        <v>368.45</v>
      </c>
      <c r="N129" s="20">
        <v>368.45</v>
      </c>
      <c r="O129" s="20">
        <v>368.45</v>
      </c>
      <c r="P129" s="20">
        <v>368.45</v>
      </c>
      <c r="Q129" s="20">
        <v>368.45</v>
      </c>
      <c r="R129" s="20">
        <v>368.45</v>
      </c>
      <c r="S129" s="20">
        <v>368.45</v>
      </c>
      <c r="T129" s="20">
        <v>368.45</v>
      </c>
      <c r="U129" s="20">
        <v>368.45</v>
      </c>
      <c r="V129" s="20">
        <v>368.45</v>
      </c>
      <c r="W129" s="20">
        <v>368.45</v>
      </c>
      <c r="X129" s="20">
        <v>368.45</v>
      </c>
      <c r="Y129" s="20">
        <v>368.45</v>
      </c>
      <c r="Z129" s="20">
        <v>368.45</v>
      </c>
      <c r="AA129" s="20">
        <v>368.45</v>
      </c>
      <c r="AB129" s="20">
        <v>368.45</v>
      </c>
      <c r="AC129" s="20">
        <v>368.45</v>
      </c>
      <c r="AD129" s="20">
        <v>368.45</v>
      </c>
      <c r="AE129" s="20">
        <v>368.45</v>
      </c>
      <c r="AF129" s="20">
        <v>368.45</v>
      </c>
      <c r="AG129" s="20">
        <v>368.45</v>
      </c>
      <c r="AH129" s="20">
        <v>368.45</v>
      </c>
      <c r="AI129" s="20">
        <v>368.45</v>
      </c>
      <c r="AJ129" s="20">
        <v>368.45</v>
      </c>
      <c r="AK129" s="20">
        <v>368.45</v>
      </c>
    </row>
    <row r="130" spans="1:37" x14ac:dyDescent="0.2">
      <c r="A130" s="20" t="s">
        <v>88</v>
      </c>
      <c r="B130" s="20">
        <v>482</v>
      </c>
      <c r="C130" s="20">
        <v>482</v>
      </c>
      <c r="D130" s="20">
        <v>482</v>
      </c>
      <c r="E130" s="20">
        <v>482</v>
      </c>
      <c r="F130" s="20">
        <v>482</v>
      </c>
      <c r="G130" s="20">
        <v>482</v>
      </c>
      <c r="H130" s="20">
        <v>482</v>
      </c>
      <c r="I130" s="20">
        <v>482</v>
      </c>
      <c r="J130" s="20">
        <v>482</v>
      </c>
      <c r="K130" s="20">
        <v>742</v>
      </c>
      <c r="L130" s="20">
        <v>742</v>
      </c>
      <c r="M130" s="20">
        <v>742</v>
      </c>
      <c r="N130" s="20">
        <v>742</v>
      </c>
      <c r="O130" s="20">
        <v>742</v>
      </c>
      <c r="P130" s="20">
        <v>742</v>
      </c>
      <c r="Q130" s="20">
        <v>1092</v>
      </c>
      <c r="R130" s="20">
        <v>1092</v>
      </c>
      <c r="S130" s="20">
        <v>1352</v>
      </c>
      <c r="T130" s="20">
        <v>1352</v>
      </c>
      <c r="U130" s="20">
        <v>1352</v>
      </c>
      <c r="V130" s="20">
        <v>1612</v>
      </c>
      <c r="W130" s="20">
        <v>1612</v>
      </c>
      <c r="X130" s="20">
        <v>1612</v>
      </c>
      <c r="Y130" s="20">
        <v>1872</v>
      </c>
      <c r="Z130" s="20">
        <v>2392</v>
      </c>
      <c r="AA130" s="20">
        <v>2652</v>
      </c>
      <c r="AB130" s="20">
        <v>2652</v>
      </c>
      <c r="AC130" s="20">
        <v>2652</v>
      </c>
      <c r="AD130" s="20">
        <v>2652</v>
      </c>
      <c r="AE130" s="20">
        <v>2652</v>
      </c>
      <c r="AF130" s="20">
        <v>2852</v>
      </c>
      <c r="AG130" s="20">
        <v>2852</v>
      </c>
      <c r="AH130" s="20">
        <v>2852</v>
      </c>
      <c r="AI130" s="20">
        <v>2852</v>
      </c>
      <c r="AJ130" s="20">
        <v>2852</v>
      </c>
      <c r="AK130" s="20">
        <v>2852</v>
      </c>
    </row>
    <row r="131" spans="1:37" x14ac:dyDescent="0.2">
      <c r="A131" s="20" t="s">
        <v>89</v>
      </c>
      <c r="B131" s="20">
        <v>1818.38</v>
      </c>
      <c r="C131" s="20">
        <v>1818.38</v>
      </c>
      <c r="D131" s="20">
        <v>1818.38</v>
      </c>
      <c r="E131" s="20">
        <v>1818.38</v>
      </c>
      <c r="F131" s="20">
        <v>1818.38</v>
      </c>
      <c r="G131" s="20">
        <v>1818.38</v>
      </c>
      <c r="H131" s="20">
        <v>1818.38</v>
      </c>
      <c r="I131" s="20">
        <v>1818.38</v>
      </c>
      <c r="J131" s="20">
        <v>1752.38</v>
      </c>
      <c r="K131" s="20">
        <v>1651.38</v>
      </c>
      <c r="L131" s="20">
        <v>1651.38</v>
      </c>
      <c r="M131" s="20">
        <v>1651.38</v>
      </c>
      <c r="N131" s="20">
        <v>1651.38</v>
      </c>
      <c r="O131" s="20">
        <v>1651.38</v>
      </c>
      <c r="P131" s="20">
        <v>1651.38</v>
      </c>
      <c r="Q131" s="20">
        <v>1651.38</v>
      </c>
      <c r="R131" s="20">
        <v>1501.38</v>
      </c>
      <c r="S131" s="20">
        <v>1481.38</v>
      </c>
      <c r="T131" s="20">
        <v>1611.38</v>
      </c>
      <c r="U131" s="20">
        <v>1611.38</v>
      </c>
      <c r="V131" s="20">
        <v>1611.38</v>
      </c>
      <c r="W131" s="20">
        <v>1296.3800000000001</v>
      </c>
      <c r="X131" s="20">
        <v>1296.3800000000001</v>
      </c>
      <c r="Y131" s="20">
        <v>680</v>
      </c>
      <c r="Z131" s="20">
        <v>810</v>
      </c>
      <c r="AA131" s="20">
        <v>810</v>
      </c>
      <c r="AB131" s="20">
        <v>810</v>
      </c>
      <c r="AC131" s="20">
        <v>810</v>
      </c>
      <c r="AD131" s="20">
        <v>810</v>
      </c>
      <c r="AE131" s="20">
        <v>810</v>
      </c>
      <c r="AF131" s="20">
        <v>810</v>
      </c>
      <c r="AG131" s="20">
        <v>810</v>
      </c>
      <c r="AH131" s="20">
        <v>505</v>
      </c>
      <c r="AI131" s="20">
        <v>505</v>
      </c>
      <c r="AJ131" s="20">
        <v>505</v>
      </c>
      <c r="AK131" s="20">
        <v>505</v>
      </c>
    </row>
    <row r="132" spans="1:37" x14ac:dyDescent="0.2">
      <c r="A132" s="20" t="s">
        <v>90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</row>
    <row r="133" spans="1:37" x14ac:dyDescent="0.2">
      <c r="A133" s="20" t="s">
        <v>91</v>
      </c>
      <c r="B133" s="20">
        <v>63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36</v>
      </c>
      <c r="N133" s="20">
        <v>161</v>
      </c>
      <c r="O133" s="20">
        <v>161</v>
      </c>
      <c r="P133" s="20">
        <v>161</v>
      </c>
      <c r="Q133" s="20">
        <v>161</v>
      </c>
      <c r="R133" s="20">
        <v>161</v>
      </c>
      <c r="S133" s="20">
        <v>161</v>
      </c>
      <c r="T133" s="20">
        <v>161</v>
      </c>
      <c r="U133" s="20">
        <v>161</v>
      </c>
      <c r="V133" s="20">
        <v>161</v>
      </c>
      <c r="W133" s="20">
        <v>161</v>
      </c>
      <c r="X133" s="20">
        <v>161</v>
      </c>
      <c r="Y133" s="20">
        <v>161</v>
      </c>
      <c r="Z133" s="20">
        <v>161</v>
      </c>
      <c r="AA133" s="20">
        <v>161</v>
      </c>
      <c r="AB133" s="20">
        <v>161</v>
      </c>
      <c r="AC133" s="20">
        <v>161</v>
      </c>
      <c r="AD133" s="20">
        <v>161</v>
      </c>
      <c r="AE133" s="20">
        <v>161</v>
      </c>
      <c r="AF133" s="20">
        <v>161</v>
      </c>
      <c r="AG133" s="20">
        <v>161</v>
      </c>
      <c r="AH133" s="20">
        <v>161</v>
      </c>
      <c r="AI133" s="20">
        <v>161</v>
      </c>
      <c r="AJ133" s="20">
        <v>161</v>
      </c>
      <c r="AK133" s="20">
        <v>161</v>
      </c>
    </row>
    <row r="134" spans="1:37" x14ac:dyDescent="0.2">
      <c r="A134" s="20" t="s">
        <v>31</v>
      </c>
      <c r="B134" s="20">
        <v>0</v>
      </c>
      <c r="C134" s="20">
        <v>0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1.72</v>
      </c>
      <c r="K134" s="20">
        <v>1.72</v>
      </c>
      <c r="L134" s="20">
        <v>1.72</v>
      </c>
      <c r="M134" s="20">
        <v>1.72</v>
      </c>
      <c r="N134" s="20">
        <v>16.72</v>
      </c>
      <c r="O134" s="20">
        <v>16.72</v>
      </c>
      <c r="P134" s="20">
        <v>16.72</v>
      </c>
      <c r="Q134" s="20">
        <v>16.72</v>
      </c>
      <c r="R134" s="20">
        <v>16.72</v>
      </c>
      <c r="S134" s="20">
        <v>31.72</v>
      </c>
      <c r="T134" s="20">
        <v>31.72</v>
      </c>
      <c r="U134" s="20">
        <v>31.72</v>
      </c>
      <c r="V134" s="20">
        <v>31.72</v>
      </c>
      <c r="W134" s="20">
        <v>31.72</v>
      </c>
      <c r="X134" s="20">
        <v>46.72</v>
      </c>
      <c r="Y134" s="20">
        <v>46.72</v>
      </c>
      <c r="Z134" s="20">
        <v>46.72</v>
      </c>
      <c r="AA134" s="20">
        <v>46.72</v>
      </c>
      <c r="AB134" s="20">
        <v>46.72</v>
      </c>
      <c r="AC134" s="20">
        <v>61.72</v>
      </c>
      <c r="AD134" s="20">
        <v>61.72</v>
      </c>
      <c r="AE134" s="20">
        <v>61.72</v>
      </c>
      <c r="AF134" s="20">
        <v>61.72</v>
      </c>
      <c r="AG134" s="20">
        <v>61.72</v>
      </c>
      <c r="AH134" s="20">
        <v>76.72</v>
      </c>
      <c r="AI134" s="20">
        <v>76.72</v>
      </c>
      <c r="AJ134" s="20">
        <v>76.72</v>
      </c>
      <c r="AK134" s="20">
        <v>76.72</v>
      </c>
    </row>
    <row r="135" spans="1:37" x14ac:dyDescent="0.2">
      <c r="A135" s="20" t="s">
        <v>30</v>
      </c>
      <c r="B135" s="20">
        <v>111.78</v>
      </c>
      <c r="C135" s="20">
        <v>171.18</v>
      </c>
      <c r="D135" s="20">
        <v>171.18</v>
      </c>
      <c r="E135" s="20">
        <v>171.18</v>
      </c>
      <c r="F135" s="20">
        <v>171.18</v>
      </c>
      <c r="G135" s="20">
        <v>171.18</v>
      </c>
      <c r="H135" s="20">
        <v>196.68</v>
      </c>
      <c r="I135" s="20">
        <v>196.68</v>
      </c>
      <c r="J135" s="20">
        <v>196.68</v>
      </c>
      <c r="K135" s="20">
        <v>196.68</v>
      </c>
      <c r="L135" s="20">
        <v>196.68</v>
      </c>
      <c r="M135" s="20">
        <v>196.68</v>
      </c>
      <c r="N135" s="20">
        <v>373.68</v>
      </c>
      <c r="O135" s="20">
        <v>373.68</v>
      </c>
      <c r="P135" s="20">
        <v>373.68</v>
      </c>
      <c r="Q135" s="20">
        <v>473.68</v>
      </c>
      <c r="R135" s="20">
        <v>573.67999999999995</v>
      </c>
      <c r="S135" s="20">
        <v>673.68</v>
      </c>
      <c r="T135" s="20">
        <v>773.68</v>
      </c>
      <c r="U135" s="20">
        <v>873.68</v>
      </c>
      <c r="V135" s="20">
        <v>973.68</v>
      </c>
      <c r="W135" s="20">
        <v>1073.68</v>
      </c>
      <c r="X135" s="20">
        <v>1173.68</v>
      </c>
      <c r="Y135" s="20">
        <v>1273.68</v>
      </c>
      <c r="Z135" s="20">
        <v>1373.68</v>
      </c>
      <c r="AA135" s="20">
        <v>1373.68</v>
      </c>
      <c r="AB135" s="20">
        <v>1423.68</v>
      </c>
      <c r="AC135" s="20">
        <v>1423.68</v>
      </c>
      <c r="AD135" s="20">
        <v>1473.68</v>
      </c>
      <c r="AE135" s="20">
        <v>1473.68</v>
      </c>
      <c r="AF135" s="20">
        <v>1523.68</v>
      </c>
      <c r="AG135" s="20">
        <v>1523.68</v>
      </c>
      <c r="AH135" s="20">
        <v>1573.68</v>
      </c>
      <c r="AI135" s="20">
        <v>1573.68</v>
      </c>
      <c r="AJ135" s="20">
        <v>1623.68</v>
      </c>
      <c r="AK135" s="20">
        <v>1623.68</v>
      </c>
    </row>
    <row r="136" spans="1:37" x14ac:dyDescent="0.2">
      <c r="A136" s="20" t="s">
        <v>92</v>
      </c>
      <c r="B136" s="20">
        <v>855.31</v>
      </c>
      <c r="C136" s="20">
        <v>855.31</v>
      </c>
      <c r="D136" s="20">
        <v>855.31</v>
      </c>
      <c r="E136" s="20">
        <v>855.31</v>
      </c>
      <c r="F136" s="20">
        <v>855.31</v>
      </c>
      <c r="G136" s="20">
        <v>855.31</v>
      </c>
      <c r="H136" s="20">
        <v>855.31</v>
      </c>
      <c r="I136" s="20">
        <v>855.31</v>
      </c>
      <c r="J136" s="20">
        <v>855.31</v>
      </c>
      <c r="K136" s="20">
        <v>855.31</v>
      </c>
      <c r="L136" s="20">
        <v>855.31</v>
      </c>
      <c r="M136" s="20">
        <v>855.31</v>
      </c>
      <c r="N136" s="20">
        <v>855.31</v>
      </c>
      <c r="O136" s="20">
        <v>855.31</v>
      </c>
      <c r="P136" s="20">
        <v>855.31</v>
      </c>
      <c r="Q136" s="20">
        <v>855.31</v>
      </c>
      <c r="R136" s="20">
        <v>855.31</v>
      </c>
      <c r="S136" s="20">
        <v>880.31</v>
      </c>
      <c r="T136" s="20">
        <v>880.31</v>
      </c>
      <c r="U136" s="20">
        <v>880.31</v>
      </c>
      <c r="V136" s="20">
        <v>930.31</v>
      </c>
      <c r="W136" s="20">
        <v>930.31</v>
      </c>
      <c r="X136" s="20">
        <v>930.31</v>
      </c>
      <c r="Y136" s="20">
        <v>930.31</v>
      </c>
      <c r="Z136" s="20">
        <v>930.31</v>
      </c>
      <c r="AA136" s="20">
        <v>930.31</v>
      </c>
      <c r="AB136" s="20">
        <v>930.31</v>
      </c>
      <c r="AC136" s="20">
        <v>955.31</v>
      </c>
      <c r="AD136" s="20">
        <v>955.31</v>
      </c>
      <c r="AE136" s="20">
        <v>955.31</v>
      </c>
      <c r="AF136" s="20">
        <v>955.31</v>
      </c>
      <c r="AG136" s="20">
        <v>955.31</v>
      </c>
      <c r="AH136" s="20">
        <v>955.31</v>
      </c>
      <c r="AI136" s="20">
        <v>955.31</v>
      </c>
      <c r="AJ136" s="20">
        <v>955.31</v>
      </c>
      <c r="AK136" s="20">
        <v>955.31</v>
      </c>
    </row>
    <row r="138" spans="1:37" ht="19" x14ac:dyDescent="0.25">
      <c r="A138" s="21" t="s">
        <v>103</v>
      </c>
    </row>
    <row r="139" spans="1:37" x14ac:dyDescent="0.2">
      <c r="A139" s="20" t="s">
        <v>46</v>
      </c>
      <c r="B139" s="20" t="s">
        <v>47</v>
      </c>
      <c r="C139" s="20" t="s">
        <v>48</v>
      </c>
      <c r="D139" s="20" t="s">
        <v>49</v>
      </c>
      <c r="E139" s="20" t="s">
        <v>50</v>
      </c>
      <c r="F139" s="20" t="s">
        <v>51</v>
      </c>
      <c r="G139" s="20" t="s">
        <v>52</v>
      </c>
      <c r="H139" s="20" t="s">
        <v>53</v>
      </c>
      <c r="I139" s="20" t="s">
        <v>54</v>
      </c>
      <c r="J139" s="20" t="s">
        <v>55</v>
      </c>
      <c r="K139" s="20" t="s">
        <v>56</v>
      </c>
      <c r="L139" s="20" t="s">
        <v>57</v>
      </c>
      <c r="M139" s="20" t="s">
        <v>58</v>
      </c>
      <c r="N139" s="20" t="s">
        <v>59</v>
      </c>
      <c r="O139" s="20" t="s">
        <v>60</v>
      </c>
      <c r="P139" s="20" t="s">
        <v>61</v>
      </c>
      <c r="Q139" s="20" t="s">
        <v>62</v>
      </c>
      <c r="R139" s="20" t="s">
        <v>63</v>
      </c>
      <c r="S139" s="20" t="s">
        <v>64</v>
      </c>
      <c r="T139" s="20" t="s">
        <v>65</v>
      </c>
      <c r="U139" s="20" t="s">
        <v>66</v>
      </c>
      <c r="V139" s="20" t="s">
        <v>67</v>
      </c>
      <c r="W139" s="20" t="s">
        <v>68</v>
      </c>
      <c r="X139" s="20" t="s">
        <v>69</v>
      </c>
      <c r="Y139" s="20" t="s">
        <v>70</v>
      </c>
      <c r="Z139" s="20" t="s">
        <v>71</v>
      </c>
      <c r="AA139" s="20" t="s">
        <v>72</v>
      </c>
      <c r="AB139" s="20" t="s">
        <v>73</v>
      </c>
      <c r="AC139" s="20" t="s">
        <v>74</v>
      </c>
      <c r="AD139" s="20" t="s">
        <v>75</v>
      </c>
      <c r="AE139" s="20" t="s">
        <v>76</v>
      </c>
      <c r="AF139" s="20" t="s">
        <v>77</v>
      </c>
      <c r="AG139" s="20" t="s">
        <v>78</v>
      </c>
      <c r="AH139" s="20" t="s">
        <v>79</v>
      </c>
      <c r="AI139" s="20" t="s">
        <v>80</v>
      </c>
      <c r="AJ139" s="20" t="s">
        <v>81</v>
      </c>
      <c r="AK139" s="20" t="s">
        <v>82</v>
      </c>
    </row>
    <row r="140" spans="1:37" x14ac:dyDescent="0.2">
      <c r="A140" s="20" t="s">
        <v>86</v>
      </c>
      <c r="B140" s="20">
        <v>33.340000000000003</v>
      </c>
      <c r="C140" s="20">
        <v>33.340000000000003</v>
      </c>
      <c r="D140" s="20">
        <v>33.340000000000003</v>
      </c>
      <c r="E140" s="20">
        <v>33.340000000000003</v>
      </c>
      <c r="F140" s="20">
        <v>33.340000000000003</v>
      </c>
      <c r="G140" s="20">
        <v>33.57</v>
      </c>
      <c r="H140" s="20">
        <v>33.57</v>
      </c>
      <c r="I140" s="20">
        <v>33.57</v>
      </c>
      <c r="J140" s="20">
        <v>33.57</v>
      </c>
      <c r="K140" s="20">
        <v>33.57</v>
      </c>
      <c r="L140" s="20">
        <v>28.97</v>
      </c>
      <c r="M140" s="20">
        <v>28.97</v>
      </c>
      <c r="N140" s="20">
        <v>39.97</v>
      </c>
      <c r="O140" s="20">
        <v>39.97</v>
      </c>
      <c r="P140" s="20">
        <v>39.97</v>
      </c>
      <c r="Q140" s="20">
        <v>44.37</v>
      </c>
      <c r="R140" s="20">
        <v>44.37</v>
      </c>
      <c r="S140" s="20">
        <v>44.37</v>
      </c>
      <c r="T140" s="20">
        <v>44.37</v>
      </c>
      <c r="U140" s="20">
        <v>44.37</v>
      </c>
      <c r="V140" s="20">
        <v>41.37</v>
      </c>
      <c r="W140" s="20">
        <v>38.369999999999997</v>
      </c>
      <c r="X140" s="20">
        <v>38.369999999999997</v>
      </c>
      <c r="Y140" s="20">
        <v>38.369999999999997</v>
      </c>
      <c r="Z140" s="20">
        <v>38.369999999999997</v>
      </c>
      <c r="AA140" s="20">
        <v>38.369999999999997</v>
      </c>
      <c r="AB140" s="20">
        <v>43.37</v>
      </c>
      <c r="AC140" s="20">
        <v>43.37</v>
      </c>
      <c r="AD140" s="20">
        <v>43.37</v>
      </c>
      <c r="AE140" s="20">
        <v>43.37</v>
      </c>
      <c r="AF140" s="20">
        <v>43.37</v>
      </c>
      <c r="AG140" s="20">
        <v>43.37</v>
      </c>
      <c r="AH140" s="20">
        <v>43.37</v>
      </c>
      <c r="AI140" s="20">
        <v>43.37</v>
      </c>
      <c r="AJ140" s="20">
        <v>43.37</v>
      </c>
      <c r="AK140" s="20">
        <v>43.37</v>
      </c>
    </row>
    <row r="141" spans="1:37" x14ac:dyDescent="0.2">
      <c r="A141" s="20" t="s">
        <v>87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</v>
      </c>
      <c r="AK141" s="20">
        <v>0</v>
      </c>
    </row>
    <row r="142" spans="1:37" x14ac:dyDescent="0.2">
      <c r="A142" s="20" t="s">
        <v>88</v>
      </c>
      <c r="B142" s="20">
        <v>0</v>
      </c>
      <c r="C142" s="20">
        <v>0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130</v>
      </c>
      <c r="R142" s="20">
        <v>130</v>
      </c>
      <c r="S142" s="20">
        <v>130</v>
      </c>
      <c r="T142" s="20">
        <v>130</v>
      </c>
      <c r="U142" s="20">
        <v>130</v>
      </c>
      <c r="V142" s="20">
        <v>130</v>
      </c>
      <c r="W142" s="20">
        <v>130</v>
      </c>
      <c r="X142" s="20">
        <v>130</v>
      </c>
      <c r="Y142" s="20">
        <v>130</v>
      </c>
      <c r="Z142" s="20">
        <v>130</v>
      </c>
      <c r="AA142" s="20">
        <v>130</v>
      </c>
      <c r="AB142" s="20">
        <v>130</v>
      </c>
      <c r="AC142" s="20">
        <v>130</v>
      </c>
      <c r="AD142" s="20">
        <v>130</v>
      </c>
      <c r="AE142" s="20">
        <v>130</v>
      </c>
      <c r="AF142" s="20">
        <v>130</v>
      </c>
      <c r="AG142" s="20">
        <v>130</v>
      </c>
      <c r="AH142" s="20">
        <v>130</v>
      </c>
      <c r="AI142" s="20">
        <v>130</v>
      </c>
      <c r="AJ142" s="20">
        <v>130</v>
      </c>
      <c r="AK142" s="20">
        <v>130</v>
      </c>
    </row>
    <row r="143" spans="1:37" x14ac:dyDescent="0.2">
      <c r="A143" s="20" t="s">
        <v>89</v>
      </c>
      <c r="B143" s="20">
        <v>0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0</v>
      </c>
      <c r="AI143" s="20">
        <v>0</v>
      </c>
      <c r="AJ143" s="20">
        <v>0</v>
      </c>
      <c r="AK143" s="20">
        <v>0</v>
      </c>
    </row>
    <row r="144" spans="1:37" x14ac:dyDescent="0.2">
      <c r="A144" s="20" t="s">
        <v>90</v>
      </c>
      <c r="B144" s="20">
        <v>0</v>
      </c>
      <c r="C144" s="20">
        <v>0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</row>
    <row r="145" spans="1:37" x14ac:dyDescent="0.2">
      <c r="A145" s="20" t="s">
        <v>91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0.5</v>
      </c>
      <c r="N145" s="20">
        <v>0.5</v>
      </c>
      <c r="O145" s="20">
        <v>0.5</v>
      </c>
      <c r="P145" s="20">
        <v>1.5</v>
      </c>
      <c r="Q145" s="20">
        <v>2.5</v>
      </c>
      <c r="R145" s="20">
        <v>2.5</v>
      </c>
      <c r="S145" s="20">
        <v>2.5</v>
      </c>
      <c r="T145" s="20">
        <v>4.5</v>
      </c>
      <c r="U145" s="20">
        <v>4.5</v>
      </c>
      <c r="V145" s="20">
        <v>5.5</v>
      </c>
      <c r="W145" s="20">
        <v>5.5</v>
      </c>
      <c r="X145" s="20">
        <v>5.5</v>
      </c>
      <c r="Y145" s="20">
        <v>5.5</v>
      </c>
      <c r="Z145" s="20">
        <v>5.5</v>
      </c>
      <c r="AA145" s="20">
        <v>6.5</v>
      </c>
      <c r="AB145" s="20">
        <v>6.5</v>
      </c>
      <c r="AC145" s="20">
        <v>6.5</v>
      </c>
      <c r="AD145" s="20">
        <v>6.5</v>
      </c>
      <c r="AE145" s="20">
        <v>6.5</v>
      </c>
      <c r="AF145" s="20">
        <v>6.5</v>
      </c>
      <c r="AG145" s="20">
        <v>6.5</v>
      </c>
      <c r="AH145" s="20">
        <v>6.5</v>
      </c>
      <c r="AI145" s="20">
        <v>6.5</v>
      </c>
      <c r="AJ145" s="20">
        <v>6.5</v>
      </c>
      <c r="AK145" s="20">
        <v>6.5</v>
      </c>
    </row>
    <row r="146" spans="1:37" x14ac:dyDescent="0.2">
      <c r="A146" s="20" t="s">
        <v>31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0.04</v>
      </c>
      <c r="K146" s="20">
        <v>0.04</v>
      </c>
      <c r="L146" s="20">
        <v>0.04</v>
      </c>
      <c r="M146" s="20">
        <v>0.04</v>
      </c>
      <c r="N146" s="20">
        <v>0.04</v>
      </c>
      <c r="O146" s="20">
        <v>0.04</v>
      </c>
      <c r="P146" s="20">
        <v>0.04</v>
      </c>
      <c r="Q146" s="20">
        <v>0.04</v>
      </c>
      <c r="R146" s="20">
        <v>0.04</v>
      </c>
      <c r="S146" s="20">
        <v>0.04</v>
      </c>
      <c r="T146" s="20">
        <v>0.04</v>
      </c>
      <c r="U146" s="20">
        <v>0.04</v>
      </c>
      <c r="V146" s="20">
        <v>0.04</v>
      </c>
      <c r="W146" s="20">
        <v>0.04</v>
      </c>
      <c r="X146" s="20">
        <v>0.04</v>
      </c>
      <c r="Y146" s="20">
        <v>0.04</v>
      </c>
      <c r="Z146" s="20">
        <v>0.04</v>
      </c>
      <c r="AA146" s="20">
        <v>0.04</v>
      </c>
      <c r="AB146" s="20">
        <v>0.04</v>
      </c>
      <c r="AC146" s="20">
        <v>0.04</v>
      </c>
      <c r="AD146" s="20">
        <v>0.04</v>
      </c>
      <c r="AE146" s="20">
        <v>0.04</v>
      </c>
      <c r="AF146" s="20">
        <v>0.04</v>
      </c>
      <c r="AG146" s="20">
        <v>0.04</v>
      </c>
      <c r="AH146" s="20">
        <v>0.04</v>
      </c>
      <c r="AI146" s="20">
        <v>0.04</v>
      </c>
      <c r="AJ146" s="20">
        <v>0.04</v>
      </c>
      <c r="AK146" s="20">
        <v>0.04</v>
      </c>
    </row>
    <row r="147" spans="1:37" x14ac:dyDescent="0.2">
      <c r="A147" s="20" t="s">
        <v>30</v>
      </c>
      <c r="B147" s="20">
        <v>0.81</v>
      </c>
      <c r="C147" s="20">
        <v>0.81</v>
      </c>
      <c r="D147" s="20">
        <v>0.81</v>
      </c>
      <c r="E147" s="20">
        <v>0.81</v>
      </c>
      <c r="F147" s="20">
        <v>0.81</v>
      </c>
      <c r="G147" s="20">
        <v>0.81</v>
      </c>
      <c r="H147" s="20">
        <v>0.81</v>
      </c>
      <c r="I147" s="20">
        <v>0.81</v>
      </c>
      <c r="J147" s="20">
        <v>0.81</v>
      </c>
      <c r="K147" s="20">
        <v>0.81</v>
      </c>
      <c r="L147" s="20">
        <v>0.81</v>
      </c>
      <c r="M147" s="20">
        <v>0.81</v>
      </c>
      <c r="N147" s="20">
        <v>0.81</v>
      </c>
      <c r="O147" s="20">
        <v>0.81</v>
      </c>
      <c r="P147" s="20">
        <v>0.81</v>
      </c>
      <c r="Q147" s="20">
        <v>0.81</v>
      </c>
      <c r="R147" s="20">
        <v>0.81</v>
      </c>
      <c r="S147" s="20">
        <v>0.81</v>
      </c>
      <c r="T147" s="20">
        <v>0.81</v>
      </c>
      <c r="U147" s="20">
        <v>0.81</v>
      </c>
      <c r="V147" s="20">
        <v>5.81</v>
      </c>
      <c r="W147" s="20">
        <v>5.81</v>
      </c>
      <c r="X147" s="20">
        <v>5.81</v>
      </c>
      <c r="Y147" s="20">
        <v>5.81</v>
      </c>
      <c r="Z147" s="20">
        <v>5.81</v>
      </c>
      <c r="AA147" s="20">
        <v>5.81</v>
      </c>
      <c r="AB147" s="20">
        <v>5.81</v>
      </c>
      <c r="AC147" s="20">
        <v>5.81</v>
      </c>
      <c r="AD147" s="20">
        <v>5.81</v>
      </c>
      <c r="AE147" s="20">
        <v>5.81</v>
      </c>
      <c r="AF147" s="20">
        <v>5.81</v>
      </c>
      <c r="AG147" s="20">
        <v>5.81</v>
      </c>
      <c r="AH147" s="20">
        <v>5.81</v>
      </c>
      <c r="AI147" s="20">
        <v>5.81</v>
      </c>
      <c r="AJ147" s="20">
        <v>5.81</v>
      </c>
      <c r="AK147" s="20">
        <v>5.81</v>
      </c>
    </row>
    <row r="148" spans="1:37" x14ac:dyDescent="0.2">
      <c r="A148" s="20" t="s">
        <v>92</v>
      </c>
      <c r="B148" s="20">
        <v>77.900000000000006</v>
      </c>
      <c r="C148" s="20">
        <v>77.900000000000006</v>
      </c>
      <c r="D148" s="20">
        <v>77.900000000000006</v>
      </c>
      <c r="E148" s="20">
        <v>77.900000000000006</v>
      </c>
      <c r="F148" s="20">
        <v>77.900000000000006</v>
      </c>
      <c r="G148" s="20">
        <v>77.900000000000006</v>
      </c>
      <c r="H148" s="20">
        <v>77.900000000000006</v>
      </c>
      <c r="I148" s="20">
        <v>84.9</v>
      </c>
      <c r="J148" s="20">
        <v>84.9</v>
      </c>
      <c r="K148" s="20">
        <v>84.9</v>
      </c>
      <c r="L148" s="20">
        <v>84.9</v>
      </c>
      <c r="M148" s="20">
        <v>84.9</v>
      </c>
      <c r="N148" s="20">
        <v>84.9</v>
      </c>
      <c r="O148" s="20">
        <v>84.9</v>
      </c>
      <c r="P148" s="20">
        <v>84.9</v>
      </c>
      <c r="Q148" s="20">
        <v>84.9</v>
      </c>
      <c r="R148" s="20">
        <v>84.9</v>
      </c>
      <c r="S148" s="20">
        <v>89.9</v>
      </c>
      <c r="T148" s="20">
        <v>89.9</v>
      </c>
      <c r="U148" s="20">
        <v>89.9</v>
      </c>
      <c r="V148" s="20">
        <v>89.9</v>
      </c>
      <c r="W148" s="20">
        <v>89.9</v>
      </c>
      <c r="X148" s="20">
        <v>89.9</v>
      </c>
      <c r="Y148" s="20">
        <v>89.9</v>
      </c>
      <c r="Z148" s="20">
        <v>94.9</v>
      </c>
      <c r="AA148" s="20">
        <v>94.9</v>
      </c>
      <c r="AB148" s="20">
        <v>94.9</v>
      </c>
      <c r="AC148" s="20">
        <v>94.9</v>
      </c>
      <c r="AD148" s="20">
        <v>94.9</v>
      </c>
      <c r="AE148" s="20">
        <v>94.9</v>
      </c>
      <c r="AF148" s="20">
        <v>94.9</v>
      </c>
      <c r="AG148" s="20">
        <v>94.9</v>
      </c>
      <c r="AH148" s="20">
        <v>94.9</v>
      </c>
      <c r="AI148" s="20">
        <v>94.9</v>
      </c>
      <c r="AJ148" s="20">
        <v>94.9</v>
      </c>
      <c r="AK148" s="20">
        <v>94.9</v>
      </c>
    </row>
    <row r="150" spans="1:37" ht="19" x14ac:dyDescent="0.25">
      <c r="A150" s="21" t="s">
        <v>34</v>
      </c>
    </row>
    <row r="151" spans="1:37" x14ac:dyDescent="0.2">
      <c r="A151" s="20" t="s">
        <v>46</v>
      </c>
      <c r="B151" s="20" t="s">
        <v>47</v>
      </c>
      <c r="C151" s="20" t="s">
        <v>48</v>
      </c>
      <c r="D151" s="20" t="s">
        <v>49</v>
      </c>
      <c r="E151" s="20" t="s">
        <v>50</v>
      </c>
      <c r="F151" s="20" t="s">
        <v>51</v>
      </c>
      <c r="G151" s="20" t="s">
        <v>52</v>
      </c>
      <c r="H151" s="20" t="s">
        <v>53</v>
      </c>
      <c r="I151" s="20" t="s">
        <v>54</v>
      </c>
      <c r="J151" s="20" t="s">
        <v>55</v>
      </c>
      <c r="K151" s="20" t="s">
        <v>56</v>
      </c>
      <c r="L151" s="20" t="s">
        <v>57</v>
      </c>
      <c r="M151" s="20" t="s">
        <v>58</v>
      </c>
      <c r="N151" s="20" t="s">
        <v>59</v>
      </c>
      <c r="O151" s="20" t="s">
        <v>60</v>
      </c>
      <c r="P151" s="20" t="s">
        <v>61</v>
      </c>
      <c r="Q151" s="20" t="s">
        <v>62</v>
      </c>
      <c r="R151" s="20" t="s">
        <v>63</v>
      </c>
      <c r="S151" s="20" t="s">
        <v>64</v>
      </c>
      <c r="T151" s="20" t="s">
        <v>65</v>
      </c>
      <c r="U151" s="20" t="s">
        <v>66</v>
      </c>
      <c r="V151" s="20" t="s">
        <v>67</v>
      </c>
      <c r="W151" s="20" t="s">
        <v>68</v>
      </c>
      <c r="X151" s="20" t="s">
        <v>69</v>
      </c>
      <c r="Y151" s="20" t="s">
        <v>70</v>
      </c>
      <c r="Z151" s="20" t="s">
        <v>71</v>
      </c>
      <c r="AA151" s="20" t="s">
        <v>72</v>
      </c>
      <c r="AB151" s="20" t="s">
        <v>73</v>
      </c>
      <c r="AC151" s="20" t="s">
        <v>74</v>
      </c>
      <c r="AD151" s="20" t="s">
        <v>75</v>
      </c>
      <c r="AE151" s="20" t="s">
        <v>76</v>
      </c>
      <c r="AF151" s="20" t="s">
        <v>77</v>
      </c>
      <c r="AG151" s="20" t="s">
        <v>78</v>
      </c>
      <c r="AH151" s="20" t="s">
        <v>79</v>
      </c>
      <c r="AI151" s="20" t="s">
        <v>80</v>
      </c>
      <c r="AJ151" s="20" t="s">
        <v>81</v>
      </c>
      <c r="AK151" s="20" t="s">
        <v>82</v>
      </c>
    </row>
    <row r="152" spans="1:37" x14ac:dyDescent="0.2">
      <c r="A152" s="20" t="s">
        <v>86</v>
      </c>
      <c r="B152" s="20">
        <v>116.27</v>
      </c>
      <c r="C152" s="20">
        <v>116.27</v>
      </c>
      <c r="D152" s="20">
        <v>116.27</v>
      </c>
      <c r="E152" s="20">
        <v>116.27</v>
      </c>
      <c r="F152" s="20">
        <v>116.27</v>
      </c>
      <c r="G152" s="20">
        <v>116.27</v>
      </c>
      <c r="H152" s="20">
        <v>116.27</v>
      </c>
      <c r="I152" s="20">
        <v>116.27</v>
      </c>
      <c r="J152" s="20">
        <v>116.27</v>
      </c>
      <c r="K152" s="20">
        <v>116.27</v>
      </c>
      <c r="L152" s="20">
        <v>121.27</v>
      </c>
      <c r="M152" s="20">
        <v>131.27000000000001</v>
      </c>
      <c r="N152" s="20">
        <v>161.27000000000001</v>
      </c>
      <c r="O152" s="20">
        <v>161.27000000000001</v>
      </c>
      <c r="P152" s="20">
        <v>161.27000000000001</v>
      </c>
      <c r="Q152" s="20">
        <v>161.27000000000001</v>
      </c>
      <c r="R152" s="20">
        <v>161.27000000000001</v>
      </c>
      <c r="S152" s="20">
        <v>161.27000000000001</v>
      </c>
      <c r="T152" s="20">
        <v>134.27000000000001</v>
      </c>
      <c r="U152" s="20">
        <v>149.27000000000001</v>
      </c>
      <c r="V152" s="20">
        <v>154.27000000000001</v>
      </c>
      <c r="W152" s="20">
        <v>154.27000000000001</v>
      </c>
      <c r="X152" s="20">
        <v>154.27000000000001</v>
      </c>
      <c r="Y152" s="20">
        <v>154.27000000000001</v>
      </c>
      <c r="Z152" s="20">
        <v>127.87</v>
      </c>
      <c r="AA152" s="20">
        <v>132.87</v>
      </c>
      <c r="AB152" s="20">
        <v>132.87</v>
      </c>
      <c r="AC152" s="20">
        <v>132.87</v>
      </c>
      <c r="AD152" s="20">
        <v>132.87</v>
      </c>
      <c r="AE152" s="20">
        <v>132.87</v>
      </c>
      <c r="AF152" s="20">
        <v>132.87</v>
      </c>
      <c r="AG152" s="20">
        <v>132.87</v>
      </c>
      <c r="AH152" s="20">
        <v>132.87</v>
      </c>
      <c r="AI152" s="20">
        <v>132.87</v>
      </c>
      <c r="AJ152" s="20">
        <v>132.87</v>
      </c>
      <c r="AK152" s="20">
        <v>132.87</v>
      </c>
    </row>
    <row r="153" spans="1:37" x14ac:dyDescent="0.2">
      <c r="A153" s="20" t="s">
        <v>87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</row>
    <row r="154" spans="1:37" x14ac:dyDescent="0.2">
      <c r="A154" s="20" t="s">
        <v>88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</row>
    <row r="155" spans="1:37" x14ac:dyDescent="0.2">
      <c r="A155" s="20" t="s">
        <v>89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</row>
    <row r="156" spans="1:37" x14ac:dyDescent="0.2">
      <c r="A156" s="20" t="s">
        <v>90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0</v>
      </c>
      <c r="AK156" s="20">
        <v>0</v>
      </c>
    </row>
    <row r="157" spans="1:37" x14ac:dyDescent="0.2">
      <c r="A157" s="20" t="s">
        <v>91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2</v>
      </c>
      <c r="N157" s="20">
        <v>2</v>
      </c>
      <c r="O157" s="20">
        <v>2</v>
      </c>
      <c r="P157" s="20">
        <v>2</v>
      </c>
      <c r="Q157" s="20">
        <v>2</v>
      </c>
      <c r="R157" s="20">
        <v>2</v>
      </c>
      <c r="S157" s="20">
        <v>2</v>
      </c>
      <c r="T157" s="20">
        <v>2</v>
      </c>
      <c r="U157" s="20">
        <v>4</v>
      </c>
      <c r="V157" s="20">
        <v>4</v>
      </c>
      <c r="W157" s="20">
        <v>4</v>
      </c>
      <c r="X157" s="20">
        <v>4</v>
      </c>
      <c r="Y157" s="20">
        <v>4</v>
      </c>
      <c r="Z157" s="20">
        <v>4</v>
      </c>
      <c r="AA157" s="20">
        <v>4</v>
      </c>
      <c r="AB157" s="20">
        <v>4</v>
      </c>
      <c r="AC157" s="20">
        <v>4</v>
      </c>
      <c r="AD157" s="20">
        <v>4</v>
      </c>
      <c r="AE157" s="20">
        <v>4</v>
      </c>
      <c r="AF157" s="20">
        <v>4</v>
      </c>
      <c r="AG157" s="20">
        <v>4</v>
      </c>
      <c r="AH157" s="20">
        <v>4</v>
      </c>
      <c r="AI157" s="20">
        <v>4</v>
      </c>
      <c r="AJ157" s="20">
        <v>4</v>
      </c>
      <c r="AK157" s="20">
        <v>4</v>
      </c>
    </row>
    <row r="158" spans="1:37" x14ac:dyDescent="0.2">
      <c r="A158" s="20" t="s">
        <v>31</v>
      </c>
      <c r="B158" s="20">
        <v>0</v>
      </c>
      <c r="C158" s="20">
        <v>0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0.27</v>
      </c>
      <c r="K158" s="20">
        <v>0.42</v>
      </c>
      <c r="L158" s="20">
        <v>0.82</v>
      </c>
      <c r="M158" s="20">
        <v>1.22</v>
      </c>
      <c r="N158" s="20">
        <v>1.62</v>
      </c>
      <c r="O158" s="20">
        <v>2.02</v>
      </c>
      <c r="P158" s="20">
        <v>2.02</v>
      </c>
      <c r="Q158" s="20">
        <v>3.02</v>
      </c>
      <c r="R158" s="20">
        <v>3.02</v>
      </c>
      <c r="S158" s="20">
        <v>3.02</v>
      </c>
      <c r="T158" s="20">
        <v>3.02</v>
      </c>
      <c r="U158" s="20">
        <v>3.02</v>
      </c>
      <c r="V158" s="20">
        <v>4.0199999999999996</v>
      </c>
      <c r="W158" s="20">
        <v>4.0199999999999996</v>
      </c>
      <c r="X158" s="20">
        <v>4.0199999999999996</v>
      </c>
      <c r="Y158" s="20">
        <v>4.0199999999999996</v>
      </c>
      <c r="Z158" s="20">
        <v>4.0199999999999996</v>
      </c>
      <c r="AA158" s="20">
        <v>5.0199999999999996</v>
      </c>
      <c r="AB158" s="20">
        <v>5.0199999999999996</v>
      </c>
      <c r="AC158" s="20">
        <v>5.0199999999999996</v>
      </c>
      <c r="AD158" s="20">
        <v>5.0199999999999996</v>
      </c>
      <c r="AE158" s="20">
        <v>5.0199999999999996</v>
      </c>
      <c r="AF158" s="20">
        <v>6.02</v>
      </c>
      <c r="AG158" s="20">
        <v>6.02</v>
      </c>
      <c r="AH158" s="20">
        <v>6.02</v>
      </c>
      <c r="AI158" s="20">
        <v>6.02</v>
      </c>
      <c r="AJ158" s="20">
        <v>6.02</v>
      </c>
      <c r="AK158" s="20">
        <v>6.02</v>
      </c>
    </row>
    <row r="159" spans="1:37" x14ac:dyDescent="0.2">
      <c r="A159" s="20" t="s">
        <v>30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9.1999999999999993</v>
      </c>
      <c r="K159" s="20">
        <v>9.1999999999999993</v>
      </c>
      <c r="L159" s="20">
        <v>9.1999999999999993</v>
      </c>
      <c r="M159" s="20">
        <v>9.1999999999999993</v>
      </c>
      <c r="N159" s="20">
        <v>9.1999999999999993</v>
      </c>
      <c r="O159" s="20">
        <v>9.1999999999999993</v>
      </c>
      <c r="P159" s="20">
        <v>9.1999999999999993</v>
      </c>
      <c r="Q159" s="20">
        <v>10.199999999999999</v>
      </c>
      <c r="R159" s="20">
        <v>10.199999999999999</v>
      </c>
      <c r="S159" s="20">
        <v>10.199999999999999</v>
      </c>
      <c r="T159" s="20">
        <v>1</v>
      </c>
      <c r="U159" s="20">
        <v>1</v>
      </c>
      <c r="V159" s="20">
        <v>1</v>
      </c>
      <c r="W159" s="20">
        <v>1</v>
      </c>
      <c r="X159" s="20">
        <v>1</v>
      </c>
      <c r="Y159" s="20">
        <v>1</v>
      </c>
      <c r="Z159" s="20">
        <v>1</v>
      </c>
      <c r="AA159" s="20">
        <v>1</v>
      </c>
      <c r="AB159" s="20">
        <v>1</v>
      </c>
      <c r="AC159" s="20">
        <v>1</v>
      </c>
      <c r="AD159" s="20">
        <v>1</v>
      </c>
      <c r="AE159" s="20">
        <v>1</v>
      </c>
      <c r="AF159" s="20">
        <v>1</v>
      </c>
      <c r="AG159" s="20">
        <v>1</v>
      </c>
      <c r="AH159" s="20">
        <v>1</v>
      </c>
      <c r="AI159" s="20">
        <v>1</v>
      </c>
      <c r="AJ159" s="20">
        <v>1</v>
      </c>
      <c r="AK159" s="20">
        <v>1</v>
      </c>
    </row>
    <row r="160" spans="1:37" x14ac:dyDescent="0.2">
      <c r="A160" s="20" t="s">
        <v>92</v>
      </c>
      <c r="B160" s="20">
        <v>55.48</v>
      </c>
      <c r="C160" s="20">
        <v>55.48</v>
      </c>
      <c r="D160" s="20">
        <v>55.48</v>
      </c>
      <c r="E160" s="20">
        <v>55.48</v>
      </c>
      <c r="F160" s="20">
        <v>55.48</v>
      </c>
      <c r="G160" s="20">
        <v>55.48</v>
      </c>
      <c r="H160" s="20">
        <v>55.48</v>
      </c>
      <c r="I160" s="20">
        <v>55.48</v>
      </c>
      <c r="J160" s="20">
        <v>55.48</v>
      </c>
      <c r="K160" s="20">
        <v>55.48</v>
      </c>
      <c r="L160" s="20">
        <v>55.48</v>
      </c>
      <c r="M160" s="20">
        <v>55.48</v>
      </c>
      <c r="N160" s="20">
        <v>55.48</v>
      </c>
      <c r="O160" s="20">
        <v>55.98</v>
      </c>
      <c r="P160" s="20">
        <v>55.98</v>
      </c>
      <c r="Q160" s="20">
        <v>55.98</v>
      </c>
      <c r="R160" s="20">
        <v>55.98</v>
      </c>
      <c r="S160" s="20">
        <v>60.98</v>
      </c>
      <c r="T160" s="20">
        <v>60.98</v>
      </c>
      <c r="U160" s="20">
        <v>60.98</v>
      </c>
      <c r="V160" s="20">
        <v>60.98</v>
      </c>
      <c r="W160" s="20">
        <v>60.98</v>
      </c>
      <c r="X160" s="20">
        <v>60.98</v>
      </c>
      <c r="Y160" s="20">
        <v>60.98</v>
      </c>
      <c r="Z160" s="20">
        <v>63.98</v>
      </c>
      <c r="AA160" s="20">
        <v>63.98</v>
      </c>
      <c r="AB160" s="20">
        <v>63.98</v>
      </c>
      <c r="AC160" s="20">
        <v>63.98</v>
      </c>
      <c r="AD160" s="20">
        <v>63.98</v>
      </c>
      <c r="AE160" s="20">
        <v>63.98</v>
      </c>
      <c r="AF160" s="20">
        <v>63.98</v>
      </c>
      <c r="AG160" s="20">
        <v>63.98</v>
      </c>
      <c r="AH160" s="20">
        <v>63.98</v>
      </c>
      <c r="AI160" s="20">
        <v>63.98</v>
      </c>
      <c r="AJ160" s="20">
        <v>63.98</v>
      </c>
      <c r="AK160" s="20">
        <v>63.98</v>
      </c>
    </row>
    <row r="162" spans="1:37" ht="19" x14ac:dyDescent="0.25">
      <c r="A162" s="21" t="s">
        <v>104</v>
      </c>
    </row>
    <row r="163" spans="1:37" x14ac:dyDescent="0.2">
      <c r="A163" s="20" t="s">
        <v>46</v>
      </c>
      <c r="B163" s="20" t="s">
        <v>47</v>
      </c>
      <c r="C163" s="20" t="s">
        <v>48</v>
      </c>
      <c r="D163" s="20" t="s">
        <v>49</v>
      </c>
      <c r="E163" s="20" t="s">
        <v>50</v>
      </c>
      <c r="F163" s="20" t="s">
        <v>51</v>
      </c>
      <c r="G163" s="20" t="s">
        <v>52</v>
      </c>
      <c r="H163" s="20" t="s">
        <v>53</v>
      </c>
      <c r="I163" s="20" t="s">
        <v>54</v>
      </c>
      <c r="J163" s="20" t="s">
        <v>55</v>
      </c>
      <c r="K163" s="20" t="s">
        <v>56</v>
      </c>
      <c r="L163" s="20" t="s">
        <v>57</v>
      </c>
      <c r="M163" s="20" t="s">
        <v>58</v>
      </c>
      <c r="N163" s="20" t="s">
        <v>59</v>
      </c>
      <c r="O163" s="20" t="s">
        <v>60</v>
      </c>
      <c r="P163" s="20" t="s">
        <v>61</v>
      </c>
      <c r="Q163" s="20" t="s">
        <v>62</v>
      </c>
      <c r="R163" s="20" t="s">
        <v>63</v>
      </c>
      <c r="S163" s="20" t="s">
        <v>64</v>
      </c>
      <c r="T163" s="20" t="s">
        <v>65</v>
      </c>
      <c r="U163" s="20" t="s">
        <v>66</v>
      </c>
      <c r="V163" s="20" t="s">
        <v>67</v>
      </c>
      <c r="W163" s="20" t="s">
        <v>68</v>
      </c>
      <c r="X163" s="20" t="s">
        <v>69</v>
      </c>
      <c r="Y163" s="20" t="s">
        <v>70</v>
      </c>
      <c r="Z163" s="20" t="s">
        <v>71</v>
      </c>
      <c r="AA163" s="20" t="s">
        <v>72</v>
      </c>
      <c r="AB163" s="20" t="s">
        <v>73</v>
      </c>
      <c r="AC163" s="20" t="s">
        <v>74</v>
      </c>
      <c r="AD163" s="20" t="s">
        <v>75</v>
      </c>
      <c r="AE163" s="20" t="s">
        <v>76</v>
      </c>
      <c r="AF163" s="20" t="s">
        <v>77</v>
      </c>
      <c r="AG163" s="20" t="s">
        <v>78</v>
      </c>
      <c r="AH163" s="20" t="s">
        <v>79</v>
      </c>
      <c r="AI163" s="20" t="s">
        <v>80</v>
      </c>
      <c r="AJ163" s="20" t="s">
        <v>81</v>
      </c>
      <c r="AK163" s="20" t="s">
        <v>82</v>
      </c>
    </row>
    <row r="164" spans="1:37" x14ac:dyDescent="0.2">
      <c r="A164" s="20" t="s">
        <v>86</v>
      </c>
      <c r="B164" s="20">
        <v>54.28</v>
      </c>
      <c r="C164" s="20">
        <v>54.28</v>
      </c>
      <c r="D164" s="20">
        <v>54.28</v>
      </c>
      <c r="E164" s="20">
        <v>54.28</v>
      </c>
      <c r="F164" s="20">
        <v>54.28</v>
      </c>
      <c r="G164" s="20">
        <v>54.28</v>
      </c>
      <c r="H164" s="20">
        <v>54.28</v>
      </c>
      <c r="I164" s="20">
        <v>54.28</v>
      </c>
      <c r="J164" s="20">
        <v>54.28</v>
      </c>
      <c r="K164" s="20">
        <v>54.28</v>
      </c>
      <c r="L164" s="20">
        <v>54.28</v>
      </c>
      <c r="M164" s="20">
        <v>54.28</v>
      </c>
      <c r="N164" s="20">
        <v>54.28</v>
      </c>
      <c r="O164" s="20">
        <v>54.28</v>
      </c>
      <c r="P164" s="20">
        <v>54.28</v>
      </c>
      <c r="Q164" s="20">
        <v>54.28</v>
      </c>
      <c r="R164" s="20">
        <v>54.28</v>
      </c>
      <c r="S164" s="20">
        <v>54.28</v>
      </c>
      <c r="T164" s="20">
        <v>54.28</v>
      </c>
      <c r="U164" s="20">
        <v>58.28</v>
      </c>
      <c r="V164" s="20">
        <v>58.28</v>
      </c>
      <c r="W164" s="20">
        <v>58.28</v>
      </c>
      <c r="X164" s="20">
        <v>58.28</v>
      </c>
      <c r="Y164" s="20">
        <v>58.28</v>
      </c>
      <c r="Z164" s="20">
        <v>58.28</v>
      </c>
      <c r="AA164" s="20">
        <v>58.28</v>
      </c>
      <c r="AB164" s="20">
        <v>58.28</v>
      </c>
      <c r="AC164" s="20">
        <v>62.28</v>
      </c>
      <c r="AD164" s="20">
        <v>62.28</v>
      </c>
      <c r="AE164" s="20">
        <v>62.28</v>
      </c>
      <c r="AF164" s="20">
        <v>62.28</v>
      </c>
      <c r="AG164" s="20">
        <v>62.28</v>
      </c>
      <c r="AH164" s="20">
        <v>62.28</v>
      </c>
      <c r="AI164" s="20">
        <v>62.28</v>
      </c>
      <c r="AJ164" s="20">
        <v>62.28</v>
      </c>
      <c r="AK164" s="20">
        <v>62.28</v>
      </c>
    </row>
    <row r="165" spans="1:37" x14ac:dyDescent="0.2">
      <c r="A165" s="20" t="s">
        <v>87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</row>
    <row r="166" spans="1:37" x14ac:dyDescent="0.2">
      <c r="A166" s="20" t="s">
        <v>88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20">
        <v>0</v>
      </c>
      <c r="AI166" s="20">
        <v>0</v>
      </c>
      <c r="AJ166" s="20">
        <v>0</v>
      </c>
      <c r="AK166" s="20">
        <v>0</v>
      </c>
    </row>
    <row r="167" spans="1:37" x14ac:dyDescent="0.2">
      <c r="A167" s="20" t="s">
        <v>89</v>
      </c>
      <c r="B167" s="20">
        <v>0</v>
      </c>
      <c r="C167" s="20">
        <v>0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20">
        <v>0</v>
      </c>
      <c r="AI167" s="20">
        <v>0</v>
      </c>
      <c r="AJ167" s="20">
        <v>0</v>
      </c>
      <c r="AK167" s="20">
        <v>0</v>
      </c>
    </row>
    <row r="168" spans="1:37" x14ac:dyDescent="0.2">
      <c r="A168" s="20" t="s">
        <v>90</v>
      </c>
      <c r="B168" s="20">
        <v>0</v>
      </c>
      <c r="C168" s="20">
        <v>0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20">
        <v>0</v>
      </c>
      <c r="AI168" s="20">
        <v>0</v>
      </c>
      <c r="AJ168" s="20">
        <v>0</v>
      </c>
      <c r="AK168" s="20">
        <v>0</v>
      </c>
    </row>
    <row r="169" spans="1:37" x14ac:dyDescent="0.2">
      <c r="A169" s="20" t="s">
        <v>91</v>
      </c>
      <c r="B169" s="20">
        <v>0</v>
      </c>
      <c r="C169" s="20">
        <v>0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v>0</v>
      </c>
      <c r="AF169" s="20">
        <v>0</v>
      </c>
      <c r="AG169" s="20">
        <v>0</v>
      </c>
      <c r="AH169" s="20">
        <v>0</v>
      </c>
      <c r="AI169" s="20">
        <v>0</v>
      </c>
      <c r="AJ169" s="20">
        <v>0</v>
      </c>
      <c r="AK169" s="20">
        <v>0</v>
      </c>
    </row>
    <row r="170" spans="1:37" x14ac:dyDescent="0.2">
      <c r="A170" s="20" t="s">
        <v>31</v>
      </c>
      <c r="B170" s="20">
        <v>0</v>
      </c>
      <c r="C170" s="20">
        <v>0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0.03</v>
      </c>
      <c r="K170" s="20">
        <v>0.03</v>
      </c>
      <c r="L170" s="20">
        <v>0.03</v>
      </c>
      <c r="M170" s="20">
        <v>0.03</v>
      </c>
      <c r="N170" s="20">
        <v>0.03</v>
      </c>
      <c r="O170" s="20">
        <v>0.03</v>
      </c>
      <c r="P170" s="20">
        <v>0.03</v>
      </c>
      <c r="Q170" s="20">
        <v>0.03</v>
      </c>
      <c r="R170" s="20">
        <v>0.03</v>
      </c>
      <c r="S170" s="20">
        <v>0.03</v>
      </c>
      <c r="T170" s="20">
        <v>0.03</v>
      </c>
      <c r="U170" s="20">
        <v>0.03</v>
      </c>
      <c r="V170" s="20">
        <v>0.03</v>
      </c>
      <c r="W170" s="20">
        <v>0.03</v>
      </c>
      <c r="X170" s="20">
        <v>0.03</v>
      </c>
      <c r="Y170" s="20">
        <v>0.03</v>
      </c>
      <c r="Z170" s="20">
        <v>0.03</v>
      </c>
      <c r="AA170" s="20">
        <v>0.03</v>
      </c>
      <c r="AB170" s="20">
        <v>0.03</v>
      </c>
      <c r="AC170" s="20">
        <v>0.03</v>
      </c>
      <c r="AD170" s="20">
        <v>0.03</v>
      </c>
      <c r="AE170" s="20">
        <v>0.03</v>
      </c>
      <c r="AF170" s="20">
        <v>0.03</v>
      </c>
      <c r="AG170" s="20">
        <v>0.03</v>
      </c>
      <c r="AH170" s="20">
        <v>0.03</v>
      </c>
      <c r="AI170" s="20">
        <v>0.03</v>
      </c>
      <c r="AJ170" s="20">
        <v>0.03</v>
      </c>
      <c r="AK170" s="20">
        <v>0.03</v>
      </c>
    </row>
    <row r="171" spans="1:37" x14ac:dyDescent="0.2">
      <c r="A171" s="20" t="s">
        <v>30</v>
      </c>
      <c r="B171" s="20">
        <v>0</v>
      </c>
      <c r="C171" s="20">
        <v>0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0">
        <v>1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20">
        <v>0</v>
      </c>
      <c r="AI171" s="20">
        <v>0</v>
      </c>
      <c r="AJ171" s="20">
        <v>0</v>
      </c>
      <c r="AK171" s="20">
        <v>0</v>
      </c>
    </row>
    <row r="172" spans="1:37" x14ac:dyDescent="0.2">
      <c r="A172" s="20" t="s">
        <v>92</v>
      </c>
      <c r="B172" s="20">
        <v>0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14.6</v>
      </c>
      <c r="Q172" s="20">
        <v>14.6</v>
      </c>
      <c r="R172" s="20">
        <v>14.6</v>
      </c>
      <c r="S172" s="20">
        <v>14.6</v>
      </c>
      <c r="T172" s="20">
        <v>14.6</v>
      </c>
      <c r="U172" s="20">
        <v>14.6</v>
      </c>
      <c r="V172" s="20">
        <v>14.6</v>
      </c>
      <c r="W172" s="20">
        <v>14.6</v>
      </c>
      <c r="X172" s="20">
        <v>14.6</v>
      </c>
      <c r="Y172" s="20">
        <v>14.6</v>
      </c>
      <c r="Z172" s="20">
        <v>14.6</v>
      </c>
      <c r="AA172" s="20">
        <v>14.6</v>
      </c>
      <c r="AB172" s="20">
        <v>14.6</v>
      </c>
      <c r="AC172" s="20">
        <v>14.6</v>
      </c>
      <c r="AD172" s="20">
        <v>14.6</v>
      </c>
      <c r="AE172" s="20">
        <v>14.6</v>
      </c>
      <c r="AF172" s="20">
        <v>14.6</v>
      </c>
      <c r="AG172" s="20">
        <v>14.6</v>
      </c>
      <c r="AH172" s="20">
        <v>14.6</v>
      </c>
      <c r="AI172" s="20">
        <v>14.6</v>
      </c>
      <c r="AJ172" s="20">
        <v>14.6</v>
      </c>
      <c r="AK172" s="20">
        <v>14.6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0.83203125" customWidth="1"/>
  </cols>
  <sheetData>
    <row r="1" spans="1:2" x14ac:dyDescent="0.2">
      <c r="A1" s="1" t="s">
        <v>107</v>
      </c>
    </row>
    <row r="2" spans="1:2" x14ac:dyDescent="0.2">
      <c r="A2" t="s">
        <v>106</v>
      </c>
    </row>
    <row r="3" spans="1:2" x14ac:dyDescent="0.2">
      <c r="B3">
        <v>2016</v>
      </c>
    </row>
    <row r="4" spans="1:2" x14ac:dyDescent="0.2">
      <c r="A4" t="s">
        <v>16</v>
      </c>
      <c r="B4" s="27">
        <v>0.75675928297385775</v>
      </c>
    </row>
    <row r="5" spans="1:2" x14ac:dyDescent="0.2">
      <c r="A5" t="s">
        <v>0</v>
      </c>
      <c r="B5" s="28">
        <v>0.53822020243946267</v>
      </c>
    </row>
    <row r="6" spans="1:2" x14ac:dyDescent="0.2">
      <c r="A6" t="s">
        <v>120</v>
      </c>
      <c r="B6" s="27">
        <v>0.26</v>
      </c>
    </row>
    <row r="7" spans="1:2" x14ac:dyDescent="0.2">
      <c r="A7" t="s">
        <v>1</v>
      </c>
      <c r="B7" s="27">
        <v>0.17905669260374243</v>
      </c>
    </row>
    <row r="8" spans="1:2" x14ac:dyDescent="0.2">
      <c r="A8" t="s">
        <v>17</v>
      </c>
      <c r="B8" s="27">
        <v>0.28145948450407293</v>
      </c>
    </row>
    <row r="9" spans="1:2" x14ac:dyDescent="0.2">
      <c r="A9" t="s">
        <v>2</v>
      </c>
      <c r="B9" s="27">
        <v>2.4261183128517872E-2</v>
      </c>
    </row>
    <row r="10" spans="1:2" x14ac:dyDescent="0.2">
      <c r="A10" t="s">
        <v>3</v>
      </c>
      <c r="B10" s="27">
        <v>2.4261183128517872E-2</v>
      </c>
    </row>
    <row r="11" spans="1:2" x14ac:dyDescent="0.2">
      <c r="A11" t="s">
        <v>4</v>
      </c>
      <c r="B11" s="27">
        <v>0.68521340766960759</v>
      </c>
    </row>
    <row r="12" spans="1:2" x14ac:dyDescent="0.2">
      <c r="A12" t="s">
        <v>5</v>
      </c>
      <c r="B12" s="27">
        <v>0.68521340766960759</v>
      </c>
    </row>
    <row r="13" spans="1:2" x14ac:dyDescent="0.2">
      <c r="A13" t="s">
        <v>6</v>
      </c>
      <c r="B13" s="27">
        <v>0.47792122135877008</v>
      </c>
    </row>
    <row r="14" spans="1:2" x14ac:dyDescent="0.2">
      <c r="A14" t="s">
        <v>7</v>
      </c>
      <c r="B14" s="27">
        <v>0.10599999999999998</v>
      </c>
    </row>
    <row r="15" spans="1:2" x14ac:dyDescent="0.2">
      <c r="A15" t="s">
        <v>121</v>
      </c>
      <c r="B15" s="27">
        <v>0.10599999999999998</v>
      </c>
    </row>
    <row r="16" spans="1:2" x14ac:dyDescent="0.2">
      <c r="A16" t="s">
        <v>18</v>
      </c>
      <c r="B16" s="2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9"/>
  <sheetViews>
    <sheetView workbookViewId="0">
      <selection activeCell="A43" sqref="A43"/>
    </sheetView>
  </sheetViews>
  <sheetFormatPr baseColWidth="10" defaultColWidth="8.83203125" defaultRowHeight="15" x14ac:dyDescent="0.2"/>
  <cols>
    <col min="1" max="2" width="23.1640625" customWidth="1"/>
    <col min="3" max="3" width="15" customWidth="1"/>
    <col min="4" max="4" width="14.5" customWidth="1"/>
  </cols>
  <sheetData>
    <row r="1" spans="1:4" x14ac:dyDescent="0.2">
      <c r="A1" s="16" t="s">
        <v>126</v>
      </c>
      <c r="B1" s="16" t="s">
        <v>127</v>
      </c>
      <c r="C1" s="16" t="s">
        <v>128</v>
      </c>
      <c r="D1" s="16" t="s">
        <v>129</v>
      </c>
    </row>
    <row r="2" spans="1:4" x14ac:dyDescent="0.2">
      <c r="A2" s="37" t="s">
        <v>33</v>
      </c>
      <c r="B2" t="s">
        <v>31</v>
      </c>
      <c r="C2">
        <v>1</v>
      </c>
      <c r="D2">
        <v>320</v>
      </c>
    </row>
    <row r="3" spans="1:4" x14ac:dyDescent="0.2">
      <c r="A3" s="37"/>
      <c r="B3" t="s">
        <v>30</v>
      </c>
      <c r="C3">
        <v>1</v>
      </c>
      <c r="D3">
        <v>600</v>
      </c>
    </row>
    <row r="4" spans="1:4" x14ac:dyDescent="0.2">
      <c r="A4" s="37"/>
      <c r="B4" t="s">
        <v>130</v>
      </c>
      <c r="C4">
        <v>1</v>
      </c>
      <c r="D4">
        <v>3600</v>
      </c>
    </row>
    <row r="5" spans="1:4" x14ac:dyDescent="0.2">
      <c r="A5" s="37"/>
      <c r="B5" t="s">
        <v>131</v>
      </c>
      <c r="C5">
        <v>9</v>
      </c>
      <c r="D5">
        <v>16600</v>
      </c>
    </row>
    <row r="6" spans="1:4" x14ac:dyDescent="0.2">
      <c r="A6" s="37" t="s">
        <v>132</v>
      </c>
      <c r="B6" t="s">
        <v>31</v>
      </c>
      <c r="C6">
        <v>3</v>
      </c>
      <c r="D6">
        <v>716</v>
      </c>
    </row>
    <row r="7" spans="1:4" x14ac:dyDescent="0.2">
      <c r="A7" s="37"/>
      <c r="B7" t="s">
        <v>133</v>
      </c>
      <c r="C7">
        <v>46</v>
      </c>
      <c r="D7">
        <v>30393</v>
      </c>
    </row>
    <row r="8" spans="1:4" x14ac:dyDescent="0.2">
      <c r="A8" s="37" t="s">
        <v>134</v>
      </c>
      <c r="B8" t="s">
        <v>31</v>
      </c>
      <c r="C8">
        <v>6</v>
      </c>
      <c r="D8">
        <v>3995</v>
      </c>
    </row>
    <row r="9" spans="1:4" x14ac:dyDescent="0.2">
      <c r="A9" s="37"/>
      <c r="B9" t="s">
        <v>30</v>
      </c>
      <c r="C9">
        <v>28</v>
      </c>
      <c r="D9">
        <v>28140</v>
      </c>
    </row>
    <row r="10" spans="1:4" x14ac:dyDescent="0.2">
      <c r="A10" s="37"/>
      <c r="B10" t="s">
        <v>135</v>
      </c>
      <c r="C10">
        <v>3</v>
      </c>
      <c r="D10">
        <v>8700</v>
      </c>
    </row>
    <row r="11" spans="1:4" x14ac:dyDescent="0.2">
      <c r="A11" s="37"/>
      <c r="B11" t="s">
        <v>130</v>
      </c>
      <c r="C11">
        <v>3</v>
      </c>
      <c r="D11">
        <v>8908</v>
      </c>
    </row>
    <row r="12" spans="1:4" x14ac:dyDescent="0.2">
      <c r="A12" s="37"/>
      <c r="B12" t="s">
        <v>136</v>
      </c>
      <c r="C12">
        <v>11</v>
      </c>
      <c r="D12">
        <v>14395</v>
      </c>
    </row>
    <row r="14" spans="1:4" x14ac:dyDescent="0.2">
      <c r="A14" s="1"/>
      <c r="B14" s="1" t="s">
        <v>39</v>
      </c>
      <c r="C14" s="1" t="s">
        <v>41</v>
      </c>
      <c r="D14" s="18" t="s">
        <v>109</v>
      </c>
    </row>
    <row r="15" spans="1:4" x14ac:dyDescent="0.2">
      <c r="A15" s="17" t="s">
        <v>37</v>
      </c>
      <c r="B15" s="17" t="s">
        <v>1</v>
      </c>
      <c r="C15" t="s">
        <v>1</v>
      </c>
      <c r="D15" s="26">
        <f>(D10)/1000</f>
        <v>8.6999999999999993</v>
      </c>
    </row>
    <row r="16" spans="1:4" x14ac:dyDescent="0.2">
      <c r="A16" s="17" t="s">
        <v>36</v>
      </c>
      <c r="B16" s="17" t="s">
        <v>40</v>
      </c>
      <c r="C16" t="s">
        <v>17</v>
      </c>
      <c r="D16" s="26">
        <f>(D3+D9)/1000</f>
        <v>28.74</v>
      </c>
    </row>
    <row r="17" spans="1:36" x14ac:dyDescent="0.2">
      <c r="A17" s="17" t="s">
        <v>35</v>
      </c>
      <c r="B17" s="17" t="s">
        <v>2</v>
      </c>
      <c r="C17" t="s">
        <v>2</v>
      </c>
      <c r="D17" s="26">
        <f>(D2+D6+D8)/1000</f>
        <v>5.0309999999999997</v>
      </c>
      <c r="E17" s="3"/>
    </row>
    <row r="18" spans="1:36" x14ac:dyDescent="0.2">
      <c r="A18" s="17" t="s">
        <v>38</v>
      </c>
      <c r="B18" s="17" t="s">
        <v>4</v>
      </c>
      <c r="C18" t="s">
        <v>4</v>
      </c>
      <c r="D18" s="25">
        <f>(D4+D11)/1000</f>
        <v>12.507999999999999</v>
      </c>
    </row>
    <row r="20" spans="1:36" x14ac:dyDescent="0.2">
      <c r="A20" s="17" t="s">
        <v>42</v>
      </c>
    </row>
    <row r="21" spans="1:36" x14ac:dyDescent="0.2">
      <c r="A21" t="s">
        <v>43</v>
      </c>
    </row>
    <row r="23" spans="1:36" x14ac:dyDescent="0.2">
      <c r="A23" s="17" t="s">
        <v>105</v>
      </c>
    </row>
    <row r="25" spans="1:36" x14ac:dyDescent="0.2">
      <c r="A25" t="s">
        <v>109</v>
      </c>
    </row>
    <row r="26" spans="1:36" x14ac:dyDescent="0.2">
      <c r="A26" s="1" t="s">
        <v>41</v>
      </c>
      <c r="B26" s="1">
        <v>2016</v>
      </c>
      <c r="C26" s="1">
        <v>2017</v>
      </c>
      <c r="D26" s="1">
        <v>2018</v>
      </c>
      <c r="E26" s="1">
        <v>2019</v>
      </c>
      <c r="F26" s="1">
        <v>2020</v>
      </c>
      <c r="G26" s="1">
        <v>2021</v>
      </c>
      <c r="H26" s="1">
        <v>2022</v>
      </c>
      <c r="I26" s="1">
        <v>2023</v>
      </c>
      <c r="J26" s="1">
        <v>2024</v>
      </c>
      <c r="K26" s="1">
        <v>2025</v>
      </c>
      <c r="L26" s="1">
        <v>2026</v>
      </c>
      <c r="M26" s="1">
        <v>2027</v>
      </c>
      <c r="N26" s="1">
        <v>2028</v>
      </c>
      <c r="O26" s="1">
        <v>2029</v>
      </c>
      <c r="P26" s="1">
        <v>2030</v>
      </c>
      <c r="Q26" s="1">
        <v>2031</v>
      </c>
      <c r="R26" s="1">
        <v>2032</v>
      </c>
      <c r="S26" s="1">
        <v>2033</v>
      </c>
      <c r="T26" s="1">
        <v>2034</v>
      </c>
      <c r="U26" s="1">
        <v>2035</v>
      </c>
      <c r="V26" s="1">
        <v>2036</v>
      </c>
      <c r="W26" s="1">
        <v>2037</v>
      </c>
      <c r="X26" s="1">
        <v>2038</v>
      </c>
      <c r="Y26" s="1">
        <v>2039</v>
      </c>
      <c r="Z26" s="1">
        <v>2040</v>
      </c>
      <c r="AA26" s="1">
        <v>2041</v>
      </c>
      <c r="AB26" s="1">
        <v>2042</v>
      </c>
      <c r="AC26" s="1">
        <v>2043</v>
      </c>
      <c r="AD26" s="1">
        <v>2044</v>
      </c>
      <c r="AE26" s="1">
        <v>2045</v>
      </c>
      <c r="AF26" s="1">
        <v>2046</v>
      </c>
      <c r="AG26" s="1">
        <v>2047</v>
      </c>
      <c r="AH26" s="1">
        <v>2048</v>
      </c>
      <c r="AI26" s="1">
        <v>2049</v>
      </c>
      <c r="AJ26" s="1">
        <v>2050</v>
      </c>
    </row>
    <row r="27" spans="1:36" x14ac:dyDescent="0.2">
      <c r="A27" t="s">
        <v>1</v>
      </c>
      <c r="B27" s="3">
        <f>D15</f>
        <v>8.6999999999999993</v>
      </c>
      <c r="C27" s="3">
        <f>$B27*('CAN NEB CEF Elec Cap'!N112/'CAN NEB CEF Elec Cap'!$M112)</f>
        <v>8.6999999999999993</v>
      </c>
      <c r="D27" s="3">
        <f>$B27*('CAN NEB CEF Elec Cap'!O112/'CAN NEB CEF Elec Cap'!$M112)</f>
        <v>8.6999999999999993</v>
      </c>
      <c r="E27" s="3">
        <f>$B27*('CAN NEB CEF Elec Cap'!P112/'CAN NEB CEF Elec Cap'!$M112)</f>
        <v>8.6999999999999993</v>
      </c>
      <c r="F27" s="3">
        <f>$B27*('CAN NEB CEF Elec Cap'!Q112/'CAN NEB CEF Elec Cap'!$M112)</f>
        <v>8.6999999999999993</v>
      </c>
      <c r="G27" s="3">
        <f>$B27*('CAN NEB CEF Elec Cap'!R112/'CAN NEB CEF Elec Cap'!$M112)</f>
        <v>8.6999999999999993</v>
      </c>
      <c r="H27" s="3">
        <f>$B27*('CAN NEB CEF Elec Cap'!S112/'CAN NEB CEF Elec Cap'!$M112)</f>
        <v>8.6999999999999993</v>
      </c>
      <c r="I27" s="3">
        <f>$B27*('CAN NEB CEF Elec Cap'!T112/'CAN NEB CEF Elec Cap'!$M112)</f>
        <v>8.6999999999999993</v>
      </c>
      <c r="J27" s="3">
        <f>$B27*('CAN NEB CEF Elec Cap'!U112/'CAN NEB CEF Elec Cap'!$M112)</f>
        <v>8.6999999999999993</v>
      </c>
      <c r="K27" s="3">
        <f>$B27*('CAN NEB CEF Elec Cap'!V112/'CAN NEB CEF Elec Cap'!$M112)</f>
        <v>8.6999999999999993</v>
      </c>
      <c r="L27" s="3">
        <f>$B27*('CAN NEB CEF Elec Cap'!W112/'CAN NEB CEF Elec Cap'!$M112)</f>
        <v>8.6999999999999993</v>
      </c>
      <c r="M27" s="3">
        <f>$B27*('CAN NEB CEF Elec Cap'!X112/'CAN NEB CEF Elec Cap'!$M112)</f>
        <v>8.6999999999999993</v>
      </c>
      <c r="N27" s="3">
        <f>$B27*('CAN NEB CEF Elec Cap'!Y112/'CAN NEB CEF Elec Cap'!$M112)</f>
        <v>8.6999999999999993</v>
      </c>
      <c r="O27" s="3">
        <f>$B27*('CAN NEB CEF Elec Cap'!Z112/'CAN NEB CEF Elec Cap'!$M112)</f>
        <v>8.6999999999999993</v>
      </c>
      <c r="P27" s="3">
        <f>$B27*('CAN NEB CEF Elec Cap'!AA112/'CAN NEB CEF Elec Cap'!$M112)</f>
        <v>8.6999999999999993</v>
      </c>
      <c r="Q27" s="3">
        <f>$B27*('CAN NEB CEF Elec Cap'!AB112/'CAN NEB CEF Elec Cap'!$M112)</f>
        <v>8.6999999999999993</v>
      </c>
      <c r="R27" s="3">
        <f>$B27*('CAN NEB CEF Elec Cap'!AC112/'CAN NEB CEF Elec Cap'!$M112)</f>
        <v>8.6999999999999993</v>
      </c>
      <c r="S27" s="3">
        <f>$B27*('CAN NEB CEF Elec Cap'!AD112/'CAN NEB CEF Elec Cap'!$M112)</f>
        <v>8.6999999999999993</v>
      </c>
      <c r="T27" s="3">
        <f>$B27*('CAN NEB CEF Elec Cap'!AE112/'CAN NEB CEF Elec Cap'!$M112)</f>
        <v>8.6999999999999993</v>
      </c>
      <c r="U27" s="3">
        <f>$B27*('CAN NEB CEF Elec Cap'!AF112/'CAN NEB CEF Elec Cap'!$M112)</f>
        <v>8.6999999999999993</v>
      </c>
      <c r="V27" s="3">
        <f>$B27*('CAN NEB CEF Elec Cap'!AG112/'CAN NEB CEF Elec Cap'!$M112)</f>
        <v>8.6999999999999993</v>
      </c>
      <c r="W27" s="3">
        <f>$B27*('CAN NEB CEF Elec Cap'!AH112/'CAN NEB CEF Elec Cap'!$M112)</f>
        <v>8.6999999999999993</v>
      </c>
      <c r="X27" s="3">
        <f>$B27*('CAN NEB CEF Elec Cap'!AI112/'CAN NEB CEF Elec Cap'!$M112)</f>
        <v>8.6999999999999993</v>
      </c>
      <c r="Y27" s="3">
        <f>$B27*('CAN NEB CEF Elec Cap'!AJ112/'CAN NEB CEF Elec Cap'!$M112)</f>
        <v>8.6999999999999993</v>
      </c>
      <c r="Z27" s="3">
        <f>$B27*('CAN NEB CEF Elec Cap'!AK112/'CAN NEB CEF Elec Cap'!$M112)</f>
        <v>8.6999999999999993</v>
      </c>
      <c r="AA27" s="3">
        <f>$B27*('CAN NEB CEF Elec Cap'!AL112/'CAN NEB CEF Elec Cap'!$M112)</f>
        <v>0</v>
      </c>
      <c r="AB27" s="3">
        <f>$B27*('CAN NEB CEF Elec Cap'!AM112/'CAN NEB CEF Elec Cap'!$M112)</f>
        <v>0</v>
      </c>
      <c r="AC27" s="3">
        <f>$B27*('CAN NEB CEF Elec Cap'!AN112/'CAN NEB CEF Elec Cap'!$M112)</f>
        <v>0</v>
      </c>
      <c r="AD27" s="3">
        <f>$B27*('CAN NEB CEF Elec Cap'!AO112/'CAN NEB CEF Elec Cap'!$M112)</f>
        <v>0</v>
      </c>
      <c r="AE27" s="3">
        <f>$B27*('CAN NEB CEF Elec Cap'!AP112/'CAN NEB CEF Elec Cap'!$M112)</f>
        <v>0</v>
      </c>
      <c r="AF27" s="3">
        <f>$B27*('CAN NEB CEF Elec Cap'!AQ112/'CAN NEB CEF Elec Cap'!$M112)</f>
        <v>0</v>
      </c>
      <c r="AG27" s="3">
        <f>$B27*('CAN NEB CEF Elec Cap'!AR112/'CAN NEB CEF Elec Cap'!$M112)</f>
        <v>0</v>
      </c>
      <c r="AH27" s="3">
        <f>$B27*('CAN NEB CEF Elec Cap'!AS112/'CAN NEB CEF Elec Cap'!$M112)</f>
        <v>0</v>
      </c>
      <c r="AI27" s="3">
        <f>$B27*('CAN NEB CEF Elec Cap'!AT112/'CAN NEB CEF Elec Cap'!$M112)</f>
        <v>0</v>
      </c>
      <c r="AJ27" s="3">
        <f>$B27*('CAN NEB CEF Elec Cap'!AU112/'CAN NEB CEF Elec Cap'!$M112)</f>
        <v>0</v>
      </c>
    </row>
    <row r="28" spans="1:36" x14ac:dyDescent="0.2">
      <c r="A28" t="s">
        <v>17</v>
      </c>
      <c r="B28" s="3">
        <f>D16</f>
        <v>28.74</v>
      </c>
      <c r="C28" s="3">
        <f>$B28*('CAN NEB CEF Elec Cap'!N111/'CAN NEB CEF Elec Cap'!$M111)</f>
        <v>32.618683345739754</v>
      </c>
      <c r="D28" s="3">
        <f>$B28*('CAN NEB CEF Elec Cap'!O111/'CAN NEB CEF Elec Cap'!$M111)</f>
        <v>35.297235970151966</v>
      </c>
      <c r="E28" s="3">
        <f>$B28*('CAN NEB CEF Elec Cap'!P111/'CAN NEB CEF Elec Cap'!$M111)</f>
        <v>39.019380526153341</v>
      </c>
      <c r="F28" s="3">
        <f>$B28*('CAN NEB CEF Elec Cap'!Q111/'CAN NEB CEF Elec Cap'!$M111)</f>
        <v>39.593356088527386</v>
      </c>
      <c r="G28" s="3">
        <f>$B28*('CAN NEB CEF Elec Cap'!R111/'CAN NEB CEF Elec Cap'!$M111)</f>
        <v>40.167331650901431</v>
      </c>
      <c r="H28" s="3">
        <f>$B28*('CAN NEB CEF Elec Cap'!S111/'CAN NEB CEF Elec Cap'!$M111)</f>
        <v>40.741307213275476</v>
      </c>
      <c r="I28" s="3">
        <f>$B28*('CAN NEB CEF Elec Cap'!T111/'CAN NEB CEF Elec Cap'!$M111)</f>
        <v>41.315282775649521</v>
      </c>
      <c r="J28" s="3">
        <f>$B28*('CAN NEB CEF Elec Cap'!U111/'CAN NEB CEF Elec Cap'!$M111)</f>
        <v>41.889258338023559</v>
      </c>
      <c r="K28" s="3">
        <f>$B28*('CAN NEB CEF Elec Cap'!V111/'CAN NEB CEF Elec Cap'!$M111)</f>
        <v>42.463233900397604</v>
      </c>
      <c r="L28" s="3">
        <f>$B28*('CAN NEB CEF Elec Cap'!W111/'CAN NEB CEF Elec Cap'!$M111)</f>
        <v>43.037209462771656</v>
      </c>
      <c r="M28" s="3">
        <f>$B28*('CAN NEB CEF Elec Cap'!X111/'CAN NEB CEF Elec Cap'!$M111)</f>
        <v>43.611185025145701</v>
      </c>
      <c r="N28" s="3">
        <f>$B28*('CAN NEB CEF Elec Cap'!Y111/'CAN NEB CEF Elec Cap'!$M111)</f>
        <v>44.185160587519746</v>
      </c>
      <c r="O28" s="3">
        <f>$B28*('CAN NEB CEF Elec Cap'!Z111/'CAN NEB CEF Elec Cap'!$M111)</f>
        <v>44.759136149893791</v>
      </c>
      <c r="P28" s="3">
        <f>$B28*('CAN NEB CEF Elec Cap'!AA111/'CAN NEB CEF Elec Cap'!$M111)</f>
        <v>45.333111712267829</v>
      </c>
      <c r="Q28" s="3">
        <f>$B28*('CAN NEB CEF Elec Cap'!AB111/'CAN NEB CEF Elec Cap'!$M111)</f>
        <v>45.907087274641874</v>
      </c>
      <c r="R28" s="3">
        <f>$B28*('CAN NEB CEF Elec Cap'!AC111/'CAN NEB CEF Elec Cap'!$M111)</f>
        <v>46.481062837015919</v>
      </c>
      <c r="S28" s="3">
        <f>$B28*('CAN NEB CEF Elec Cap'!AD111/'CAN NEB CEF Elec Cap'!$M111)</f>
        <v>47.055038399389964</v>
      </c>
      <c r="T28" s="3">
        <f>$B28*('CAN NEB CEF Elec Cap'!AE111/'CAN NEB CEF Elec Cap'!$M111)</f>
        <v>47.629013961764009</v>
      </c>
      <c r="U28" s="3">
        <f>$B28*('CAN NEB CEF Elec Cap'!AF111/'CAN NEB CEF Elec Cap'!$M111)</f>
        <v>47.715979956063109</v>
      </c>
      <c r="V28" s="3">
        <f>$B28*('CAN NEB CEF Elec Cap'!AG111/'CAN NEB CEF Elec Cap'!$M111)</f>
        <v>47.715979956063109</v>
      </c>
      <c r="W28" s="3">
        <f>$B28*('CAN NEB CEF Elec Cap'!AH111/'CAN NEB CEF Elec Cap'!$M111)</f>
        <v>47.715979956063109</v>
      </c>
      <c r="X28" s="3">
        <f>$B28*('CAN NEB CEF Elec Cap'!AI111/'CAN NEB CEF Elec Cap'!$M111)</f>
        <v>47.715979956063109</v>
      </c>
      <c r="Y28" s="3">
        <f>$B28*('CAN NEB CEF Elec Cap'!AJ111/'CAN NEB CEF Elec Cap'!$M111)</f>
        <v>47.715979956063109</v>
      </c>
      <c r="Z28" s="3">
        <f>$B28*('CAN NEB CEF Elec Cap'!AK111/'CAN NEB CEF Elec Cap'!$M111)</f>
        <v>47.715979956063109</v>
      </c>
      <c r="AA28" s="3">
        <f t="shared" ref="AA28:AJ30" si="0">TREND($Q28:$Z28,$Q$26:$Z$26,AA$26)</f>
        <v>48.286476878665212</v>
      </c>
      <c r="AB28" s="3">
        <f t="shared" si="0"/>
        <v>48.459143907346345</v>
      </c>
      <c r="AC28" s="3">
        <f t="shared" si="0"/>
        <v>48.631810936027421</v>
      </c>
      <c r="AD28" s="3">
        <f t="shared" si="0"/>
        <v>48.804477964708553</v>
      </c>
      <c r="AE28" s="3">
        <f t="shared" si="0"/>
        <v>48.977144993389686</v>
      </c>
      <c r="AF28" s="3">
        <f t="shared" si="0"/>
        <v>49.149812022070819</v>
      </c>
      <c r="AG28" s="3">
        <f t="shared" si="0"/>
        <v>49.322479050751895</v>
      </c>
      <c r="AH28" s="3">
        <f t="shared" si="0"/>
        <v>49.495146079433027</v>
      </c>
      <c r="AI28" s="3">
        <f t="shared" si="0"/>
        <v>49.66781310811416</v>
      </c>
      <c r="AJ28" s="3">
        <f t="shared" si="0"/>
        <v>49.840480136795236</v>
      </c>
    </row>
    <row r="29" spans="1:36" x14ac:dyDescent="0.2">
      <c r="A29" t="s">
        <v>2</v>
      </c>
      <c r="B29" s="3">
        <f>D17</f>
        <v>5.0309999999999997</v>
      </c>
      <c r="C29" s="3">
        <f>$B29*('CAN NEB CEF Elec Cap'!N110/'CAN NEB CEF Elec Cap'!$M110)</f>
        <v>5.0309999999999997</v>
      </c>
      <c r="D29" s="3">
        <f>$B29*('CAN NEB CEF Elec Cap'!O110/'CAN NEB CEF Elec Cap'!$M110)</f>
        <v>5.0309999999999997</v>
      </c>
      <c r="E29" s="3">
        <f>$B29*('CAN NEB CEF Elec Cap'!P110/'CAN NEB CEF Elec Cap'!$M110)</f>
        <v>5.0309999999999997</v>
      </c>
      <c r="F29" s="3">
        <f>$B29*('CAN NEB CEF Elec Cap'!Q110/'CAN NEB CEF Elec Cap'!$M110)</f>
        <v>61.306167785234898</v>
      </c>
      <c r="G29" s="3">
        <f>$B29*('CAN NEB CEF Elec Cap'!R110/'CAN NEB CEF Elec Cap'!$M110)</f>
        <v>61.306167785234898</v>
      </c>
      <c r="H29" s="3">
        <f>$B29*('CAN NEB CEF Elec Cap'!S110/'CAN NEB CEF Elec Cap'!$M110)</f>
        <v>61.306167785234898</v>
      </c>
      <c r="I29" s="3">
        <f>$B29*('CAN NEB CEF Elec Cap'!T110/'CAN NEB CEF Elec Cap'!$M110)</f>
        <v>61.306167785234898</v>
      </c>
      <c r="J29" s="3">
        <f>$B29*('CAN NEB CEF Elec Cap'!U110/'CAN NEB CEF Elec Cap'!$M110)</f>
        <v>61.306167785234898</v>
      </c>
      <c r="K29" s="3">
        <f>$B29*('CAN NEB CEF Elec Cap'!V110/'CAN NEB CEF Elec Cap'!$M110)</f>
        <v>117.58133557046979</v>
      </c>
      <c r="L29" s="3">
        <f>$B29*('CAN NEB CEF Elec Cap'!W110/'CAN NEB CEF Elec Cap'!$M110)</f>
        <v>117.58133557046979</v>
      </c>
      <c r="M29" s="3">
        <f>$B29*('CAN NEB CEF Elec Cap'!X110/'CAN NEB CEF Elec Cap'!$M110)</f>
        <v>117.58133557046979</v>
      </c>
      <c r="N29" s="3">
        <f>$B29*('CAN NEB CEF Elec Cap'!Y110/'CAN NEB CEF Elec Cap'!$M110)</f>
        <v>117.58133557046979</v>
      </c>
      <c r="O29" s="3">
        <f>$B29*('CAN NEB CEF Elec Cap'!Z110/'CAN NEB CEF Elec Cap'!$M110)</f>
        <v>117.58133557046979</v>
      </c>
      <c r="P29" s="3">
        <f>$B29*('CAN NEB CEF Elec Cap'!AA110/'CAN NEB CEF Elec Cap'!$M110)</f>
        <v>173.85650335570469</v>
      </c>
      <c r="Q29" s="3">
        <f>$B29*('CAN NEB CEF Elec Cap'!AB110/'CAN NEB CEF Elec Cap'!$M110)</f>
        <v>173.85650335570469</v>
      </c>
      <c r="R29" s="3">
        <f>$B29*('CAN NEB CEF Elec Cap'!AC110/'CAN NEB CEF Elec Cap'!$M110)</f>
        <v>173.85650335570469</v>
      </c>
      <c r="S29" s="3">
        <f>$B29*('CAN NEB CEF Elec Cap'!AD110/'CAN NEB CEF Elec Cap'!$M110)</f>
        <v>173.85650335570469</v>
      </c>
      <c r="T29" s="3">
        <f>$B29*('CAN NEB CEF Elec Cap'!AE110/'CAN NEB CEF Elec Cap'!$M110)</f>
        <v>173.85650335570469</v>
      </c>
      <c r="U29" s="3">
        <f>$B29*('CAN NEB CEF Elec Cap'!AF110/'CAN NEB CEF Elec Cap'!$M110)</f>
        <v>230.13167114093957</v>
      </c>
      <c r="V29" s="3">
        <f>$B29*('CAN NEB CEF Elec Cap'!AG110/'CAN NEB CEF Elec Cap'!$M110)</f>
        <v>230.13167114093957</v>
      </c>
      <c r="W29" s="3">
        <f>$B29*('CAN NEB CEF Elec Cap'!AH110/'CAN NEB CEF Elec Cap'!$M110)</f>
        <v>230.13167114093957</v>
      </c>
      <c r="X29" s="3">
        <f>$B29*('CAN NEB CEF Elec Cap'!AI110/'CAN NEB CEF Elec Cap'!$M110)</f>
        <v>230.13167114093957</v>
      </c>
      <c r="Y29" s="3">
        <f>$B29*('CAN NEB CEF Elec Cap'!AJ110/'CAN NEB CEF Elec Cap'!$M110)</f>
        <v>230.13167114093957</v>
      </c>
      <c r="Z29" s="3">
        <f>$B29*('CAN NEB CEF Elec Cap'!AK110/'CAN NEB CEF Elec Cap'!$M110)</f>
        <v>230.13167114093957</v>
      </c>
      <c r="AA29" s="3">
        <f t="shared" si="0"/>
        <v>252.64173825503531</v>
      </c>
      <c r="AB29" s="3">
        <f t="shared" si="0"/>
        <v>260.82721720561312</v>
      </c>
      <c r="AC29" s="3">
        <f t="shared" si="0"/>
        <v>269.01269615619458</v>
      </c>
      <c r="AD29" s="3">
        <f t="shared" si="0"/>
        <v>277.1981751067724</v>
      </c>
      <c r="AE29" s="3">
        <f t="shared" si="0"/>
        <v>285.38365405735385</v>
      </c>
      <c r="AF29" s="3">
        <f t="shared" si="0"/>
        <v>293.56913300793167</v>
      </c>
      <c r="AG29" s="3">
        <f t="shared" si="0"/>
        <v>301.75461195851312</v>
      </c>
      <c r="AH29" s="3">
        <f t="shared" si="0"/>
        <v>309.94009090909094</v>
      </c>
      <c r="AI29" s="3">
        <f t="shared" si="0"/>
        <v>318.12556985966876</v>
      </c>
      <c r="AJ29" s="3">
        <f t="shared" si="0"/>
        <v>326.31104881025021</v>
      </c>
    </row>
    <row r="30" spans="1:36" x14ac:dyDescent="0.2">
      <c r="A30" t="s">
        <v>4</v>
      </c>
      <c r="B30" s="6">
        <f>SUM(D18)</f>
        <v>12.507999999999999</v>
      </c>
      <c r="C30" s="6">
        <f>$B30*('CAN NEB CEF Elec Cap'!N109/'CAN NEB CEF Elec Cap'!$M109)</f>
        <v>12.507999999999999</v>
      </c>
      <c r="D30" s="6">
        <f>$B30*('CAN NEB CEF Elec Cap'!O109/'CAN NEB CEF Elec Cap'!$M109)</f>
        <v>14.775009823467574</v>
      </c>
      <c r="E30" s="6">
        <f>$B30*('CAN NEB CEF Elec Cap'!P109/'CAN NEB CEF Elec Cap'!$M109)</f>
        <v>14.775009823467574</v>
      </c>
      <c r="F30" s="6">
        <f>$B30*('CAN NEB CEF Elec Cap'!Q109/'CAN NEB CEF Elec Cap'!$M109)</f>
        <v>14.775009823467574</v>
      </c>
      <c r="G30" s="6">
        <f>$B30*('CAN NEB CEF Elec Cap'!R109/'CAN NEB CEF Elec Cap'!$M109)</f>
        <v>14.775009823467574</v>
      </c>
      <c r="H30" s="6">
        <f>$B30*('CAN NEB CEF Elec Cap'!S109/'CAN NEB CEF Elec Cap'!$M109)</f>
        <v>14.775009823467574</v>
      </c>
      <c r="I30" s="6">
        <f>$B30*('CAN NEB CEF Elec Cap'!T109/'CAN NEB CEF Elec Cap'!$M109)</f>
        <v>17.042019646935149</v>
      </c>
      <c r="J30" s="6">
        <f>$B30*('CAN NEB CEF Elec Cap'!U109/'CAN NEB CEF Elec Cap'!$M109)</f>
        <v>17.042019646935149</v>
      </c>
      <c r="K30" s="6">
        <f>$B30*('CAN NEB CEF Elec Cap'!V109/'CAN NEB CEF Elec Cap'!$M109)</f>
        <v>17.042019646935149</v>
      </c>
      <c r="L30" s="6">
        <f>$B30*('CAN NEB CEF Elec Cap'!W109/'CAN NEB CEF Elec Cap'!$M109)</f>
        <v>17.042019646935149</v>
      </c>
      <c r="M30" s="6">
        <f>$B30*('CAN NEB CEF Elec Cap'!X109/'CAN NEB CEF Elec Cap'!$M109)</f>
        <v>17.042019646935149</v>
      </c>
      <c r="N30" s="6">
        <f>$B30*('CAN NEB CEF Elec Cap'!Y109/'CAN NEB CEF Elec Cap'!$M109)</f>
        <v>19.309029470402724</v>
      </c>
      <c r="O30" s="6">
        <f>$B30*('CAN NEB CEF Elec Cap'!Z109/'CAN NEB CEF Elec Cap'!$M109)</f>
        <v>19.309029470402724</v>
      </c>
      <c r="P30" s="6">
        <f>$B30*('CAN NEB CEF Elec Cap'!AA109/'CAN NEB CEF Elec Cap'!$M109)</f>
        <v>19.309029470402724</v>
      </c>
      <c r="Q30" s="6">
        <f>$B30*('CAN NEB CEF Elec Cap'!AB109/'CAN NEB CEF Elec Cap'!$M109)</f>
        <v>19.309029470402724</v>
      </c>
      <c r="R30" s="6">
        <f>$B30*('CAN NEB CEF Elec Cap'!AC109/'CAN NEB CEF Elec Cap'!$M109)</f>
        <v>19.309029470402724</v>
      </c>
      <c r="S30" s="6">
        <f>$B30*('CAN NEB CEF Elec Cap'!AD109/'CAN NEB CEF Elec Cap'!$M109)</f>
        <v>21.576039293870299</v>
      </c>
      <c r="T30" s="6">
        <f>$B30*('CAN NEB CEF Elec Cap'!AE109/'CAN NEB CEF Elec Cap'!$M109)</f>
        <v>21.576039293870299</v>
      </c>
      <c r="U30" s="6">
        <f>$B30*('CAN NEB CEF Elec Cap'!AF109/'CAN NEB CEF Elec Cap'!$M109)</f>
        <v>21.576039293870299</v>
      </c>
      <c r="V30" s="6">
        <f>$B30*('CAN NEB CEF Elec Cap'!AG109/'CAN NEB CEF Elec Cap'!$M109)</f>
        <v>21.576039293870299</v>
      </c>
      <c r="W30" s="6">
        <f>$B30*('CAN NEB CEF Elec Cap'!AH109/'CAN NEB CEF Elec Cap'!$M109)</f>
        <v>21.576039293870299</v>
      </c>
      <c r="X30" s="6">
        <f>$B30*('CAN NEB CEF Elec Cap'!AI109/'CAN NEB CEF Elec Cap'!$M109)</f>
        <v>21.576039293870299</v>
      </c>
      <c r="Y30" s="6">
        <f>$B30*('CAN NEB CEF Elec Cap'!AJ109/'CAN NEB CEF Elec Cap'!$M109)</f>
        <v>21.576039293870299</v>
      </c>
      <c r="Z30" s="6">
        <f>$B30*('CAN NEB CEF Elec Cap'!AK109/'CAN NEB CEF Elec Cap'!$M109)</f>
        <v>21.576039293870299</v>
      </c>
      <c r="AA30" s="6">
        <f t="shared" si="0"/>
        <v>22.331709235026153</v>
      </c>
      <c r="AB30" s="6">
        <f t="shared" si="0"/>
        <v>22.551540490635148</v>
      </c>
      <c r="AC30" s="6">
        <f t="shared" si="0"/>
        <v>22.771371746244142</v>
      </c>
      <c r="AD30" s="6">
        <f t="shared" si="0"/>
        <v>22.99120300185308</v>
      </c>
      <c r="AE30" s="6">
        <f t="shared" si="0"/>
        <v>23.211034257462074</v>
      </c>
      <c r="AF30" s="6">
        <f t="shared" si="0"/>
        <v>23.430865513071069</v>
      </c>
      <c r="AG30" s="6">
        <f t="shared" si="0"/>
        <v>23.650696768680007</v>
      </c>
      <c r="AH30" s="6">
        <f t="shared" si="0"/>
        <v>23.870528024289001</v>
      </c>
      <c r="AI30" s="6">
        <f t="shared" si="0"/>
        <v>24.090359279897996</v>
      </c>
      <c r="AJ30" s="6">
        <f t="shared" si="0"/>
        <v>24.310190535506933</v>
      </c>
    </row>
    <row r="32" spans="1:36" x14ac:dyDescent="0.2">
      <c r="A32" t="s">
        <v>108</v>
      </c>
    </row>
    <row r="34" spans="1:36" x14ac:dyDescent="0.2">
      <c r="A34" t="s">
        <v>110</v>
      </c>
    </row>
    <row r="35" spans="1:36" x14ac:dyDescent="0.2">
      <c r="A35" s="1" t="s">
        <v>41</v>
      </c>
      <c r="B35" s="1">
        <v>2016</v>
      </c>
      <c r="C35" s="1">
        <v>2017</v>
      </c>
      <c r="D35" s="1">
        <v>2018</v>
      </c>
      <c r="E35" s="1">
        <v>2019</v>
      </c>
      <c r="F35" s="1">
        <v>2020</v>
      </c>
      <c r="G35" s="1">
        <v>2021</v>
      </c>
      <c r="H35" s="1">
        <v>2022</v>
      </c>
      <c r="I35" s="1">
        <v>2023</v>
      </c>
      <c r="J35" s="1">
        <v>2024</v>
      </c>
      <c r="K35" s="1">
        <v>2025</v>
      </c>
      <c r="L35" s="1">
        <v>2026</v>
      </c>
      <c r="M35" s="1">
        <v>2027</v>
      </c>
      <c r="N35" s="1">
        <v>2028</v>
      </c>
      <c r="O35" s="1">
        <v>2029</v>
      </c>
      <c r="P35" s="1">
        <v>2030</v>
      </c>
      <c r="Q35" s="1">
        <v>2031</v>
      </c>
      <c r="R35" s="1">
        <v>2032</v>
      </c>
      <c r="S35" s="1">
        <v>2033</v>
      </c>
      <c r="T35" s="1">
        <v>2034</v>
      </c>
      <c r="U35" s="1">
        <v>2035</v>
      </c>
      <c r="V35" s="1">
        <v>2036</v>
      </c>
      <c r="W35" s="1">
        <v>2037</v>
      </c>
      <c r="X35" s="1">
        <v>2038</v>
      </c>
      <c r="Y35" s="1">
        <v>2039</v>
      </c>
      <c r="Z35" s="1">
        <v>2040</v>
      </c>
      <c r="AA35" s="1">
        <v>2041</v>
      </c>
      <c r="AB35" s="1">
        <v>2042</v>
      </c>
      <c r="AC35" s="1">
        <v>2043</v>
      </c>
      <c r="AD35" s="1">
        <v>2044</v>
      </c>
      <c r="AE35" s="1">
        <v>2045</v>
      </c>
      <c r="AF35" s="1">
        <v>2046</v>
      </c>
      <c r="AG35" s="1">
        <v>2047</v>
      </c>
      <c r="AH35" s="1">
        <v>2048</v>
      </c>
      <c r="AI35" s="1">
        <v>2049</v>
      </c>
      <c r="AJ35" s="1">
        <v>2050</v>
      </c>
    </row>
    <row r="36" spans="1:36" x14ac:dyDescent="0.2">
      <c r="A36" t="s">
        <v>1</v>
      </c>
      <c r="B36" s="3">
        <f>B27*365*24*'Data from elec-BECF'!$B7</f>
        <v>13646.268656716416</v>
      </c>
      <c r="C36" s="3">
        <f>C27*365*24*'Data from elec-BECF'!$B7</f>
        <v>13646.268656716416</v>
      </c>
      <c r="D36" s="3">
        <f>D27*365*24*'Data from elec-BECF'!$B7</f>
        <v>13646.268656716416</v>
      </c>
      <c r="E36" s="3">
        <f>E27*365*24*'Data from elec-BECF'!$B7</f>
        <v>13646.268656716416</v>
      </c>
      <c r="F36" s="3">
        <f>F27*365*24*'Data from elec-BECF'!$B7</f>
        <v>13646.268656716416</v>
      </c>
      <c r="G36" s="3">
        <f>G27*365*24*'Data from elec-BECF'!$B7</f>
        <v>13646.268656716416</v>
      </c>
      <c r="H36" s="3">
        <f>H27*365*24*'Data from elec-BECF'!$B7</f>
        <v>13646.268656716416</v>
      </c>
      <c r="I36" s="3">
        <f>I27*365*24*'Data from elec-BECF'!$B7</f>
        <v>13646.268656716416</v>
      </c>
      <c r="J36" s="3">
        <f>J27*365*24*'Data from elec-BECF'!$B7</f>
        <v>13646.268656716416</v>
      </c>
      <c r="K36" s="3">
        <f>K27*365*24*'Data from elec-BECF'!$B7</f>
        <v>13646.268656716416</v>
      </c>
      <c r="L36" s="3">
        <f>L27*365*24*'Data from elec-BECF'!$B7</f>
        <v>13646.268656716416</v>
      </c>
      <c r="M36" s="3">
        <f>M27*365*24*'Data from elec-BECF'!$B7</f>
        <v>13646.268656716416</v>
      </c>
      <c r="N36" s="3">
        <f>N27*365*24*'Data from elec-BECF'!$B7</f>
        <v>13646.268656716416</v>
      </c>
      <c r="O36" s="3">
        <f>O27*365*24*'Data from elec-BECF'!$B7</f>
        <v>13646.268656716416</v>
      </c>
      <c r="P36" s="3">
        <f>P27*365*24*'Data from elec-BECF'!$B7</f>
        <v>13646.268656716416</v>
      </c>
      <c r="Q36" s="3">
        <f>Q27*365*24*'Data from elec-BECF'!$B7</f>
        <v>13646.268656716416</v>
      </c>
      <c r="R36" s="3">
        <f>R27*365*24*'Data from elec-BECF'!$B7</f>
        <v>13646.268656716416</v>
      </c>
      <c r="S36" s="3">
        <f>S27*365*24*'Data from elec-BECF'!$B7</f>
        <v>13646.268656716416</v>
      </c>
      <c r="T36" s="3">
        <f>T27*365*24*'Data from elec-BECF'!$B7</f>
        <v>13646.268656716416</v>
      </c>
      <c r="U36" s="3">
        <f>U27*365*24*'Data from elec-BECF'!$B7</f>
        <v>13646.268656716416</v>
      </c>
      <c r="V36" s="3">
        <f>V27*365*24*'Data from elec-BECF'!$B7</f>
        <v>13646.268656716416</v>
      </c>
      <c r="W36" s="3">
        <f>W27*365*24*'Data from elec-BECF'!$B7</f>
        <v>13646.268656716416</v>
      </c>
      <c r="X36" s="3">
        <f>X27*365*24*'Data from elec-BECF'!$B7</f>
        <v>13646.268656716416</v>
      </c>
      <c r="Y36" s="3">
        <f>Y27*365*24*'Data from elec-BECF'!$B7</f>
        <v>13646.268656716416</v>
      </c>
      <c r="Z36" s="3">
        <f>Z27*365*24*'Data from elec-BECF'!$B7</f>
        <v>13646.268656716416</v>
      </c>
      <c r="AA36" s="3">
        <f>AA27*365*24*'Data from elec-BECF'!$B7</f>
        <v>0</v>
      </c>
      <c r="AB36" s="3">
        <f>AB27*365*24*'Data from elec-BECF'!$B7</f>
        <v>0</v>
      </c>
      <c r="AC36" s="3">
        <f>AC27*365*24*'Data from elec-BECF'!$B7</f>
        <v>0</v>
      </c>
      <c r="AD36" s="3">
        <f>AD27*365*24*'Data from elec-BECF'!$B7</f>
        <v>0</v>
      </c>
      <c r="AE36" s="3">
        <f>AE27*365*24*'Data from elec-BECF'!$B7</f>
        <v>0</v>
      </c>
      <c r="AF36" s="3">
        <f>AF27*365*24*'Data from elec-BECF'!$B7</f>
        <v>0</v>
      </c>
      <c r="AG36" s="3">
        <f>AG27*365*24*'Data from elec-BECF'!$B7</f>
        <v>0</v>
      </c>
      <c r="AH36" s="3">
        <f>AH27*365*24*'Data from elec-BECF'!$B7</f>
        <v>0</v>
      </c>
      <c r="AI36" s="3">
        <f>AI27*365*24*'Data from elec-BECF'!$B7</f>
        <v>0</v>
      </c>
      <c r="AJ36" s="3">
        <f>AJ27*365*24*'Data from elec-BECF'!$B7</f>
        <v>0</v>
      </c>
    </row>
    <row r="37" spans="1:36" x14ac:dyDescent="0.2">
      <c r="A37" t="s">
        <v>17</v>
      </c>
      <c r="B37" s="3">
        <f>B28*365*24*'Data from elec-BECF'!$B8</f>
        <v>70860.915321508204</v>
      </c>
      <c r="C37" s="3">
        <f>C28*365*24*'Data from elec-BECF'!$B8</f>
        <v>80424.139125315065</v>
      </c>
      <c r="D37" s="3">
        <f>D28*365*24*'Data from elec-BECF'!$B8</f>
        <v>87028.338523459723</v>
      </c>
      <c r="E37" s="3">
        <f>E28*365*24*'Data from elec-BECF'!$B8</f>
        <v>96205.602622180188</v>
      </c>
      <c r="F37" s="3">
        <f>F28*365*24*'Data from elec-BECF'!$B8</f>
        <v>97620.78820749688</v>
      </c>
      <c r="G37" s="3">
        <f>G28*365*24*'Data from elec-BECF'!$B8</f>
        <v>99035.973792813602</v>
      </c>
      <c r="H37" s="3">
        <f>H28*365*24*'Data from elec-BECF'!$B8</f>
        <v>100451.15937813032</v>
      </c>
      <c r="I37" s="3">
        <f>I28*365*24*'Data from elec-BECF'!$B8</f>
        <v>101866.34496344702</v>
      </c>
      <c r="J37" s="3">
        <f>J28*365*24*'Data from elec-BECF'!$B8</f>
        <v>103281.53054876372</v>
      </c>
      <c r="K37" s="3">
        <f>K28*365*24*'Data from elec-BECF'!$B8</f>
        <v>104696.71613408042</v>
      </c>
      <c r="L37" s="3">
        <f>L28*365*24*'Data from elec-BECF'!$B8</f>
        <v>106111.90171939715</v>
      </c>
      <c r="M37" s="3">
        <f>M28*365*24*'Data from elec-BECF'!$B8</f>
        <v>107527.08730471386</v>
      </c>
      <c r="N37" s="3">
        <f>N28*365*24*'Data from elec-BECF'!$B8</f>
        <v>108942.27289003057</v>
      </c>
      <c r="O37" s="3">
        <f>O28*365*24*'Data from elec-BECF'!$B8</f>
        <v>110357.45847534729</v>
      </c>
      <c r="P37" s="3">
        <f>P28*365*24*'Data from elec-BECF'!$B8</f>
        <v>111772.64406066398</v>
      </c>
      <c r="Q37" s="3">
        <f>Q28*365*24*'Data from elec-BECF'!$B8</f>
        <v>113187.82964598069</v>
      </c>
      <c r="R37" s="3">
        <f>R28*365*24*'Data from elec-BECF'!$B8</f>
        <v>114603.01523129741</v>
      </c>
      <c r="S37" s="3">
        <f>S28*365*24*'Data from elec-BECF'!$B8</f>
        <v>116018.20081661409</v>
      </c>
      <c r="T37" s="3">
        <f>T28*365*24*'Data from elec-BECF'!$B8</f>
        <v>117433.38640193082</v>
      </c>
      <c r="U37" s="3">
        <f>U28*365*24*'Data from elec-BECF'!$B8</f>
        <v>117647.80846031215</v>
      </c>
      <c r="V37" s="3">
        <f>V28*365*24*'Data from elec-BECF'!$B8</f>
        <v>117647.80846031215</v>
      </c>
      <c r="W37" s="3">
        <f>W28*365*24*'Data from elec-BECF'!$B8</f>
        <v>117647.80846031215</v>
      </c>
      <c r="X37" s="3">
        <f>X28*365*24*'Data from elec-BECF'!$B8</f>
        <v>117647.80846031215</v>
      </c>
      <c r="Y37" s="3">
        <f>Y28*365*24*'Data from elec-BECF'!$B8</f>
        <v>117647.80846031215</v>
      </c>
      <c r="Z37" s="3">
        <f>Z28*365*24*'Data from elec-BECF'!$B8</f>
        <v>117647.80846031215</v>
      </c>
      <c r="AA37" s="3">
        <f>AA28*365*24*'Data from elec-BECF'!$B8</f>
        <v>119054.41716329365</v>
      </c>
      <c r="AB37" s="3">
        <f>AB28*365*24*'Data from elec-BECF'!$B8</f>
        <v>119480.14241375259</v>
      </c>
      <c r="AC37" s="3">
        <f>AC28*365*24*'Data from elec-BECF'!$B8</f>
        <v>119905.86766421142</v>
      </c>
      <c r="AD37" s="3">
        <f>AD28*365*24*'Data from elec-BECF'!$B8</f>
        <v>120331.59291467039</v>
      </c>
      <c r="AE37" s="3">
        <f>AE28*365*24*'Data from elec-BECF'!$B8</f>
        <v>120757.3181651293</v>
      </c>
      <c r="AF37" s="3">
        <f>AF28*365*24*'Data from elec-BECF'!$B8</f>
        <v>121183.04341558825</v>
      </c>
      <c r="AG37" s="3">
        <f>AG28*365*24*'Data from elec-BECF'!$B8</f>
        <v>121608.76866604708</v>
      </c>
      <c r="AH37" s="3">
        <f>AH28*365*24*'Data from elec-BECF'!$B8</f>
        <v>122034.49391650602</v>
      </c>
      <c r="AI37" s="3">
        <f>AI28*365*24*'Data from elec-BECF'!$B8</f>
        <v>122460.21916696495</v>
      </c>
      <c r="AJ37" s="3">
        <f>AJ28*365*24*'Data from elec-BECF'!$B8</f>
        <v>122885.94441742379</v>
      </c>
    </row>
    <row r="38" spans="1:36" x14ac:dyDescent="0.2">
      <c r="A38" t="s">
        <v>2</v>
      </c>
      <c r="B38" s="3">
        <f>B29*365*24*'Data from elec-BECF'!$B9</f>
        <v>1069.2281879194632</v>
      </c>
      <c r="C38" s="3">
        <f>C29*365*24*'Data from elec-BECF'!$B9</f>
        <v>1069.2281879194632</v>
      </c>
      <c r="D38" s="3">
        <f>D29*365*24*'Data from elec-BECF'!$B9</f>
        <v>1069.2281879194632</v>
      </c>
      <c r="E38" s="3">
        <f>E29*365*24*'Data from elec-BECF'!$B9</f>
        <v>1069.2281879194632</v>
      </c>
      <c r="F38" s="3">
        <f>F29*365*24*'Data from elec-BECF'!$B9</f>
        <v>13029.275032656187</v>
      </c>
      <c r="G38" s="3">
        <f>G29*365*24*'Data from elec-BECF'!$B9</f>
        <v>13029.275032656187</v>
      </c>
      <c r="H38" s="3">
        <f>H29*365*24*'Data from elec-BECF'!$B9</f>
        <v>13029.275032656187</v>
      </c>
      <c r="I38" s="3">
        <f>I29*365*24*'Data from elec-BECF'!$B9</f>
        <v>13029.275032656187</v>
      </c>
      <c r="J38" s="3">
        <f>J29*365*24*'Data from elec-BECF'!$B9</f>
        <v>13029.275032656187</v>
      </c>
      <c r="K38" s="3">
        <f>K29*365*24*'Data from elec-BECF'!$B9</f>
        <v>24989.321877392911</v>
      </c>
      <c r="L38" s="3">
        <f>L29*365*24*'Data from elec-BECF'!$B9</f>
        <v>24989.321877392911</v>
      </c>
      <c r="M38" s="3">
        <f>M29*365*24*'Data from elec-BECF'!$B9</f>
        <v>24989.321877392911</v>
      </c>
      <c r="N38" s="3">
        <f>N29*365*24*'Data from elec-BECF'!$B9</f>
        <v>24989.321877392911</v>
      </c>
      <c r="O38" s="3">
        <f>O29*365*24*'Data from elec-BECF'!$B9</f>
        <v>24989.321877392911</v>
      </c>
      <c r="P38" s="3">
        <f>P29*365*24*'Data from elec-BECF'!$B9</f>
        <v>36949.368722129635</v>
      </c>
      <c r="Q38" s="3">
        <f>Q29*365*24*'Data from elec-BECF'!$B9</f>
        <v>36949.368722129635</v>
      </c>
      <c r="R38" s="3">
        <f>R29*365*24*'Data from elec-BECF'!$B9</f>
        <v>36949.368722129635</v>
      </c>
      <c r="S38" s="3">
        <f>S29*365*24*'Data from elec-BECF'!$B9</f>
        <v>36949.368722129635</v>
      </c>
      <c r="T38" s="3">
        <f>T29*365*24*'Data from elec-BECF'!$B9</f>
        <v>36949.368722129635</v>
      </c>
      <c r="U38" s="3">
        <f>U29*365*24*'Data from elec-BECF'!$B9</f>
        <v>48909.415566866359</v>
      </c>
      <c r="V38" s="3">
        <f>V29*365*24*'Data from elec-BECF'!$B9</f>
        <v>48909.415566866359</v>
      </c>
      <c r="W38" s="3">
        <f>W29*365*24*'Data from elec-BECF'!$B9</f>
        <v>48909.415566866359</v>
      </c>
      <c r="X38" s="3">
        <f>X29*365*24*'Data from elec-BECF'!$B9</f>
        <v>48909.415566866359</v>
      </c>
      <c r="Y38" s="3">
        <f>Y29*365*24*'Data from elec-BECF'!$B9</f>
        <v>48909.415566866359</v>
      </c>
      <c r="Z38" s="3">
        <f>Z29*365*24*'Data from elec-BECF'!$B9</f>
        <v>48909.415566866359</v>
      </c>
      <c r="AA38" s="3">
        <f>AA29*365*24*'Data from elec-BECF'!$B9</f>
        <v>53693.434304761431</v>
      </c>
      <c r="AB38" s="3">
        <f>AB29*365*24*'Data from elec-BECF'!$B9</f>
        <v>55433.077482177287</v>
      </c>
      <c r="AC38" s="3">
        <f>AC29*365*24*'Data from elec-BECF'!$B9</f>
        <v>57172.720659593928</v>
      </c>
      <c r="AD38" s="3">
        <f>AD29*365*24*'Data from elec-BECF'!$B9</f>
        <v>58912.363837009805</v>
      </c>
      <c r="AE38" s="3">
        <f>AE29*365*24*'Data from elec-BECF'!$B9</f>
        <v>60652.007014426439</v>
      </c>
      <c r="AF38" s="3">
        <f>AF29*365*24*'Data from elec-BECF'!$B9</f>
        <v>62391.650191842302</v>
      </c>
      <c r="AG38" s="3">
        <f>AG29*365*24*'Data from elec-BECF'!$B9</f>
        <v>64131.29336925895</v>
      </c>
      <c r="AH38" s="3">
        <f>AH29*365*24*'Data from elec-BECF'!$B9</f>
        <v>65870.936546674813</v>
      </c>
      <c r="AI38" s="3">
        <f>AI29*365*24*'Data from elec-BECF'!$B9</f>
        <v>67610.579724090683</v>
      </c>
      <c r="AJ38" s="3">
        <f>AJ29*365*24*'Data from elec-BECF'!$B9</f>
        <v>69350.222901507324</v>
      </c>
    </row>
    <row r="39" spans="1:36" x14ac:dyDescent="0.2">
      <c r="A39" t="s">
        <v>4</v>
      </c>
      <c r="B39" s="3">
        <f>B30*365*24*'Data from elec-BECF'!$B11</f>
        <v>75078.887895431515</v>
      </c>
      <c r="C39" s="3">
        <f>C30*365*24*'Data from elec-BECF'!$B11</f>
        <v>75078.887895431515</v>
      </c>
      <c r="D39" s="3">
        <f>D30*365*24*'Data from elec-BECF'!$B11</f>
        <v>88686.545106333651</v>
      </c>
      <c r="E39" s="3">
        <f>E30*365*24*'Data from elec-BECF'!$B11</f>
        <v>88686.545106333651</v>
      </c>
      <c r="F39" s="3">
        <f>F30*365*24*'Data from elec-BECF'!$B11</f>
        <v>88686.545106333651</v>
      </c>
      <c r="G39" s="3">
        <f>G30*365*24*'Data from elec-BECF'!$B11</f>
        <v>88686.545106333651</v>
      </c>
      <c r="H39" s="3">
        <f>H30*365*24*'Data from elec-BECF'!$B11</f>
        <v>88686.545106333651</v>
      </c>
      <c r="I39" s="3">
        <f>I30*365*24*'Data from elec-BECF'!$B11</f>
        <v>102294.2023172358</v>
      </c>
      <c r="J39" s="3">
        <f>J30*365*24*'Data from elec-BECF'!$B11</f>
        <v>102294.2023172358</v>
      </c>
      <c r="K39" s="3">
        <f>K30*365*24*'Data from elec-BECF'!$B11</f>
        <v>102294.2023172358</v>
      </c>
      <c r="L39" s="3">
        <f>L30*365*24*'Data from elec-BECF'!$B11</f>
        <v>102294.2023172358</v>
      </c>
      <c r="M39" s="3">
        <f>M30*365*24*'Data from elec-BECF'!$B11</f>
        <v>102294.2023172358</v>
      </c>
      <c r="N39" s="3">
        <f>N30*365*24*'Data from elec-BECF'!$B11</f>
        <v>115901.85952813797</v>
      </c>
      <c r="O39" s="3">
        <f>O30*365*24*'Data from elec-BECF'!$B11</f>
        <v>115901.85952813797</v>
      </c>
      <c r="P39" s="3">
        <f>P30*365*24*'Data from elec-BECF'!$B11</f>
        <v>115901.85952813797</v>
      </c>
      <c r="Q39" s="3">
        <f>Q30*365*24*'Data from elec-BECF'!$B11</f>
        <v>115901.85952813797</v>
      </c>
      <c r="R39" s="3">
        <f>R30*365*24*'Data from elec-BECF'!$B11</f>
        <v>115901.85952813797</v>
      </c>
      <c r="S39" s="3">
        <f>S30*365*24*'Data from elec-BECF'!$B11</f>
        <v>129509.51673904009</v>
      </c>
      <c r="T39" s="3">
        <f>T30*365*24*'Data from elec-BECF'!$B11</f>
        <v>129509.51673904009</v>
      </c>
      <c r="U39" s="3">
        <f>U30*365*24*'Data from elec-BECF'!$B11</f>
        <v>129509.51673904009</v>
      </c>
      <c r="V39" s="3">
        <f>V30*365*24*'Data from elec-BECF'!$B11</f>
        <v>129509.51673904009</v>
      </c>
      <c r="W39" s="3">
        <f>W30*365*24*'Data from elec-BECF'!$B11</f>
        <v>129509.51673904009</v>
      </c>
      <c r="X39" s="3">
        <f>X30*365*24*'Data from elec-BECF'!$B11</f>
        <v>129509.51673904009</v>
      </c>
      <c r="Y39" s="3">
        <f>Y30*365*24*'Data from elec-BECF'!$B11</f>
        <v>129509.51673904009</v>
      </c>
      <c r="Z39" s="3">
        <f>Z30*365*24*'Data from elec-BECF'!$B11</f>
        <v>129509.51673904009</v>
      </c>
      <c r="AA39" s="3">
        <f>AA30*365*24*'Data from elec-BECF'!$B11</f>
        <v>134045.40247600747</v>
      </c>
      <c r="AB39" s="3">
        <f>AB30*365*24*'Data from elec-BECF'!$B11</f>
        <v>135364.93287221625</v>
      </c>
      <c r="AC39" s="3">
        <f>AC30*365*24*'Data from elec-BECF'!$B11</f>
        <v>136684.46326842508</v>
      </c>
      <c r="AD39" s="3">
        <f>AD30*365*24*'Data from elec-BECF'!$B11</f>
        <v>138003.99366463354</v>
      </c>
      <c r="AE39" s="3">
        <f>AE30*365*24*'Data from elec-BECF'!$B11</f>
        <v>139323.52406084229</v>
      </c>
      <c r="AF39" s="3">
        <f>AF30*365*24*'Data from elec-BECF'!$B11</f>
        <v>140643.05445705113</v>
      </c>
      <c r="AG39" s="3">
        <f>AG30*365*24*'Data from elec-BECF'!$B11</f>
        <v>141962.58485325958</v>
      </c>
      <c r="AH39" s="3">
        <f>AH30*365*24*'Data from elec-BECF'!$B11</f>
        <v>143282.11524946836</v>
      </c>
      <c r="AI39" s="3">
        <f>AI30*365*24*'Data from elec-BECF'!$B11</f>
        <v>144601.64564567717</v>
      </c>
      <c r="AJ39" s="3">
        <f>AJ30*365*24*'Data from elec-BECF'!$B11</f>
        <v>145921.17604188563</v>
      </c>
    </row>
  </sheetData>
  <mergeCells count="3">
    <mergeCell ref="A2:A5"/>
    <mergeCell ref="A6:A7"/>
    <mergeCell ref="A8:A12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L14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23.5" customWidth="1"/>
    <col min="2" max="3" width="5.83203125" customWidth="1"/>
    <col min="6" max="6" width="9.1640625" bestFit="1" customWidth="1"/>
  </cols>
  <sheetData>
    <row r="1" spans="1:38" x14ac:dyDescent="0.2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14" si="0">TREND($S2:$AB2,$S$1:$AB$1,AC$1)</f>
        <v>0</v>
      </c>
      <c r="AD2">
        <f t="shared" ref="AD2:AL3" si="1">TREND($S2:$AB2,$S$1:$AB$1,AD$1)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</row>
    <row r="3" spans="1:38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</row>
    <row r="4" spans="1:38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0</v>
      </c>
      <c r="AD4">
        <f t="shared" ref="AD4:AL14" si="2">TREND($S4:$AB4,$S$1:$AB$1,AD$1)</f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</row>
    <row r="5" spans="1:38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</row>
    <row r="6" spans="1:38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</row>
    <row r="7" spans="1:38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</row>
    <row r="8" spans="1:38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</row>
    <row r="9" spans="1:38" x14ac:dyDescent="0.2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</row>
    <row r="10" spans="1:38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</row>
    <row r="11" spans="1:38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</row>
    <row r="12" spans="1:38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</row>
    <row r="13" spans="1:38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</row>
    <row r="14" spans="1:38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L14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23.5" customWidth="1"/>
    <col min="2" max="3" width="5.83203125" customWidth="1"/>
  </cols>
  <sheetData>
    <row r="1" spans="1:38" x14ac:dyDescent="0.2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14" si="0">TREND($S2:$AB2,$S$1:$AB$1,AC$1)</f>
        <v>0</v>
      </c>
      <c r="AD2">
        <f t="shared" ref="AD2:AL3" si="1">TREND($S2:$AB2,$S$1:$AB$1,AD$1)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</row>
    <row r="3" spans="1:38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</row>
    <row r="4" spans="1:38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0</v>
      </c>
      <c r="AD4">
        <f t="shared" ref="AD4:AL14" si="2">TREND($S4:$AB4,$S$1:$AB$1,AD$1)</f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</row>
    <row r="5" spans="1:38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</row>
    <row r="6" spans="1:38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</row>
    <row r="7" spans="1:38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</row>
    <row r="8" spans="1:38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</row>
    <row r="9" spans="1:38" x14ac:dyDescent="0.2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</row>
    <row r="10" spans="1:38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</row>
    <row r="11" spans="1:38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</row>
    <row r="12" spans="1:38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</row>
    <row r="13" spans="1:38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</row>
    <row r="14" spans="1:38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L14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23.5" customWidth="1"/>
    <col min="2" max="3" width="5.83203125" customWidth="1"/>
  </cols>
  <sheetData>
    <row r="1" spans="1:38" x14ac:dyDescent="0.2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">
      <c r="A2" t="s">
        <v>16</v>
      </c>
      <c r="B2">
        <f>C2</f>
        <v>0</v>
      </c>
      <c r="C2">
        <f>D2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TREND($S2:$AB2,$S$1:$AB$1,AC$1)</f>
        <v>0</v>
      </c>
      <c r="AD2">
        <f t="shared" ref="AD2:AL14" si="0">TREND($S2:$AB2,$S$1:$AB$1,AD$1)</f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</row>
    <row r="3" spans="1:38" x14ac:dyDescent="0.2">
      <c r="A3" t="s">
        <v>0</v>
      </c>
      <c r="B3">
        <f t="shared" ref="B3:C14" si="1">C3</f>
        <v>0</v>
      </c>
      <c r="C3">
        <f t="shared" si="1"/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4" si="2">TREND($S3:$AB3,$S$1:$AB$1,AC$1)</f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</row>
    <row r="4" spans="1:38" x14ac:dyDescent="0.2">
      <c r="A4" t="s">
        <v>120</v>
      </c>
      <c r="B4">
        <f t="shared" si="1"/>
        <v>0</v>
      </c>
      <c r="C4">
        <f t="shared" si="1"/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2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</row>
    <row r="5" spans="1:38" x14ac:dyDescent="0.2">
      <c r="A5" t="s">
        <v>1</v>
      </c>
      <c r="B5">
        <f t="shared" si="1"/>
        <v>13646.268656716416</v>
      </c>
      <c r="C5">
        <f t="shared" si="1"/>
        <v>13646.268656716416</v>
      </c>
      <c r="D5" s="3">
        <f>'CAN Distributed Quantities'!B36</f>
        <v>13646.268656716416</v>
      </c>
      <c r="E5" s="3">
        <f>'CAN Distributed Quantities'!C36</f>
        <v>13646.268656716416</v>
      </c>
      <c r="F5" s="3">
        <f>'CAN Distributed Quantities'!D36</f>
        <v>13646.268656716416</v>
      </c>
      <c r="G5" s="3">
        <f>'CAN Distributed Quantities'!E36</f>
        <v>13646.268656716416</v>
      </c>
      <c r="H5" s="3">
        <f>'CAN Distributed Quantities'!F36</f>
        <v>13646.268656716416</v>
      </c>
      <c r="I5" s="3">
        <f>'CAN Distributed Quantities'!G36</f>
        <v>13646.268656716416</v>
      </c>
      <c r="J5" s="3">
        <f>'CAN Distributed Quantities'!H36</f>
        <v>13646.268656716416</v>
      </c>
      <c r="K5" s="3">
        <f>'CAN Distributed Quantities'!I36</f>
        <v>13646.268656716416</v>
      </c>
      <c r="L5" s="3">
        <f>'CAN Distributed Quantities'!J36</f>
        <v>13646.268656716416</v>
      </c>
      <c r="M5" s="3">
        <f>'CAN Distributed Quantities'!K36</f>
        <v>13646.268656716416</v>
      </c>
      <c r="N5" s="3">
        <f>'CAN Distributed Quantities'!L36</f>
        <v>13646.268656716416</v>
      </c>
      <c r="O5" s="3">
        <f>'CAN Distributed Quantities'!M36</f>
        <v>13646.268656716416</v>
      </c>
      <c r="P5" s="3">
        <f>'CAN Distributed Quantities'!N36</f>
        <v>13646.268656716416</v>
      </c>
      <c r="Q5" s="3">
        <f>'CAN Distributed Quantities'!O36</f>
        <v>13646.268656716416</v>
      </c>
      <c r="R5" s="3">
        <f>'CAN Distributed Quantities'!P36</f>
        <v>13646.268656716416</v>
      </c>
      <c r="S5" s="3">
        <f>'CAN Distributed Quantities'!Q36</f>
        <v>13646.268656716416</v>
      </c>
      <c r="T5" s="3">
        <f>'CAN Distributed Quantities'!R36</f>
        <v>13646.268656716416</v>
      </c>
      <c r="U5" s="3">
        <f>'CAN Distributed Quantities'!S36</f>
        <v>13646.268656716416</v>
      </c>
      <c r="V5" s="3">
        <f>'CAN Distributed Quantities'!T36</f>
        <v>13646.268656716416</v>
      </c>
      <c r="W5" s="3">
        <f>'CAN Distributed Quantities'!U36</f>
        <v>13646.268656716416</v>
      </c>
      <c r="X5" s="3">
        <f>'CAN Distributed Quantities'!V36</f>
        <v>13646.268656716416</v>
      </c>
      <c r="Y5" s="3">
        <f>'CAN Distributed Quantities'!W36</f>
        <v>13646.268656716416</v>
      </c>
      <c r="Z5" s="3">
        <f>'CAN Distributed Quantities'!X36</f>
        <v>13646.268656716416</v>
      </c>
      <c r="AA5" s="3">
        <f>'CAN Distributed Quantities'!Y36</f>
        <v>13646.268656716416</v>
      </c>
      <c r="AB5" s="3">
        <f>'CAN Distributed Quantities'!Z36</f>
        <v>13646.268656716416</v>
      </c>
      <c r="AC5" s="3">
        <f>'CAN Distributed Quantities'!AA36</f>
        <v>0</v>
      </c>
      <c r="AD5" s="3">
        <f>'CAN Distributed Quantities'!AB36</f>
        <v>0</v>
      </c>
      <c r="AE5" s="3">
        <f>'CAN Distributed Quantities'!AC36</f>
        <v>0</v>
      </c>
      <c r="AF5" s="3">
        <f>'CAN Distributed Quantities'!AD36</f>
        <v>0</v>
      </c>
      <c r="AG5" s="3">
        <f>'CAN Distributed Quantities'!AE36</f>
        <v>0</v>
      </c>
      <c r="AH5" s="3">
        <f>'CAN Distributed Quantities'!AF36</f>
        <v>0</v>
      </c>
      <c r="AI5" s="3">
        <f>'CAN Distributed Quantities'!AG36</f>
        <v>0</v>
      </c>
      <c r="AJ5" s="3">
        <f>'CAN Distributed Quantities'!AH36</f>
        <v>0</v>
      </c>
      <c r="AK5" s="3">
        <f>'CAN Distributed Quantities'!AI36</f>
        <v>0</v>
      </c>
      <c r="AL5" s="3">
        <f>'CAN Distributed Quantities'!AJ36</f>
        <v>0</v>
      </c>
    </row>
    <row r="6" spans="1:38" x14ac:dyDescent="0.2">
      <c r="A6" t="s">
        <v>17</v>
      </c>
      <c r="B6">
        <f t="shared" si="1"/>
        <v>70860.915321508204</v>
      </c>
      <c r="C6">
        <f t="shared" si="1"/>
        <v>70860.915321508204</v>
      </c>
      <c r="D6" s="3">
        <f>'CAN Distributed Quantities'!B37</f>
        <v>70860.915321508204</v>
      </c>
      <c r="E6" s="3">
        <f>'CAN Distributed Quantities'!C37</f>
        <v>80424.139125315065</v>
      </c>
      <c r="F6" s="3">
        <f>'CAN Distributed Quantities'!D37</f>
        <v>87028.338523459723</v>
      </c>
      <c r="G6" s="3">
        <f>'CAN Distributed Quantities'!E37</f>
        <v>96205.602622180188</v>
      </c>
      <c r="H6" s="3">
        <f>'CAN Distributed Quantities'!F37</f>
        <v>97620.78820749688</v>
      </c>
      <c r="I6" s="3">
        <f>'CAN Distributed Quantities'!G37</f>
        <v>99035.973792813602</v>
      </c>
      <c r="J6" s="3">
        <f>'CAN Distributed Quantities'!H37</f>
        <v>100451.15937813032</v>
      </c>
      <c r="K6" s="3">
        <f>'CAN Distributed Quantities'!I37</f>
        <v>101866.34496344702</v>
      </c>
      <c r="L6" s="3">
        <f>'CAN Distributed Quantities'!J37</f>
        <v>103281.53054876372</v>
      </c>
      <c r="M6" s="3">
        <f>'CAN Distributed Quantities'!K37</f>
        <v>104696.71613408042</v>
      </c>
      <c r="N6" s="3">
        <f>'CAN Distributed Quantities'!L37</f>
        <v>106111.90171939715</v>
      </c>
      <c r="O6" s="3">
        <f>'CAN Distributed Quantities'!M37</f>
        <v>107527.08730471386</v>
      </c>
      <c r="P6" s="3">
        <f>'CAN Distributed Quantities'!N37</f>
        <v>108942.27289003057</v>
      </c>
      <c r="Q6" s="3">
        <f>'CAN Distributed Quantities'!O37</f>
        <v>110357.45847534729</v>
      </c>
      <c r="R6" s="3">
        <f>'CAN Distributed Quantities'!P37</f>
        <v>111772.64406066398</v>
      </c>
      <c r="S6" s="3">
        <f>'CAN Distributed Quantities'!Q37</f>
        <v>113187.82964598069</v>
      </c>
      <c r="T6" s="3">
        <f>'CAN Distributed Quantities'!R37</f>
        <v>114603.01523129741</v>
      </c>
      <c r="U6" s="3">
        <f>'CAN Distributed Quantities'!S37</f>
        <v>116018.20081661409</v>
      </c>
      <c r="V6" s="3">
        <f>'CAN Distributed Quantities'!T37</f>
        <v>117433.38640193082</v>
      </c>
      <c r="W6" s="3">
        <f>'CAN Distributed Quantities'!U37</f>
        <v>117647.80846031215</v>
      </c>
      <c r="X6" s="3">
        <f>'CAN Distributed Quantities'!V37</f>
        <v>117647.80846031215</v>
      </c>
      <c r="Y6" s="3">
        <f>'CAN Distributed Quantities'!W37</f>
        <v>117647.80846031215</v>
      </c>
      <c r="Z6" s="3">
        <f>'CAN Distributed Quantities'!X37</f>
        <v>117647.80846031215</v>
      </c>
      <c r="AA6" s="3">
        <f>'CAN Distributed Quantities'!Y37</f>
        <v>117647.80846031215</v>
      </c>
      <c r="AB6" s="3">
        <f>'CAN Distributed Quantities'!Z37</f>
        <v>117647.80846031215</v>
      </c>
      <c r="AC6" s="3">
        <f>'CAN Distributed Quantities'!AA37</f>
        <v>119054.41716329365</v>
      </c>
      <c r="AD6" s="3">
        <f>'CAN Distributed Quantities'!AB37</f>
        <v>119480.14241375259</v>
      </c>
      <c r="AE6" s="3">
        <f>'CAN Distributed Quantities'!AC37</f>
        <v>119905.86766421142</v>
      </c>
      <c r="AF6" s="3">
        <f>'CAN Distributed Quantities'!AD37</f>
        <v>120331.59291467039</v>
      </c>
      <c r="AG6" s="3">
        <f>'CAN Distributed Quantities'!AE37</f>
        <v>120757.3181651293</v>
      </c>
      <c r="AH6" s="3">
        <f>'CAN Distributed Quantities'!AF37</f>
        <v>121183.04341558825</v>
      </c>
      <c r="AI6" s="3">
        <f>'CAN Distributed Quantities'!AG37</f>
        <v>121608.76866604708</v>
      </c>
      <c r="AJ6" s="3">
        <f>'CAN Distributed Quantities'!AH37</f>
        <v>122034.49391650602</v>
      </c>
      <c r="AK6" s="3">
        <f>'CAN Distributed Quantities'!AI37</f>
        <v>122460.21916696495</v>
      </c>
      <c r="AL6" s="3">
        <f>'CAN Distributed Quantities'!AJ37</f>
        <v>122885.94441742379</v>
      </c>
    </row>
    <row r="7" spans="1:38" x14ac:dyDescent="0.2">
      <c r="A7" t="s">
        <v>2</v>
      </c>
      <c r="B7">
        <f t="shared" si="1"/>
        <v>1069.2281879194632</v>
      </c>
      <c r="C7">
        <f t="shared" si="1"/>
        <v>1069.2281879194632</v>
      </c>
      <c r="D7" s="3">
        <f>'CAN Distributed Quantities'!B38</f>
        <v>1069.2281879194632</v>
      </c>
      <c r="E7" s="3">
        <f>'CAN Distributed Quantities'!C38</f>
        <v>1069.2281879194632</v>
      </c>
      <c r="F7" s="3">
        <f>'CAN Distributed Quantities'!D38</f>
        <v>1069.2281879194632</v>
      </c>
      <c r="G7" s="3">
        <f>'CAN Distributed Quantities'!E38</f>
        <v>1069.2281879194632</v>
      </c>
      <c r="H7" s="3">
        <f>'CAN Distributed Quantities'!F38</f>
        <v>13029.275032656187</v>
      </c>
      <c r="I7" s="3">
        <f>'CAN Distributed Quantities'!G38</f>
        <v>13029.275032656187</v>
      </c>
      <c r="J7" s="3">
        <f>'CAN Distributed Quantities'!H38</f>
        <v>13029.275032656187</v>
      </c>
      <c r="K7" s="3">
        <f>'CAN Distributed Quantities'!I38</f>
        <v>13029.275032656187</v>
      </c>
      <c r="L7" s="3">
        <f>'CAN Distributed Quantities'!J38</f>
        <v>13029.275032656187</v>
      </c>
      <c r="M7" s="3">
        <f>'CAN Distributed Quantities'!K38</f>
        <v>24989.321877392911</v>
      </c>
      <c r="N7" s="3">
        <f>'CAN Distributed Quantities'!L38</f>
        <v>24989.321877392911</v>
      </c>
      <c r="O7" s="3">
        <f>'CAN Distributed Quantities'!M38</f>
        <v>24989.321877392911</v>
      </c>
      <c r="P7" s="3">
        <f>'CAN Distributed Quantities'!N38</f>
        <v>24989.321877392911</v>
      </c>
      <c r="Q7" s="3">
        <f>'CAN Distributed Quantities'!O38</f>
        <v>24989.321877392911</v>
      </c>
      <c r="R7" s="3">
        <f>'CAN Distributed Quantities'!P38</f>
        <v>36949.368722129635</v>
      </c>
      <c r="S7" s="3">
        <f>'CAN Distributed Quantities'!Q38</f>
        <v>36949.368722129635</v>
      </c>
      <c r="T7" s="3">
        <f>'CAN Distributed Quantities'!R38</f>
        <v>36949.368722129635</v>
      </c>
      <c r="U7" s="3">
        <f>'CAN Distributed Quantities'!S38</f>
        <v>36949.368722129635</v>
      </c>
      <c r="V7" s="3">
        <f>'CAN Distributed Quantities'!T38</f>
        <v>36949.368722129635</v>
      </c>
      <c r="W7" s="3">
        <f>'CAN Distributed Quantities'!U38</f>
        <v>48909.415566866359</v>
      </c>
      <c r="X7" s="3">
        <f>'CAN Distributed Quantities'!V38</f>
        <v>48909.415566866359</v>
      </c>
      <c r="Y7" s="3">
        <f>'CAN Distributed Quantities'!W38</f>
        <v>48909.415566866359</v>
      </c>
      <c r="Z7" s="3">
        <f>'CAN Distributed Quantities'!X38</f>
        <v>48909.415566866359</v>
      </c>
      <c r="AA7" s="3">
        <f>'CAN Distributed Quantities'!Y38</f>
        <v>48909.415566866359</v>
      </c>
      <c r="AB7" s="3">
        <f>'CAN Distributed Quantities'!Z38</f>
        <v>48909.415566866359</v>
      </c>
      <c r="AC7" s="3">
        <f>'CAN Distributed Quantities'!AA38</f>
        <v>53693.434304761431</v>
      </c>
      <c r="AD7" s="3">
        <f>'CAN Distributed Quantities'!AB38</f>
        <v>55433.077482177287</v>
      </c>
      <c r="AE7" s="3">
        <f>'CAN Distributed Quantities'!AC38</f>
        <v>57172.720659593928</v>
      </c>
      <c r="AF7" s="3">
        <f>'CAN Distributed Quantities'!AD38</f>
        <v>58912.363837009805</v>
      </c>
      <c r="AG7" s="3">
        <f>'CAN Distributed Quantities'!AE38</f>
        <v>60652.007014426439</v>
      </c>
      <c r="AH7" s="3">
        <f>'CAN Distributed Quantities'!AF38</f>
        <v>62391.650191842302</v>
      </c>
      <c r="AI7" s="3">
        <f>'CAN Distributed Quantities'!AG38</f>
        <v>64131.29336925895</v>
      </c>
      <c r="AJ7" s="3">
        <f>'CAN Distributed Quantities'!AH38</f>
        <v>65870.936546674813</v>
      </c>
      <c r="AK7" s="3">
        <f>'CAN Distributed Quantities'!AI38</f>
        <v>67610.579724090683</v>
      </c>
      <c r="AL7" s="3">
        <f>'CAN Distributed Quantities'!AJ38</f>
        <v>69350.222901507324</v>
      </c>
    </row>
    <row r="8" spans="1:38" x14ac:dyDescent="0.2">
      <c r="A8" t="s">
        <v>3</v>
      </c>
      <c r="B8">
        <f t="shared" si="1"/>
        <v>0</v>
      </c>
      <c r="C8">
        <f t="shared" si="1"/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t="s">
        <v>4</v>
      </c>
      <c r="B9">
        <f t="shared" si="1"/>
        <v>75078.887895431515</v>
      </c>
      <c r="C9">
        <f t="shared" si="1"/>
        <v>75078.887895431515</v>
      </c>
      <c r="D9" s="6">
        <f>'CAN Distributed Quantities'!B39</f>
        <v>75078.887895431515</v>
      </c>
      <c r="E9" s="6">
        <f>'CAN Distributed Quantities'!C39</f>
        <v>75078.887895431515</v>
      </c>
      <c r="F9" s="6">
        <f>'CAN Distributed Quantities'!D39</f>
        <v>88686.545106333651</v>
      </c>
      <c r="G9" s="6">
        <f>'CAN Distributed Quantities'!E39</f>
        <v>88686.545106333651</v>
      </c>
      <c r="H9" s="6">
        <f>'CAN Distributed Quantities'!F39</f>
        <v>88686.545106333651</v>
      </c>
      <c r="I9" s="6">
        <f>'CAN Distributed Quantities'!G39</f>
        <v>88686.545106333651</v>
      </c>
      <c r="J9" s="6">
        <f>'CAN Distributed Quantities'!H39</f>
        <v>88686.545106333651</v>
      </c>
      <c r="K9" s="6">
        <f>'CAN Distributed Quantities'!I39</f>
        <v>102294.2023172358</v>
      </c>
      <c r="L9" s="6">
        <f>'CAN Distributed Quantities'!J39</f>
        <v>102294.2023172358</v>
      </c>
      <c r="M9" s="6">
        <f>'CAN Distributed Quantities'!K39</f>
        <v>102294.2023172358</v>
      </c>
      <c r="N9" s="6">
        <f>'CAN Distributed Quantities'!L39</f>
        <v>102294.2023172358</v>
      </c>
      <c r="O9" s="6">
        <f>'CAN Distributed Quantities'!M39</f>
        <v>102294.2023172358</v>
      </c>
      <c r="P9" s="6">
        <f>'CAN Distributed Quantities'!N39</f>
        <v>115901.85952813797</v>
      </c>
      <c r="Q9" s="6">
        <f>'CAN Distributed Quantities'!O39</f>
        <v>115901.85952813797</v>
      </c>
      <c r="R9" s="6">
        <f>'CAN Distributed Quantities'!P39</f>
        <v>115901.85952813797</v>
      </c>
      <c r="S9" s="6">
        <f>'CAN Distributed Quantities'!Q39</f>
        <v>115901.85952813797</v>
      </c>
      <c r="T9" s="6">
        <f>'CAN Distributed Quantities'!R39</f>
        <v>115901.85952813797</v>
      </c>
      <c r="U9" s="6">
        <f>'CAN Distributed Quantities'!S39</f>
        <v>129509.51673904009</v>
      </c>
      <c r="V9" s="6">
        <f>'CAN Distributed Quantities'!T39</f>
        <v>129509.51673904009</v>
      </c>
      <c r="W9" s="6">
        <f>'CAN Distributed Quantities'!U39</f>
        <v>129509.51673904009</v>
      </c>
      <c r="X9" s="6">
        <f>'CAN Distributed Quantities'!V39</f>
        <v>129509.51673904009</v>
      </c>
      <c r="Y9" s="6">
        <f>'CAN Distributed Quantities'!W39</f>
        <v>129509.51673904009</v>
      </c>
      <c r="Z9" s="6">
        <f>'CAN Distributed Quantities'!X39</f>
        <v>129509.51673904009</v>
      </c>
      <c r="AA9" s="6">
        <f>'CAN Distributed Quantities'!Y39</f>
        <v>129509.51673904009</v>
      </c>
      <c r="AB9" s="6">
        <f>'CAN Distributed Quantities'!Z39</f>
        <v>129509.51673904009</v>
      </c>
      <c r="AC9" s="6">
        <f>'CAN Distributed Quantities'!AA39</f>
        <v>134045.40247600747</v>
      </c>
      <c r="AD9" s="6">
        <f>'CAN Distributed Quantities'!AB39</f>
        <v>135364.93287221625</v>
      </c>
      <c r="AE9" s="6">
        <f>'CAN Distributed Quantities'!AC39</f>
        <v>136684.46326842508</v>
      </c>
      <c r="AF9" s="6">
        <f>'CAN Distributed Quantities'!AD39</f>
        <v>138003.99366463354</v>
      </c>
      <c r="AG9" s="6">
        <f>'CAN Distributed Quantities'!AE39</f>
        <v>139323.52406084229</v>
      </c>
      <c r="AH9" s="6">
        <f>'CAN Distributed Quantities'!AF39</f>
        <v>140643.05445705113</v>
      </c>
      <c r="AI9" s="6">
        <f>'CAN Distributed Quantities'!AG39</f>
        <v>141962.58485325958</v>
      </c>
      <c r="AJ9" s="6">
        <f>'CAN Distributed Quantities'!AH39</f>
        <v>143282.11524946836</v>
      </c>
      <c r="AK9" s="6">
        <f>'CAN Distributed Quantities'!AI39</f>
        <v>144601.64564567717</v>
      </c>
      <c r="AL9" s="6">
        <f>'CAN Distributed Quantities'!AJ39</f>
        <v>145921.17604188563</v>
      </c>
    </row>
    <row r="10" spans="1:38" x14ac:dyDescent="0.2">
      <c r="A10" t="s">
        <v>5</v>
      </c>
      <c r="B10">
        <f t="shared" si="1"/>
        <v>0</v>
      </c>
      <c r="C10">
        <f t="shared" si="1"/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2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</row>
    <row r="11" spans="1:38" x14ac:dyDescent="0.2">
      <c r="A11" t="s">
        <v>6</v>
      </c>
      <c r="B11">
        <f t="shared" si="1"/>
        <v>0</v>
      </c>
      <c r="C11">
        <f t="shared" si="1"/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2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</row>
    <row r="12" spans="1:38" x14ac:dyDescent="0.2">
      <c r="A12" t="s">
        <v>7</v>
      </c>
      <c r="B12">
        <f t="shared" si="1"/>
        <v>0</v>
      </c>
      <c r="C12">
        <f t="shared" si="1"/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2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</row>
    <row r="13" spans="1:38" x14ac:dyDescent="0.2">
      <c r="A13" t="s">
        <v>121</v>
      </c>
      <c r="B13">
        <f t="shared" si="1"/>
        <v>0</v>
      </c>
      <c r="C13">
        <f t="shared" si="1"/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2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</row>
    <row r="14" spans="1:38" x14ac:dyDescent="0.2">
      <c r="A14" t="s">
        <v>18</v>
      </c>
      <c r="B14">
        <f t="shared" si="1"/>
        <v>0</v>
      </c>
      <c r="C14">
        <f t="shared" si="1"/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2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L14"/>
  <sheetViews>
    <sheetView workbookViewId="0">
      <selection activeCell="B2" sqref="B2:B14"/>
    </sheetView>
  </sheetViews>
  <sheetFormatPr baseColWidth="10" defaultColWidth="8.83203125" defaultRowHeight="15" x14ac:dyDescent="0.2"/>
  <cols>
    <col min="1" max="3" width="23.5" customWidth="1"/>
  </cols>
  <sheetData>
    <row r="1" spans="1:38" x14ac:dyDescent="0.2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14" si="0">TREND($S2:$AB2,$S$1:$AB$1,AC$1)</f>
        <v>0</v>
      </c>
      <c r="AD2">
        <f t="shared" ref="AD2:AL3" si="1">TREND($S2:$AB2,$S$1:$AB$1,AD$1)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</row>
    <row r="3" spans="1:38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</row>
    <row r="4" spans="1:38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0</v>
      </c>
      <c r="AD4">
        <f t="shared" ref="AD4:AL14" si="2">TREND($S4:$AB4,$S$1:$AB$1,AD$1)</f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</row>
    <row r="5" spans="1:38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</row>
    <row r="6" spans="1:38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</row>
    <row r="7" spans="1:38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</row>
    <row r="8" spans="1:38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</row>
    <row r="9" spans="1:38" x14ac:dyDescent="0.2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</row>
    <row r="10" spans="1:38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</row>
    <row r="11" spans="1:38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</row>
    <row r="12" spans="1:38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</row>
    <row r="13" spans="1:38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</row>
    <row r="14" spans="1:38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Alberta urban rural</vt:lpstr>
      <vt:lpstr>CAN NEB CEF Elec Cap</vt:lpstr>
      <vt:lpstr>Data from elec-BECF</vt:lpstr>
      <vt:lpstr>CAN Distributed Quantities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  <vt:lpstr>'CAN Distributed Quantities'!_ftn1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2016-01-26T19:10:58Z</dcterms:created>
  <dcterms:modified xsi:type="dcterms:W3CDTF">2018-11-19T04:35:52Z</dcterms:modified>
</cp:coreProperties>
</file>