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eran\Dropbox\Provincial EPS\AB EPS\InputData\bldgs\CpUDSC\"/>
    </mc:Choice>
  </mc:AlternateContent>
  <xr:revisionPtr revIDLastSave="0" documentId="13_ncr:1_{84DB068D-BFE2-4A11-9C00-1EBF3AB09B8F}" xr6:coauthVersionLast="34" xr6:coauthVersionMax="34" xr10:uidLastSave="{00000000-0000-0000-0000-000000000000}"/>
  <bookViews>
    <workbookView xWindow="120" yWindow="90" windowWidth="19410" windowHeight="11010" xr2:uid="{00000000-000D-0000-FFFF-FFFF00000000}"/>
  </bookViews>
  <sheets>
    <sheet name="About" sheetId="1" r:id="rId1"/>
    <sheet name="2015 Price" sheetId="5" r:id="rId2"/>
    <sheet name="Future Trend" sheetId="4" r:id="rId3"/>
    <sheet name="CpUDSC" sheetId="2" r:id="rId4"/>
  </sheet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9" i="5" l="1"/>
  <c r="B49" i="4"/>
  <c r="B50" i="4"/>
  <c r="B51" i="4"/>
  <c r="B52" i="4"/>
  <c r="B48" i="4"/>
  <c r="B44" i="4"/>
  <c r="B45" i="4"/>
  <c r="C45" i="4" s="1"/>
  <c r="B30" i="2" s="1"/>
  <c r="B46" i="4"/>
  <c r="B47" i="4"/>
  <c r="B43" i="4"/>
  <c r="B39" i="4"/>
  <c r="B40" i="4"/>
  <c r="B41" i="4"/>
  <c r="B42" i="4"/>
  <c r="B38" i="4"/>
  <c r="C38" i="4" s="1"/>
  <c r="B23" i="2" s="1"/>
  <c r="B34" i="4"/>
  <c r="B35" i="4"/>
  <c r="B36" i="4"/>
  <c r="B37" i="4"/>
  <c r="B33" i="4"/>
  <c r="B29" i="4"/>
  <c r="B30" i="4"/>
  <c r="C30" i="4" s="1"/>
  <c r="B15" i="2" s="1"/>
  <c r="B31" i="4"/>
  <c r="C31" i="4" s="1"/>
  <c r="B16" i="2" s="1"/>
  <c r="B32" i="4"/>
  <c r="B28" i="4"/>
  <c r="B24" i="4"/>
  <c r="B25" i="4"/>
  <c r="B26" i="4"/>
  <c r="B27" i="4"/>
  <c r="B23" i="4"/>
  <c r="C23" i="4" s="1"/>
  <c r="B8" i="2" s="1"/>
  <c r="B18" i="4"/>
  <c r="C18" i="4" s="1"/>
  <c r="B3" i="2" s="1"/>
  <c r="B19" i="4"/>
  <c r="B20" i="4"/>
  <c r="B21" i="4"/>
  <c r="B22" i="4"/>
  <c r="C22" i="4" s="1"/>
  <c r="B7" i="2" s="1"/>
  <c r="B17" i="4"/>
  <c r="B2" i="2"/>
  <c r="C17" i="4"/>
  <c r="C20" i="4"/>
  <c r="B5" i="2"/>
  <c r="C24" i="4"/>
  <c r="B9" i="2"/>
  <c r="C21" i="4"/>
  <c r="B6" i="2" s="1"/>
  <c r="C25" i="4"/>
  <c r="B10" i="2"/>
  <c r="C29" i="4"/>
  <c r="B14" i="2"/>
  <c r="C33" i="4"/>
  <c r="B18" i="2"/>
  <c r="C37" i="4"/>
  <c r="B22" i="2" s="1"/>
  <c r="C41" i="4"/>
  <c r="B26" i="2"/>
  <c r="C49" i="4"/>
  <c r="B34" i="2"/>
  <c r="C26" i="4"/>
  <c r="B11" i="2" s="1"/>
  <c r="C34" i="4"/>
  <c r="B19" i="2"/>
  <c r="C42" i="4"/>
  <c r="B27" i="2" s="1"/>
  <c r="C46" i="4"/>
  <c r="B31" i="2"/>
  <c r="C50" i="4"/>
  <c r="B35" i="2"/>
  <c r="C19" i="4"/>
  <c r="B4" i="2"/>
  <c r="C27" i="4"/>
  <c r="B12" i="2"/>
  <c r="C35" i="4"/>
  <c r="B20" i="2"/>
  <c r="C39" i="4"/>
  <c r="B24" i="2" s="1"/>
  <c r="C43" i="4"/>
  <c r="B28" i="2"/>
  <c r="C47" i="4"/>
  <c r="B32" i="2"/>
  <c r="C51" i="4"/>
  <c r="B36" i="2"/>
  <c r="C28" i="4"/>
  <c r="B13" i="2" s="1"/>
  <c r="C32" i="4"/>
  <c r="B17" i="2"/>
  <c r="C36" i="4"/>
  <c r="B21" i="2"/>
  <c r="C40" i="4"/>
  <c r="B25" i="2"/>
  <c r="C44" i="4"/>
  <c r="B29" i="2" s="1"/>
  <c r="C48" i="4"/>
  <c r="B33" i="2"/>
  <c r="C52" i="4"/>
  <c r="B37" i="2"/>
</calcChain>
</file>

<file path=xl/sharedStrings.xml><?xml version="1.0" encoding="utf-8"?>
<sst xmlns="http://schemas.openxmlformats.org/spreadsheetml/2006/main" count="34" uniqueCount="34">
  <si>
    <t>CpUDSC Cost per Unit Distributed Solar Capacity</t>
  </si>
  <si>
    <t>Sources:</t>
  </si>
  <si>
    <t>Lawrence Berkeley National Laboratory</t>
  </si>
  <si>
    <t>Future Trends</t>
  </si>
  <si>
    <t>Year</t>
  </si>
  <si>
    <t>Solar PV Cap Cost</t>
  </si>
  <si>
    <t>Cost Relative to 2015</t>
  </si>
  <si>
    <t>Linearly Interpolated Capital Cost Projections (2004 $/kW) and Ratios</t>
  </si>
  <si>
    <t>Distributed Solar Cap Cost ($/MW)</t>
  </si>
  <si>
    <t>Solar DC to AC Derate Value</t>
  </si>
  <si>
    <t>2015 Price (DC)</t>
  </si>
  <si>
    <t>2015 Distributed Solar Cost ($/W DC)</t>
  </si>
  <si>
    <t xml:space="preserve">Watts DC are lower than Watts AC, but AC is needed to either sell to the grid or to power devices in homes. </t>
  </si>
  <si>
    <t>Therefore, we convert to the cost per Watt AC using a derate factor:</t>
  </si>
  <si>
    <t>DC to AC derate factor</t>
  </si>
  <si>
    <t>http://brattle.com/system/publications/pdfs/000/005/188/original/Comparative_Generation_Costs_of_Utility-Scale_and_Residential-Scale_PV_in_Xcel_Energy_Colorado's_Service_Area.pdf?1436797265</t>
  </si>
  <si>
    <t>Production Levels of Utility-Scale and Residential-Scale PV Systems</t>
  </si>
  <si>
    <t>Jens Schoene, EnerNex</t>
  </si>
  <si>
    <t>This document is included as Appendix B of a report by Brattle Group.  It is on Page 10 of the EnerNex report, which is Page 70 of the PDF</t>
  </si>
  <si>
    <t>Tracking the Sun IX</t>
  </si>
  <si>
    <t>Page 23, Figure 13</t>
  </si>
  <si>
    <t>"Residential Installed Price"</t>
  </si>
  <si>
    <t>Capital Cost Projections from Black &amp; Veatch (2004 $/kW)</t>
  </si>
  <si>
    <t>Residential PV with a 4 kW (DC) install size</t>
  </si>
  <si>
    <t>We use Black and Veatch's cost projections to estimate the rate of cost declines (improvement).</t>
  </si>
  <si>
    <t>We do NOT use their costs directly, because in 2015, actual costs were lower than their projection.</t>
  </si>
  <si>
    <t>Black and Veatch</t>
  </si>
  <si>
    <t>http://bv.com/docs/reports-studies/nrel-cost-report.pdf</t>
  </si>
  <si>
    <t>Page 38, Table 25, "Residential PV with a 4 kw (DC) install size"</t>
  </si>
  <si>
    <t>Cost and Performance Data for Power Generation Technologies</t>
  </si>
  <si>
    <t>https://emp.lbl.gov/sites/all/files/tracking_the_sun_ix_report.pdf</t>
  </si>
  <si>
    <t>2015 USD to 2015 CAD</t>
  </si>
  <si>
    <t>2015 Distributed Solar Cost (CAD$/W AC)</t>
  </si>
  <si>
    <r>
      <t xml:space="preserve">see </t>
    </r>
    <r>
      <rPr>
        <i/>
        <sz val="11"/>
        <color theme="1"/>
        <rFont val="Calibri"/>
        <family val="2"/>
        <scheme val="minor"/>
      </rPr>
      <t xml:space="preserve">cpi.xlsx </t>
    </r>
    <r>
      <rPr>
        <sz val="11"/>
        <color theme="1"/>
        <rFont val="Calibri"/>
        <family val="2"/>
        <scheme val="minor"/>
      </rPr>
      <t>for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</si>
</sst>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2" applyNumberFormat="0" applyFont="0" applyProtection="0">
      <alignment wrapText="1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3" applyNumberFormat="0" applyProtection="0">
      <alignment vertical="top" wrapText="1"/>
    </xf>
    <xf numFmtId="0" fontId="3" fillId="0" borderId="1" applyNumberFormat="0" applyProtection="0">
      <alignment wrapText="1"/>
    </xf>
    <xf numFmtId="0" fontId="3" fillId="0" borderId="4" applyNumberFormat="0" applyProtection="0">
      <alignment horizontal="left" wrapText="1"/>
    </xf>
    <xf numFmtId="0" fontId="4" fillId="0" borderId="0" applyNumberFormat="0" applyFill="0" applyBorder="0" applyAlignment="0" applyProtection="0">
      <alignment vertical="top"/>
      <protection locked="0"/>
    </xf>
    <xf numFmtId="0" fontId="3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3" fillId="0" borderId="7" applyNumberFormat="0" applyFill="0" applyProtection="0">
      <alignment wrapText="1"/>
    </xf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0" fontId="6" fillId="0" borderId="0" xfId="12" applyAlignment="1">
      <alignment horizontal="left"/>
    </xf>
    <xf numFmtId="0" fontId="1" fillId="2" borderId="0" xfId="0" applyFont="1" applyFill="1"/>
    <xf numFmtId="8" fontId="0" fillId="0" borderId="0" xfId="0" applyNumberFormat="1"/>
    <xf numFmtId="0" fontId="1" fillId="0" borderId="8" xfId="0" applyFont="1" applyBorder="1" applyAlignment="1">
      <alignment horizontal="left"/>
    </xf>
    <xf numFmtId="1" fontId="0" fillId="0" borderId="8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1" fontId="0" fillId="0" borderId="0" xfId="0" applyNumberFormat="1"/>
    <xf numFmtId="0" fontId="6" fillId="0" borderId="0" xfId="12"/>
  </cellXfs>
  <cellStyles count="13">
    <cellStyle name="Body: normal cell" xfId="1" xr:uid="{00000000-0005-0000-0000-000000000000}"/>
    <cellStyle name="Font: Calibri, 9pt regular" xfId="2" xr:uid="{00000000-0005-0000-0000-000001000000}"/>
    <cellStyle name="Footnotes: all except top row" xfId="3" xr:uid="{00000000-0005-0000-0000-000002000000}"/>
    <cellStyle name="Footnotes: top row" xfId="4" xr:uid="{00000000-0005-0000-0000-000003000000}"/>
    <cellStyle name="Header: bottom row" xfId="5" xr:uid="{00000000-0005-0000-0000-000004000000}"/>
    <cellStyle name="Header: top rows" xfId="6" xr:uid="{00000000-0005-0000-0000-000005000000}"/>
    <cellStyle name="Hyperlink" xfId="12" builtinId="8"/>
    <cellStyle name="Hyperlink 2" xfId="7" xr:uid="{00000000-0005-0000-0000-000007000000}"/>
    <cellStyle name="Normal" xfId="0" builtinId="0"/>
    <cellStyle name="Parent row" xfId="8" xr:uid="{00000000-0005-0000-0000-000009000000}"/>
    <cellStyle name="Section Break" xfId="9" xr:uid="{00000000-0005-0000-0000-00000A000000}"/>
    <cellStyle name="Section Break: parent row" xfId="10" xr:uid="{00000000-0005-0000-0000-00000B000000}"/>
    <cellStyle name="Table title" xfId="1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mp.lbl.gov/sites/all/files/tracking_the_sun_ix_repor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A24" sqref="A24:A27"/>
    </sheetView>
  </sheetViews>
  <sheetFormatPr defaultRowHeight="15" x14ac:dyDescent="0.25"/>
  <cols>
    <col min="2" max="2" width="50.1406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12" t="s">
        <v>10</v>
      </c>
    </row>
    <row r="4" spans="1:2" x14ac:dyDescent="0.25">
      <c r="B4" t="s">
        <v>2</v>
      </c>
    </row>
    <row r="5" spans="1:2" x14ac:dyDescent="0.25">
      <c r="B5" s="3">
        <v>2016</v>
      </c>
    </row>
    <row r="6" spans="1:2" x14ac:dyDescent="0.25">
      <c r="B6" t="s">
        <v>19</v>
      </c>
    </row>
    <row r="7" spans="1:2" x14ac:dyDescent="0.25">
      <c r="B7" s="18" t="s">
        <v>30</v>
      </c>
    </row>
    <row r="8" spans="1:2" x14ac:dyDescent="0.25">
      <c r="B8" t="s">
        <v>20</v>
      </c>
    </row>
    <row r="10" spans="1:2" x14ac:dyDescent="0.25">
      <c r="B10" s="12" t="s">
        <v>3</v>
      </c>
    </row>
    <row r="11" spans="1:2" x14ac:dyDescent="0.25">
      <c r="B11" s="3" t="s">
        <v>26</v>
      </c>
    </row>
    <row r="12" spans="1:2" x14ac:dyDescent="0.25">
      <c r="B12" s="3">
        <v>2012</v>
      </c>
    </row>
    <row r="13" spans="1:2" x14ac:dyDescent="0.25">
      <c r="B13" s="3" t="s">
        <v>29</v>
      </c>
    </row>
    <row r="14" spans="1:2" x14ac:dyDescent="0.25">
      <c r="B14" s="11" t="s">
        <v>27</v>
      </c>
    </row>
    <row r="15" spans="1:2" x14ac:dyDescent="0.25">
      <c r="B15" s="3" t="s">
        <v>28</v>
      </c>
    </row>
    <row r="17" spans="1:3" x14ac:dyDescent="0.25">
      <c r="B17" s="4" t="s">
        <v>9</v>
      </c>
      <c r="C17" s="3"/>
    </row>
    <row r="18" spans="1:3" x14ac:dyDescent="0.25">
      <c r="B18" s="3" t="s">
        <v>17</v>
      </c>
      <c r="C18" s="3"/>
    </row>
    <row r="19" spans="1:3" x14ac:dyDescent="0.25">
      <c r="B19" s="3">
        <v>2015</v>
      </c>
      <c r="C19" s="3"/>
    </row>
    <row r="20" spans="1:3" x14ac:dyDescent="0.25">
      <c r="B20" s="3" t="s">
        <v>16</v>
      </c>
      <c r="C20" s="3"/>
    </row>
    <row r="21" spans="1:3" x14ac:dyDescent="0.25">
      <c r="B21" s="11" t="s">
        <v>15</v>
      </c>
      <c r="C21" s="3"/>
    </row>
    <row r="22" spans="1:3" x14ac:dyDescent="0.25">
      <c r="B22" s="3" t="s">
        <v>18</v>
      </c>
    </row>
    <row r="24" spans="1:3" x14ac:dyDescent="0.25">
      <c r="A24" t="s">
        <v>31</v>
      </c>
    </row>
    <row r="25" spans="1:3" x14ac:dyDescent="0.25">
      <c r="A25">
        <v>1.3900999999999999</v>
      </c>
    </row>
    <row r="27" spans="1:3" x14ac:dyDescent="0.25">
      <c r="A27" t="s">
        <v>33</v>
      </c>
    </row>
  </sheetData>
  <hyperlinks>
    <hyperlink ref="B7" r:id="rId1" xr:uid="{71FE1AC3-B829-4877-87A4-65C9F811292F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9" sqref="A9"/>
    </sheetView>
  </sheetViews>
  <sheetFormatPr defaultRowHeight="15" x14ac:dyDescent="0.25"/>
  <sheetData>
    <row r="1" spans="1:2" x14ac:dyDescent="0.25">
      <c r="A1" s="1" t="s">
        <v>11</v>
      </c>
    </row>
    <row r="2" spans="1:2" x14ac:dyDescent="0.25">
      <c r="A2" s="13">
        <v>4</v>
      </c>
      <c r="B2" t="s">
        <v>21</v>
      </c>
    </row>
    <row r="4" spans="1:2" x14ac:dyDescent="0.25">
      <c r="A4" t="s">
        <v>12</v>
      </c>
    </row>
    <row r="5" spans="1:2" x14ac:dyDescent="0.25">
      <c r="A5" t="s">
        <v>13</v>
      </c>
    </row>
    <row r="6" spans="1:2" x14ac:dyDescent="0.25">
      <c r="A6">
        <v>0.85899999999999999</v>
      </c>
      <c r="B6" t="s">
        <v>14</v>
      </c>
    </row>
    <row r="8" spans="1:2" x14ac:dyDescent="0.25">
      <c r="A8" s="1" t="s">
        <v>32</v>
      </c>
    </row>
    <row r="9" spans="1:2" x14ac:dyDescent="0.25">
      <c r="A9" s="13">
        <f>A2/A6*About!A25</f>
        <v>6.473108265424913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2"/>
  <sheetViews>
    <sheetView workbookViewId="0">
      <selection activeCell="B18" sqref="B18"/>
    </sheetView>
  </sheetViews>
  <sheetFormatPr defaultRowHeight="15" x14ac:dyDescent="0.25"/>
  <cols>
    <col min="1" max="1" width="11" customWidth="1"/>
    <col min="2" max="2" width="24" customWidth="1"/>
    <col min="3" max="3" width="27.7109375" customWidth="1"/>
  </cols>
  <sheetData>
    <row r="1" spans="1:3" x14ac:dyDescent="0.25">
      <c r="A1" t="s">
        <v>24</v>
      </c>
    </row>
    <row r="2" spans="1:3" x14ac:dyDescent="0.25">
      <c r="A2" t="s">
        <v>25</v>
      </c>
    </row>
    <row r="4" spans="1:3" x14ac:dyDescent="0.25">
      <c r="A4" s="4" t="s">
        <v>22</v>
      </c>
      <c r="B4" s="5"/>
      <c r="C4" s="2"/>
    </row>
    <row r="5" spans="1:3" x14ac:dyDescent="0.25">
      <c r="A5" s="3"/>
      <c r="B5" s="6" t="s">
        <v>23</v>
      </c>
    </row>
    <row r="6" spans="1:3" x14ac:dyDescent="0.25">
      <c r="A6" s="6">
        <v>2015</v>
      </c>
      <c r="B6" s="7">
        <v>4340</v>
      </c>
    </row>
    <row r="7" spans="1:3" x14ac:dyDescent="0.25">
      <c r="A7" s="6">
        <v>2020</v>
      </c>
      <c r="B7" s="7">
        <v>3750</v>
      </c>
    </row>
    <row r="8" spans="1:3" x14ac:dyDescent="0.25">
      <c r="A8" s="6">
        <v>2025</v>
      </c>
      <c r="B8" s="7">
        <v>3460</v>
      </c>
    </row>
    <row r="9" spans="1:3" x14ac:dyDescent="0.25">
      <c r="A9" s="6">
        <v>2030</v>
      </c>
      <c r="B9" s="7">
        <v>3290</v>
      </c>
    </row>
    <row r="10" spans="1:3" x14ac:dyDescent="0.25">
      <c r="A10" s="6">
        <v>2035</v>
      </c>
      <c r="B10" s="7">
        <v>3190</v>
      </c>
    </row>
    <row r="11" spans="1:3" x14ac:dyDescent="0.25">
      <c r="A11" s="6">
        <v>2040</v>
      </c>
      <c r="B11" s="7">
        <v>3090</v>
      </c>
    </row>
    <row r="12" spans="1:3" x14ac:dyDescent="0.25">
      <c r="A12" s="6">
        <v>2045</v>
      </c>
      <c r="B12" s="7">
        <v>3010</v>
      </c>
    </row>
    <row r="13" spans="1:3" x14ac:dyDescent="0.25">
      <c r="A13" s="6">
        <v>2050</v>
      </c>
      <c r="B13" s="7">
        <v>2930</v>
      </c>
    </row>
    <row r="14" spans="1:3" x14ac:dyDescent="0.25">
      <c r="A14" s="3"/>
      <c r="B14" s="3"/>
    </row>
    <row r="15" spans="1:3" x14ac:dyDescent="0.25">
      <c r="A15" s="4" t="s">
        <v>7</v>
      </c>
      <c r="B15" s="5"/>
      <c r="C15" s="5"/>
    </row>
    <row r="16" spans="1:3" x14ac:dyDescent="0.25">
      <c r="A16" s="6" t="s">
        <v>4</v>
      </c>
      <c r="B16" s="6" t="s">
        <v>5</v>
      </c>
      <c r="C16" s="6" t="s">
        <v>6</v>
      </c>
    </row>
    <row r="17" spans="1:3" x14ac:dyDescent="0.25">
      <c r="A17" s="6">
        <v>2015</v>
      </c>
      <c r="B17" s="8">
        <f>TREND(B$6:B$7,$A$6:$A$7,$A17)</f>
        <v>4340</v>
      </c>
      <c r="C17" s="10">
        <f t="shared" ref="C17:C52" si="0">B17/B$17</f>
        <v>1</v>
      </c>
    </row>
    <row r="18" spans="1:3" x14ac:dyDescent="0.25">
      <c r="A18" s="6">
        <v>2016</v>
      </c>
      <c r="B18" s="8">
        <f t="shared" ref="B18:B22" si="1">TREND(B$6:B$7,$A$6:$A$7,$A18)</f>
        <v>4222</v>
      </c>
      <c r="C18" s="10">
        <f t="shared" si="0"/>
        <v>0.97281105990783412</v>
      </c>
    </row>
    <row r="19" spans="1:3" x14ac:dyDescent="0.25">
      <c r="A19" s="6">
        <v>2017</v>
      </c>
      <c r="B19" s="8">
        <f t="shared" si="1"/>
        <v>4104</v>
      </c>
      <c r="C19" s="10">
        <f t="shared" si="0"/>
        <v>0.94562211981566824</v>
      </c>
    </row>
    <row r="20" spans="1:3" x14ac:dyDescent="0.25">
      <c r="A20" s="6">
        <v>2018</v>
      </c>
      <c r="B20" s="8">
        <f t="shared" si="1"/>
        <v>3986</v>
      </c>
      <c r="C20" s="10">
        <f t="shared" si="0"/>
        <v>0.91843317972350236</v>
      </c>
    </row>
    <row r="21" spans="1:3" x14ac:dyDescent="0.25">
      <c r="A21" s="6">
        <v>2019</v>
      </c>
      <c r="B21" s="8">
        <f t="shared" si="1"/>
        <v>3868</v>
      </c>
      <c r="C21" s="10">
        <f t="shared" si="0"/>
        <v>0.89124423963133637</v>
      </c>
    </row>
    <row r="22" spans="1:3" x14ac:dyDescent="0.25">
      <c r="A22" s="14">
        <v>2020</v>
      </c>
      <c r="B22" s="15">
        <f t="shared" si="1"/>
        <v>3750</v>
      </c>
      <c r="C22" s="16">
        <f t="shared" si="0"/>
        <v>0.86405529953917048</v>
      </c>
    </row>
    <row r="23" spans="1:3" x14ac:dyDescent="0.25">
      <c r="A23" s="6">
        <v>2021</v>
      </c>
      <c r="B23" s="8">
        <f>TREND(B$7:B$8,$A$7:$A$8,$A23)</f>
        <v>3692</v>
      </c>
      <c r="C23" s="10">
        <f t="shared" si="0"/>
        <v>0.85069124423963138</v>
      </c>
    </row>
    <row r="24" spans="1:3" x14ac:dyDescent="0.25">
      <c r="A24" s="6">
        <v>2022</v>
      </c>
      <c r="B24" s="8">
        <f t="shared" ref="B24:B27" si="2">TREND(B$7:B$8,$A$7:$A$8,$A24)</f>
        <v>3634</v>
      </c>
      <c r="C24" s="10">
        <f t="shared" si="0"/>
        <v>0.83732718894009217</v>
      </c>
    </row>
    <row r="25" spans="1:3" x14ac:dyDescent="0.25">
      <c r="A25" s="6">
        <v>2023</v>
      </c>
      <c r="B25" s="8">
        <f t="shared" si="2"/>
        <v>3576</v>
      </c>
      <c r="C25" s="10">
        <f t="shared" si="0"/>
        <v>0.82396313364055296</v>
      </c>
    </row>
    <row r="26" spans="1:3" x14ac:dyDescent="0.25">
      <c r="A26" s="6">
        <v>2024</v>
      </c>
      <c r="B26" s="8">
        <f t="shared" si="2"/>
        <v>3518</v>
      </c>
      <c r="C26" s="10">
        <f t="shared" si="0"/>
        <v>0.81059907834101386</v>
      </c>
    </row>
    <row r="27" spans="1:3" x14ac:dyDescent="0.25">
      <c r="A27" s="14">
        <v>2025</v>
      </c>
      <c r="B27" s="15">
        <f t="shared" si="2"/>
        <v>3460</v>
      </c>
      <c r="C27" s="16">
        <f t="shared" si="0"/>
        <v>0.79723502304147464</v>
      </c>
    </row>
    <row r="28" spans="1:3" x14ac:dyDescent="0.25">
      <c r="A28" s="6">
        <v>2026</v>
      </c>
      <c r="B28" s="8">
        <f>TREND(B$8:B$9,$A$8:$A$9,$A28)</f>
        <v>3426</v>
      </c>
      <c r="C28" s="10">
        <f t="shared" si="0"/>
        <v>0.78940092165898612</v>
      </c>
    </row>
    <row r="29" spans="1:3" x14ac:dyDescent="0.25">
      <c r="A29" s="6">
        <v>2027</v>
      </c>
      <c r="B29" s="8">
        <f t="shared" ref="B29:B32" si="3">TREND(B$8:B$9,$A$8:$A$9,$A29)</f>
        <v>3392</v>
      </c>
      <c r="C29" s="10">
        <f t="shared" si="0"/>
        <v>0.78156682027649771</v>
      </c>
    </row>
    <row r="30" spans="1:3" x14ac:dyDescent="0.25">
      <c r="A30" s="6">
        <v>2028</v>
      </c>
      <c r="B30" s="8">
        <f t="shared" si="3"/>
        <v>3358</v>
      </c>
      <c r="C30" s="10">
        <f t="shared" si="0"/>
        <v>0.77373271889400919</v>
      </c>
    </row>
    <row r="31" spans="1:3" x14ac:dyDescent="0.25">
      <c r="A31" s="6">
        <v>2029</v>
      </c>
      <c r="B31" s="8">
        <f t="shared" si="3"/>
        <v>3324</v>
      </c>
      <c r="C31" s="10">
        <f t="shared" si="0"/>
        <v>0.76589861751152077</v>
      </c>
    </row>
    <row r="32" spans="1:3" x14ac:dyDescent="0.25">
      <c r="A32" s="14">
        <v>2030</v>
      </c>
      <c r="B32" s="15">
        <f t="shared" si="3"/>
        <v>3290</v>
      </c>
      <c r="C32" s="16">
        <f t="shared" si="0"/>
        <v>0.75806451612903225</v>
      </c>
    </row>
    <row r="33" spans="1:3" x14ac:dyDescent="0.25">
      <c r="A33" s="6">
        <v>2031</v>
      </c>
      <c r="B33" s="8">
        <f>TREND(B$9:B$10,$A$9:$A$10,$A33)</f>
        <v>3270</v>
      </c>
      <c r="C33" s="10">
        <f t="shared" si="0"/>
        <v>0.75345622119815669</v>
      </c>
    </row>
    <row r="34" spans="1:3" x14ac:dyDescent="0.25">
      <c r="A34" s="6">
        <v>2032</v>
      </c>
      <c r="B34" s="8">
        <f t="shared" ref="B34:B37" si="4">TREND(B$9:B$10,$A$9:$A$10,$A34)</f>
        <v>3250</v>
      </c>
      <c r="C34" s="10">
        <f t="shared" si="0"/>
        <v>0.74884792626728114</v>
      </c>
    </row>
    <row r="35" spans="1:3" x14ac:dyDescent="0.25">
      <c r="A35" s="6">
        <v>2033</v>
      </c>
      <c r="B35" s="8">
        <f t="shared" si="4"/>
        <v>3230</v>
      </c>
      <c r="C35" s="10">
        <f t="shared" si="0"/>
        <v>0.74423963133640558</v>
      </c>
    </row>
    <row r="36" spans="1:3" x14ac:dyDescent="0.25">
      <c r="A36" s="6">
        <v>2034</v>
      </c>
      <c r="B36" s="8">
        <f t="shared" si="4"/>
        <v>3210</v>
      </c>
      <c r="C36" s="10">
        <f t="shared" si="0"/>
        <v>0.73963133640552992</v>
      </c>
    </row>
    <row r="37" spans="1:3" x14ac:dyDescent="0.25">
      <c r="A37" s="14">
        <v>2035</v>
      </c>
      <c r="B37" s="15">
        <f t="shared" si="4"/>
        <v>3190</v>
      </c>
      <c r="C37" s="16">
        <f t="shared" si="0"/>
        <v>0.73502304147465436</v>
      </c>
    </row>
    <row r="38" spans="1:3" x14ac:dyDescent="0.25">
      <c r="A38" s="6">
        <v>2036</v>
      </c>
      <c r="B38" s="9">
        <f>TREND(B$10:B$11,$A$10:$A$11,$A38)</f>
        <v>3170</v>
      </c>
      <c r="C38" s="10">
        <f t="shared" si="0"/>
        <v>0.7304147465437788</v>
      </c>
    </row>
    <row r="39" spans="1:3" x14ac:dyDescent="0.25">
      <c r="A39" s="6">
        <v>2037</v>
      </c>
      <c r="B39" s="9">
        <f t="shared" ref="B39:B42" si="5">TREND(B$10:B$11,$A$10:$A$11,$A39)</f>
        <v>3150</v>
      </c>
      <c r="C39" s="10">
        <f t="shared" si="0"/>
        <v>0.72580645161290325</v>
      </c>
    </row>
    <row r="40" spans="1:3" x14ac:dyDescent="0.25">
      <c r="A40" s="6">
        <v>2038</v>
      </c>
      <c r="B40" s="9">
        <f t="shared" si="5"/>
        <v>3130</v>
      </c>
      <c r="C40" s="10">
        <f t="shared" si="0"/>
        <v>0.72119815668202769</v>
      </c>
    </row>
    <row r="41" spans="1:3" x14ac:dyDescent="0.25">
      <c r="A41" s="6">
        <v>2039</v>
      </c>
      <c r="B41" s="9">
        <f t="shared" si="5"/>
        <v>3110</v>
      </c>
      <c r="C41" s="10">
        <f t="shared" si="0"/>
        <v>0.71658986175115202</v>
      </c>
    </row>
    <row r="42" spans="1:3" x14ac:dyDescent="0.25">
      <c r="A42" s="14">
        <v>2040</v>
      </c>
      <c r="B42" s="15">
        <f t="shared" si="5"/>
        <v>3090</v>
      </c>
      <c r="C42" s="16">
        <f t="shared" si="0"/>
        <v>0.71198156682027647</v>
      </c>
    </row>
    <row r="43" spans="1:3" x14ac:dyDescent="0.25">
      <c r="A43" s="6">
        <v>2041</v>
      </c>
      <c r="B43" s="8">
        <f>TREND(B$11:B$12,$A$11:$A$12,$A43)</f>
        <v>3074</v>
      </c>
      <c r="C43" s="10">
        <f t="shared" si="0"/>
        <v>0.70829493087557605</v>
      </c>
    </row>
    <row r="44" spans="1:3" x14ac:dyDescent="0.25">
      <c r="A44" s="6">
        <v>2042</v>
      </c>
      <c r="B44" s="8">
        <f t="shared" ref="B44:B47" si="6">TREND(B$11:B$12,$A$11:$A$12,$A44)</f>
        <v>3058</v>
      </c>
      <c r="C44" s="10">
        <f t="shared" si="0"/>
        <v>0.70460829493087562</v>
      </c>
    </row>
    <row r="45" spans="1:3" x14ac:dyDescent="0.25">
      <c r="A45" s="6">
        <v>2043</v>
      </c>
      <c r="B45" s="8">
        <f t="shared" si="6"/>
        <v>3042</v>
      </c>
      <c r="C45" s="10">
        <f t="shared" si="0"/>
        <v>0.70092165898617509</v>
      </c>
    </row>
    <row r="46" spans="1:3" x14ac:dyDescent="0.25">
      <c r="A46" s="6">
        <v>2044</v>
      </c>
      <c r="B46" s="8">
        <f t="shared" si="6"/>
        <v>3026</v>
      </c>
      <c r="C46" s="10">
        <f t="shared" si="0"/>
        <v>0.69723502304147467</v>
      </c>
    </row>
    <row r="47" spans="1:3" x14ac:dyDescent="0.25">
      <c r="A47" s="14">
        <v>2045</v>
      </c>
      <c r="B47" s="15">
        <f t="shared" si="6"/>
        <v>3010</v>
      </c>
      <c r="C47" s="16">
        <f t="shared" si="0"/>
        <v>0.69354838709677424</v>
      </c>
    </row>
    <row r="48" spans="1:3" x14ac:dyDescent="0.25">
      <c r="A48" s="6">
        <v>2046</v>
      </c>
      <c r="B48" s="8">
        <f>TREND(B$12:B$13,$A$12:$A$13,$A48)</f>
        <v>2994</v>
      </c>
      <c r="C48" s="10">
        <f t="shared" si="0"/>
        <v>0.68986175115207371</v>
      </c>
    </row>
    <row r="49" spans="1:3" x14ac:dyDescent="0.25">
      <c r="A49" s="6">
        <v>2047</v>
      </c>
      <c r="B49" s="8">
        <f t="shared" ref="B49:B52" si="7">TREND(B$12:B$13,$A$12:$A$13,$A49)</f>
        <v>2978</v>
      </c>
      <c r="C49" s="10">
        <f t="shared" si="0"/>
        <v>0.68617511520737329</v>
      </c>
    </row>
    <row r="50" spans="1:3" x14ac:dyDescent="0.25">
      <c r="A50" s="6">
        <v>2048</v>
      </c>
      <c r="B50" s="8">
        <f t="shared" si="7"/>
        <v>2962</v>
      </c>
      <c r="C50" s="10">
        <f t="shared" si="0"/>
        <v>0.68248847926267286</v>
      </c>
    </row>
    <row r="51" spans="1:3" x14ac:dyDescent="0.25">
      <c r="A51" s="6">
        <v>2049</v>
      </c>
      <c r="B51" s="8">
        <f t="shared" si="7"/>
        <v>2946</v>
      </c>
      <c r="C51" s="10">
        <f t="shared" si="0"/>
        <v>0.67880184331797233</v>
      </c>
    </row>
    <row r="52" spans="1:3" x14ac:dyDescent="0.25">
      <c r="A52" s="6">
        <v>2050</v>
      </c>
      <c r="B52" s="8">
        <f t="shared" si="7"/>
        <v>2930</v>
      </c>
      <c r="C52" s="10">
        <f t="shared" si="0"/>
        <v>0.67511520737327191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37"/>
  <sheetViews>
    <sheetView workbookViewId="0">
      <selection activeCell="B2" sqref="B2"/>
    </sheetView>
  </sheetViews>
  <sheetFormatPr defaultRowHeight="15" x14ac:dyDescent="0.25"/>
  <cols>
    <col min="2" max="2" width="15.140625" customWidth="1"/>
  </cols>
  <sheetData>
    <row r="1" spans="1:2" x14ac:dyDescent="0.25">
      <c r="B1" t="s">
        <v>8</v>
      </c>
    </row>
    <row r="2" spans="1:2" x14ac:dyDescent="0.25">
      <c r="A2">
        <v>2015</v>
      </c>
      <c r="B2" s="17">
        <f>'2015 Price'!A9*10^6</f>
        <v>6473108.2654249128</v>
      </c>
    </row>
    <row r="3" spans="1:2" x14ac:dyDescent="0.25">
      <c r="A3">
        <v>2016</v>
      </c>
      <c r="B3" s="17">
        <f>B$2*'Future Trend'!C18</f>
        <v>6297111.3125861706</v>
      </c>
    </row>
    <row r="4" spans="1:2" x14ac:dyDescent="0.25">
      <c r="A4">
        <v>2017</v>
      </c>
      <c r="B4" s="17">
        <f>B$2*'Future Trend'!C19</f>
        <v>6121114.3597474294</v>
      </c>
    </row>
    <row r="5" spans="1:2" x14ac:dyDescent="0.25">
      <c r="A5">
        <v>2018</v>
      </c>
      <c r="B5" s="17">
        <f>B$2*'Future Trend'!C20</f>
        <v>5945117.4069086872</v>
      </c>
    </row>
    <row r="6" spans="1:2" x14ac:dyDescent="0.25">
      <c r="A6">
        <v>2019</v>
      </c>
      <c r="B6" s="17">
        <f>B$2*'Future Trend'!C21</f>
        <v>5769120.454069945</v>
      </c>
    </row>
    <row r="7" spans="1:2" x14ac:dyDescent="0.25">
      <c r="A7">
        <v>2020</v>
      </c>
      <c r="B7" s="17">
        <f>B$2*'Future Trend'!C22</f>
        <v>5593123.5012312029</v>
      </c>
    </row>
    <row r="8" spans="1:2" x14ac:dyDescent="0.25">
      <c r="A8">
        <v>2021</v>
      </c>
      <c r="B8" s="17">
        <f>B$2*'Future Trend'!C23</f>
        <v>5506616.5244121607</v>
      </c>
    </row>
    <row r="9" spans="1:2" x14ac:dyDescent="0.25">
      <c r="A9">
        <v>2022</v>
      </c>
      <c r="B9" s="17">
        <f>B$2*'Future Trend'!C24</f>
        <v>5420109.5475931186</v>
      </c>
    </row>
    <row r="10" spans="1:2" x14ac:dyDescent="0.25">
      <c r="A10">
        <v>2023</v>
      </c>
      <c r="B10" s="17">
        <f>B$2*'Future Trend'!C25</f>
        <v>5333602.5707740756</v>
      </c>
    </row>
    <row r="11" spans="1:2" x14ac:dyDescent="0.25">
      <c r="A11">
        <v>2024</v>
      </c>
      <c r="B11" s="17">
        <f>B$2*'Future Trend'!C26</f>
        <v>5247095.5939550335</v>
      </c>
    </row>
    <row r="12" spans="1:2" x14ac:dyDescent="0.25">
      <c r="A12">
        <v>2025</v>
      </c>
      <c r="B12" s="17">
        <f>B$2*'Future Trend'!C27</f>
        <v>5160588.6171359904</v>
      </c>
    </row>
    <row r="13" spans="1:2" x14ac:dyDescent="0.25">
      <c r="A13">
        <v>2026</v>
      </c>
      <c r="B13" s="17">
        <f>B$2*'Future Trend'!C28</f>
        <v>5109877.6307248268</v>
      </c>
    </row>
    <row r="14" spans="1:2" x14ac:dyDescent="0.25">
      <c r="A14">
        <v>2027</v>
      </c>
      <c r="B14" s="17">
        <f>B$2*'Future Trend'!C29</f>
        <v>5059166.6443136651</v>
      </c>
    </row>
    <row r="15" spans="1:2" x14ac:dyDescent="0.25">
      <c r="A15">
        <v>2028</v>
      </c>
      <c r="B15" s="17">
        <f>B$2*'Future Trend'!C30</f>
        <v>5008455.6579025015</v>
      </c>
    </row>
    <row r="16" spans="1:2" x14ac:dyDescent="0.25">
      <c r="A16">
        <v>2029</v>
      </c>
      <c r="B16" s="17">
        <f>B$2*'Future Trend'!C31</f>
        <v>4957744.6714913389</v>
      </c>
    </row>
    <row r="17" spans="1:2" x14ac:dyDescent="0.25">
      <c r="A17">
        <v>2030</v>
      </c>
      <c r="B17" s="17">
        <f>B$2*'Future Trend'!C32</f>
        <v>4907033.6850801762</v>
      </c>
    </row>
    <row r="18" spans="1:2" x14ac:dyDescent="0.25">
      <c r="A18">
        <v>2031</v>
      </c>
      <c r="B18" s="17">
        <f>B$2*'Future Trend'!C33</f>
        <v>4877203.6930736098</v>
      </c>
    </row>
    <row r="19" spans="1:2" x14ac:dyDescent="0.25">
      <c r="A19">
        <v>2032</v>
      </c>
      <c r="B19" s="17">
        <f>B$2*'Future Trend'!C34</f>
        <v>4847373.7010670435</v>
      </c>
    </row>
    <row r="20" spans="1:2" x14ac:dyDescent="0.25">
      <c r="A20">
        <v>2033</v>
      </c>
      <c r="B20" s="17">
        <f>B$2*'Future Trend'!C35</f>
        <v>4817543.7090604771</v>
      </c>
    </row>
    <row r="21" spans="1:2" x14ac:dyDescent="0.25">
      <c r="A21">
        <v>2034</v>
      </c>
      <c r="B21" s="17">
        <f>B$2*'Future Trend'!C36</f>
        <v>4787713.7170539098</v>
      </c>
    </row>
    <row r="22" spans="1:2" x14ac:dyDescent="0.25">
      <c r="A22">
        <v>2035</v>
      </c>
      <c r="B22" s="17">
        <f>B$2*'Future Trend'!C37</f>
        <v>4757883.7250473434</v>
      </c>
    </row>
    <row r="23" spans="1:2" x14ac:dyDescent="0.25">
      <c r="A23">
        <v>2036</v>
      </c>
      <c r="B23" s="17">
        <f>B$2*'Future Trend'!C38</f>
        <v>4728053.733040777</v>
      </c>
    </row>
    <row r="24" spans="1:2" x14ac:dyDescent="0.25">
      <c r="A24">
        <v>2037</v>
      </c>
      <c r="B24" s="17">
        <f>B$2*'Future Trend'!C39</f>
        <v>4698223.7410342107</v>
      </c>
    </row>
    <row r="25" spans="1:2" x14ac:dyDescent="0.25">
      <c r="A25">
        <v>2038</v>
      </c>
      <c r="B25" s="17">
        <f>B$2*'Future Trend'!C40</f>
        <v>4668393.7490276452</v>
      </c>
    </row>
    <row r="26" spans="1:2" x14ac:dyDescent="0.25">
      <c r="A26">
        <v>2039</v>
      </c>
      <c r="B26" s="17">
        <f>B$2*'Future Trend'!C41</f>
        <v>4638563.7570210779</v>
      </c>
    </row>
    <row r="27" spans="1:2" x14ac:dyDescent="0.25">
      <c r="A27">
        <v>2040</v>
      </c>
      <c r="B27" s="17">
        <f>B$2*'Future Trend'!C42</f>
        <v>4608733.7650145115</v>
      </c>
    </row>
    <row r="28" spans="1:2" x14ac:dyDescent="0.25">
      <c r="A28">
        <v>2041</v>
      </c>
      <c r="B28" s="17">
        <f>B$2*'Future Trend'!C43</f>
        <v>4584869.7714092582</v>
      </c>
    </row>
    <row r="29" spans="1:2" x14ac:dyDescent="0.25">
      <c r="A29">
        <v>2042</v>
      </c>
      <c r="B29" s="17">
        <f>B$2*'Future Trend'!C44</f>
        <v>4561005.7778040059</v>
      </c>
    </row>
    <row r="30" spans="1:2" x14ac:dyDescent="0.25">
      <c r="A30">
        <v>2043</v>
      </c>
      <c r="B30" s="17">
        <f>B$2*'Future Trend'!C45</f>
        <v>4537141.7841987517</v>
      </c>
    </row>
    <row r="31" spans="1:2" x14ac:dyDescent="0.25">
      <c r="A31">
        <v>2044</v>
      </c>
      <c r="B31" s="17">
        <f>B$2*'Future Trend'!C46</f>
        <v>4513277.7905934993</v>
      </c>
    </row>
    <row r="32" spans="1:2" x14ac:dyDescent="0.25">
      <c r="A32">
        <v>2045</v>
      </c>
      <c r="B32" s="17">
        <f>B$2*'Future Trend'!C47</f>
        <v>4489413.796988246</v>
      </c>
    </row>
    <row r="33" spans="1:2" x14ac:dyDescent="0.25">
      <c r="A33">
        <v>2046</v>
      </c>
      <c r="B33" s="17">
        <f>B$2*'Future Trend'!C48</f>
        <v>4465549.8033829927</v>
      </c>
    </row>
    <row r="34" spans="1:2" x14ac:dyDescent="0.25">
      <c r="A34">
        <v>2047</v>
      </c>
      <c r="B34" s="17">
        <f>B$2*'Future Trend'!C49</f>
        <v>4441685.8097777395</v>
      </c>
    </row>
    <row r="35" spans="1:2" x14ac:dyDescent="0.25">
      <c r="A35">
        <v>2048</v>
      </c>
      <c r="B35" s="17">
        <f>B$2*'Future Trend'!C50</f>
        <v>4417821.8161724871</v>
      </c>
    </row>
    <row r="36" spans="1:2" x14ac:dyDescent="0.25">
      <c r="A36">
        <v>2049</v>
      </c>
      <c r="B36" s="17">
        <f>B$2*'Future Trend'!C51</f>
        <v>4393957.8225672329</v>
      </c>
    </row>
    <row r="37" spans="1:2" x14ac:dyDescent="0.25">
      <c r="A37">
        <v>2050</v>
      </c>
      <c r="B37" s="17">
        <f>B$2*'Future Trend'!C52</f>
        <v>4370093.8289619805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2015 Price</vt:lpstr>
      <vt:lpstr>Future Trend</vt:lpstr>
      <vt:lpstr>CpUDSC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Kieran</cp:lastModifiedBy>
  <dcterms:created xsi:type="dcterms:W3CDTF">2016-01-28T21:18:50Z</dcterms:created>
  <dcterms:modified xsi:type="dcterms:W3CDTF">2018-07-26T20:05:36Z</dcterms:modified>
</cp:coreProperties>
</file>