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2300" yWindow="-21600" windowWidth="31140" windowHeight="20380" activeTab="3"/>
  </bookViews>
  <sheets>
    <sheet name="About" sheetId="1" r:id="rId1"/>
    <sheet name="Residential" sheetId="5" r:id="rId2"/>
    <sheet name="Commercial" sheetId="3" r:id="rId3"/>
    <sheet name="FoBObE" sheetId="4" r:id="rId4"/>
  </sheets>
  <definedNames>
    <definedName name="Cibeus_00006" localSheetId="2">Commercial!$A$1:$R$59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B60" i="5"/>
  <c r="B61" i="5"/>
  <c r="B59" i="5"/>
  <c r="B48" i="5"/>
  <c r="B42" i="5"/>
  <c r="B41" i="5"/>
  <c r="R10" i="3"/>
  <c r="T10" i="3"/>
  <c r="D2" i="4"/>
  <c r="O20" i="5"/>
  <c r="O19" i="5"/>
  <c r="R8" i="3"/>
  <c r="U7" i="3"/>
  <c r="B49" i="5"/>
  <c r="B3" i="4"/>
  <c r="C3" i="4"/>
  <c r="B2" i="4"/>
  <c r="V7" i="3"/>
  <c r="U10" i="3"/>
  <c r="D3" i="4"/>
  <c r="V10" i="3"/>
  <c r="D4" i="4"/>
  <c r="T7" i="3"/>
  <c r="B4" i="4"/>
  <c r="C4" i="4"/>
</calcChain>
</file>

<file path=xl/connections.xml><?xml version="1.0" encoding="utf-8"?>
<connections xmlns="http://schemas.openxmlformats.org/spreadsheetml/2006/main">
  <connection id="1" name="\DOCUME~1\DLINDIA\LOCALS~1\TEMP\CIBEUS_00006.TXT" type="6" refreshedVersion="0" deleted="1" background="1" saveData="1">
    <textPr prompt="0" sourceFile="C:\DOCUME~1\DLINDIA\LOCALS~1\TEMP\CIBEUS_00006.TXT">
      <textFields>
        <textField/>
      </textFields>
    </textPr>
  </connection>
</connections>
</file>

<file path=xl/sharedStrings.xml><?xml version="1.0" encoding="utf-8"?>
<sst xmlns="http://schemas.openxmlformats.org/spreadsheetml/2006/main" count="145" uniqueCount="85">
  <si>
    <t>Sources:</t>
  </si>
  <si>
    <t>Residential</t>
  </si>
  <si>
    <t>Commercial</t>
  </si>
  <si>
    <t>Ownership</t>
  </si>
  <si>
    <t>Owned</t>
  </si>
  <si>
    <t>Floor Area</t>
  </si>
  <si>
    <t>Assumptions:</t>
  </si>
  <si>
    <t>Fraction of rental housing that is owned by a company (industry):</t>
  </si>
  <si>
    <t>government</t>
  </si>
  <si>
    <t>industry</t>
  </si>
  <si>
    <t>consumers</t>
  </si>
  <si>
    <t>All owner-occupied housing belongs to consumers.</t>
  </si>
  <si>
    <t>All public housing belongs to government.</t>
  </si>
  <si>
    <t>Fraction of rental housing that is owned by an individual (consumers):</t>
  </si>
  <si>
    <t>FoBObE Fraction of Buildings Owned by Entity</t>
  </si>
  <si>
    <t>Cash Flow Entity</t>
  </si>
  <si>
    <t>Urban Residential</t>
  </si>
  <si>
    <t>Rural Residential</t>
  </si>
  <si>
    <t>Total number of buildings</t>
  </si>
  <si>
    <r>
      <t>Total floor space (m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)</t>
    </r>
  </si>
  <si>
    <t>Building ownership</t>
  </si>
  <si>
    <t>Private individual(s)</t>
  </si>
  <si>
    <t>Private organization</t>
  </si>
  <si>
    <t>Non-profit organization</t>
  </si>
  <si>
    <r>
      <t>Fed-prov-muni-regional government</t>
    </r>
    <r>
      <rPr>
        <b/>
        <vertAlign val="superscript"/>
        <sz val="8"/>
        <rFont val="Arial"/>
        <family val="2"/>
      </rPr>
      <t>a</t>
    </r>
  </si>
  <si>
    <t>All buildings</t>
  </si>
  <si>
    <t>Canada</t>
  </si>
  <si>
    <t>A</t>
  </si>
  <si>
    <t>B</t>
  </si>
  <si>
    <t>C</t>
  </si>
  <si>
    <t>D</t>
  </si>
  <si>
    <r>
      <t>a</t>
    </r>
    <r>
      <rPr>
        <sz val="8"/>
        <rFont val="Arial"/>
        <family val="2"/>
      </rPr>
      <t xml:space="preserve"> Includes all levels of government (i.e. federal, provincial, municipal and regional).</t>
    </r>
  </si>
  <si>
    <t>The letter beside each estimate classifies its quality as follows: A - Excellent, B - Good, C - Acceptable, D - Use with caution, F - Too unreliable to be published, x - Suppressed to meet the confidentiality requirements of the Statistics Act.</t>
  </si>
  <si>
    <t>Due to rounding the numbers may not add up and differ slightly among tables.</t>
  </si>
  <si>
    <t>NOTE: Estimates relate only to the surveyed areas of population of 175,000 and greater and in Atlantic Canada populations of 50,000 and greater.</t>
  </si>
  <si>
    <t>Source: Commercial and Institutional Building Energy Use Survey 2000.</t>
  </si>
  <si>
    <t>Natural Resources Canada</t>
  </si>
  <si>
    <t>Office of Energy Efficiency</t>
  </si>
  <si>
    <t>Government</t>
  </si>
  <si>
    <t xml:space="preserve">Industry </t>
  </si>
  <si>
    <t>Consumers</t>
  </si>
  <si>
    <t>TOTAL</t>
  </si>
  <si>
    <t>Table 1.6</t>
  </si>
  <si>
    <t>Total number of buildings and total building floor space by region by type of ownership</t>
  </si>
  <si>
    <t>Region</t>
  </si>
  <si>
    <t>Atlantic</t>
  </si>
  <si>
    <t>Quebec</t>
  </si>
  <si>
    <t>Ontario</t>
  </si>
  <si>
    <t>Prairies</t>
  </si>
  <si>
    <t>British Columbia</t>
  </si>
  <si>
    <t xml:space="preserve">SURVEY OF COMMERCIAL AND INSTITUTIONAL ENERGY USE – BUILDINGS 2009 </t>
  </si>
  <si>
    <t>Percent floor space</t>
  </si>
  <si>
    <t>Survey of Household Energy Use 2011</t>
  </si>
  <si>
    <t xml:space="preserve">Office of energy efficiency </t>
  </si>
  <si>
    <t>https://www.statcan.gc.ca/pub/75-001-x/00602/8442-eng.html</t>
  </si>
  <si>
    <t>https://oee.nrcan.gc.ca/publications/statistics/sheu/2011/pdf/sheu2011.pdf</t>
  </si>
  <si>
    <t>Table 1.2</t>
  </si>
  <si>
    <t>Statistics Canada</t>
  </si>
  <si>
    <t>Archived Content</t>
  </si>
  <si>
    <t xml:space="preserve">Gives assumption of 4% of renters living in public housing </t>
  </si>
  <si>
    <t>Non-profit organizations are included under "industry" for building ownership purposes.</t>
  </si>
  <si>
    <t>Notes</t>
  </si>
  <si>
    <t>Urban and rural residential ownership percentages were assumed to be the same</t>
  </si>
  <si>
    <t>because the only data available for residential was general residential.</t>
  </si>
  <si>
    <t>Assumed that of rentals, 75% are owned by individuals and 25% are owned by industry</t>
  </si>
  <si>
    <t>to match assumption in U.S. model.</t>
  </si>
  <si>
    <t>Percentages for all are for floor space, except the 4% of social housing, which is 4%</t>
  </si>
  <si>
    <t>of people, not 4% of floor space.</t>
  </si>
  <si>
    <t>Total in Canada</t>
  </si>
  <si>
    <t>Total owned</t>
  </si>
  <si>
    <t>Total rented</t>
  </si>
  <si>
    <t>Floor Area Share</t>
  </si>
  <si>
    <t>Rented (total)</t>
  </si>
  <si>
    <t>Rented (public housing)</t>
  </si>
  <si>
    <t>Rented (non-public housing)</t>
  </si>
  <si>
    <t>Total in Alberta</t>
  </si>
  <si>
    <t>AB total owned</t>
  </si>
  <si>
    <t>AB total rented</t>
  </si>
  <si>
    <t>Prairie TOTAL</t>
  </si>
  <si>
    <t>AB Percent floor space</t>
  </si>
  <si>
    <t xml:space="preserve">http://oee.nrcan.gc.ca/corporate/statistics/neud/dpa/data_e/cibeus/tables/cibeus_1_6_2.cfm?attr=0 </t>
  </si>
  <si>
    <t>AB specific data was not available for Commercial, so used prairie data instead</t>
  </si>
  <si>
    <t xml:space="preserve">AB-specific note: </t>
  </si>
  <si>
    <t>Share of renters in public housing</t>
  </si>
  <si>
    <t xml:space="preserve">Source: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</si>
</sst>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##,###,###,##0&quot;  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ck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tted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64" fontId="0" fillId="0" borderId="0" xfId="0" applyNumberFormat="1"/>
    <xf numFmtId="0" fontId="4" fillId="0" borderId="0" xfId="0" applyNumberFormat="1" applyFont="1" applyFill="1" applyBorder="1" applyAlignment="1"/>
    <xf numFmtId="0" fontId="6" fillId="4" borderId="3" xfId="0" applyNumberFormat="1" applyFont="1" applyFill="1" applyBorder="1" applyAlignment="1">
      <alignment horizontal="left"/>
    </xf>
    <xf numFmtId="0" fontId="8" fillId="4" borderId="8" xfId="0" applyNumberFormat="1" applyFont="1" applyFill="1" applyBorder="1" applyAlignment="1">
      <alignment horizontal="left" indent="1"/>
    </xf>
    <xf numFmtId="165" fontId="5" fillId="3" borderId="10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left"/>
    </xf>
    <xf numFmtId="165" fontId="5" fillId="3" borderId="12" xfId="0" applyNumberFormat="1" applyFont="1" applyFill="1" applyBorder="1" applyAlignment="1">
      <alignment horizontal="left"/>
    </xf>
    <xf numFmtId="165" fontId="5" fillId="3" borderId="13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165" fontId="5" fillId="3" borderId="16" xfId="0" applyNumberFormat="1" applyFont="1" applyFill="1" applyBorder="1" applyAlignment="1">
      <alignment horizontal="left"/>
    </xf>
    <xf numFmtId="165" fontId="5" fillId="3" borderId="17" xfId="0" applyNumberFormat="1" applyFont="1" applyFill="1" applyBorder="1" applyAlignment="1">
      <alignment horizontal="left"/>
    </xf>
    <xf numFmtId="165" fontId="5" fillId="3" borderId="18" xfId="0" applyNumberFormat="1" applyFont="1" applyFill="1" applyBorder="1" applyAlignment="1">
      <alignment horizontal="right"/>
    </xf>
    <xf numFmtId="0" fontId="8" fillId="4" borderId="14" xfId="0" applyNumberFormat="1" applyFont="1" applyFill="1" applyBorder="1" applyAlignment="1">
      <alignment horizontal="left" indent="1"/>
    </xf>
    <xf numFmtId="0" fontId="8" fillId="4" borderId="19" xfId="0" applyNumberFormat="1" applyFont="1" applyFill="1" applyBorder="1" applyAlignment="1">
      <alignment horizontal="left" indent="1"/>
    </xf>
    <xf numFmtId="165" fontId="5" fillId="3" borderId="20" xfId="0" applyNumberFormat="1" applyFont="1" applyFill="1" applyBorder="1" applyAlignment="1">
      <alignment horizontal="right"/>
    </xf>
    <xf numFmtId="165" fontId="5" fillId="3" borderId="21" xfId="0" applyNumberFormat="1" applyFont="1" applyFill="1" applyBorder="1" applyAlignment="1">
      <alignment horizontal="left"/>
    </xf>
    <xf numFmtId="165" fontId="5" fillId="3" borderId="22" xfId="0" applyNumberFormat="1" applyFont="1" applyFill="1" applyBorder="1" applyAlignment="1">
      <alignment horizontal="left"/>
    </xf>
    <xf numFmtId="165" fontId="5" fillId="3" borderId="23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/>
    <xf numFmtId="0" fontId="0" fillId="0" borderId="0" xfId="0" applyFont="1"/>
    <xf numFmtId="0" fontId="4" fillId="0" borderId="0" xfId="0" applyNumberFormat="1" applyFont="1" applyFill="1" applyBorder="1" applyAlignment="1">
      <alignment vertical="center"/>
    </xf>
    <xf numFmtId="0" fontId="4" fillId="5" borderId="0" xfId="0" applyNumberFormat="1" applyFont="1" applyFill="1" applyBorder="1" applyAlignment="1">
      <alignment vertical="center"/>
    </xf>
    <xf numFmtId="164" fontId="4" fillId="5" borderId="0" xfId="0" applyNumberFormat="1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11" fillId="0" borderId="0" xfId="1" applyFont="1"/>
    <xf numFmtId="0" fontId="0" fillId="0" borderId="0" xfId="0" applyFill="1"/>
    <xf numFmtId="0" fontId="11" fillId="0" borderId="0" xfId="0" applyFont="1"/>
    <xf numFmtId="0" fontId="1" fillId="0" borderId="0" xfId="0" applyFont="1" applyFill="1"/>
    <xf numFmtId="0" fontId="1" fillId="5" borderId="0" xfId="0" applyFont="1" applyFill="1"/>
    <xf numFmtId="0" fontId="3" fillId="2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vertical="center" wrapText="1"/>
    </xf>
    <xf numFmtId="0" fontId="6" fillId="4" borderId="3" xfId="0" applyNumberFormat="1" applyFont="1" applyFill="1" applyBorder="1" applyAlignment="1">
      <alignment horizontal="left"/>
    </xf>
    <xf numFmtId="0" fontId="6" fillId="4" borderId="4" xfId="0" applyNumberFormat="1" applyFont="1" applyFill="1" applyBorder="1" applyAlignment="1">
      <alignment horizontal="left"/>
    </xf>
    <xf numFmtId="0" fontId="6" fillId="4" borderId="7" xfId="0" applyNumberFormat="1" applyFont="1" applyFill="1" applyBorder="1" applyAlignment="1">
      <alignment horizontal="left"/>
    </xf>
    <xf numFmtId="0" fontId="10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8" fillId="4" borderId="8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9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3" fillId="3" borderId="0" xfId="0" applyNumberFormat="1" applyFont="1" applyFill="1" applyBorder="1" applyAlignment="1">
      <alignment horizontal="left" vertical="center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752475</xdr:colOff>
      <xdr:row>37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87000" cy="71755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ibeus_000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ee.nrcan.gc.ca/corporate/statistics/neud/dpa/data_e/cibeus/tables/cibeus_1_6_2.cfm?attr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125" zoomScaleNormal="125" zoomScalePageLayoutView="125" workbookViewId="0">
      <selection activeCell="B12" sqref="B12"/>
    </sheetView>
  </sheetViews>
  <sheetFormatPr baseColWidth="10" defaultColWidth="8.83203125" defaultRowHeight="14" x14ac:dyDescent="0"/>
  <cols>
    <col min="1" max="1" width="11.6640625" customWidth="1"/>
    <col min="2" max="2" width="67.1640625" customWidth="1"/>
    <col min="3" max="3" width="68.5" customWidth="1"/>
  </cols>
  <sheetData>
    <row r="1" spans="1:2">
      <c r="A1" s="1" t="s">
        <v>14</v>
      </c>
    </row>
    <row r="3" spans="1:2">
      <c r="A3" s="1" t="s">
        <v>0</v>
      </c>
      <c r="B3" s="3" t="s">
        <v>1</v>
      </c>
    </row>
    <row r="4" spans="1:2">
      <c r="B4" t="s">
        <v>36</v>
      </c>
    </row>
    <row r="5" spans="1:2">
      <c r="B5" t="s">
        <v>52</v>
      </c>
    </row>
    <row r="6" spans="1:2">
      <c r="B6" s="24" t="s">
        <v>53</v>
      </c>
    </row>
    <row r="7" spans="1:2">
      <c r="B7" s="33" t="s">
        <v>55</v>
      </c>
    </row>
    <row r="8" spans="1:2">
      <c r="B8" s="24" t="s">
        <v>56</v>
      </c>
    </row>
    <row r="9" spans="1:2">
      <c r="B9" s="24"/>
    </row>
    <row r="10" spans="1:2">
      <c r="B10" t="s">
        <v>57</v>
      </c>
    </row>
    <row r="11" spans="1:2">
      <c r="B11" s="31" t="s">
        <v>58</v>
      </c>
    </row>
    <row r="12" spans="1:2">
      <c r="B12" t="s">
        <v>54</v>
      </c>
    </row>
    <row r="13" spans="1:2">
      <c r="B13" t="s">
        <v>59</v>
      </c>
    </row>
    <row r="15" spans="1:2">
      <c r="B15" s="3" t="s">
        <v>2</v>
      </c>
    </row>
    <row r="16" spans="1:2">
      <c r="B16" t="s">
        <v>36</v>
      </c>
    </row>
    <row r="17" spans="1:2">
      <c r="B17" s="24" t="s">
        <v>50</v>
      </c>
    </row>
    <row r="18" spans="1:2">
      <c r="B18" t="s">
        <v>37</v>
      </c>
    </row>
    <row r="19" spans="1:2">
      <c r="B19" s="2" t="s">
        <v>80</v>
      </c>
    </row>
    <row r="20" spans="1:2">
      <c r="B20" t="s">
        <v>42</v>
      </c>
    </row>
    <row r="23" spans="1:2">
      <c r="A23" s="34" t="s">
        <v>61</v>
      </c>
    </row>
    <row r="24" spans="1:2">
      <c r="A24" s="32" t="s">
        <v>60</v>
      </c>
    </row>
    <row r="25" spans="1:2">
      <c r="A25" s="32"/>
    </row>
    <row r="26" spans="1:2">
      <c r="A26" s="32" t="s">
        <v>62</v>
      </c>
    </row>
    <row r="27" spans="1:2">
      <c r="A27" s="32" t="s">
        <v>63</v>
      </c>
    </row>
    <row r="28" spans="1:2">
      <c r="A28" s="32"/>
    </row>
    <row r="29" spans="1:2">
      <c r="A29" t="s">
        <v>64</v>
      </c>
    </row>
    <row r="30" spans="1:2">
      <c r="A30" t="s">
        <v>65</v>
      </c>
    </row>
    <row r="32" spans="1:2">
      <c r="A32" t="s">
        <v>66</v>
      </c>
    </row>
    <row r="33" spans="1:1">
      <c r="A33" t="s">
        <v>67</v>
      </c>
    </row>
    <row r="35" spans="1:1">
      <c r="A35" s="1" t="s">
        <v>82</v>
      </c>
    </row>
    <row r="36" spans="1:1">
      <c r="A36" t="s">
        <v>81</v>
      </c>
    </row>
  </sheetData>
  <hyperlinks>
    <hyperlink ref="B19" r:id="rId1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61"/>
  <sheetViews>
    <sheetView topLeftCell="A23" zoomScale="125" zoomScaleNormal="125" zoomScalePageLayoutView="125" workbookViewId="0">
      <selection activeCell="B61" sqref="B61"/>
    </sheetView>
  </sheetViews>
  <sheetFormatPr baseColWidth="10" defaultColWidth="11.5" defaultRowHeight="14" x14ac:dyDescent="0"/>
  <cols>
    <col min="1" max="1" width="28.6640625" customWidth="1"/>
    <col min="14" max="14" width="14" customWidth="1"/>
    <col min="15" max="16" width="11.1640625" bestFit="1" customWidth="1"/>
  </cols>
  <sheetData>
    <row r="6" spans="13:16">
      <c r="M6">
        <v>2574921860</v>
      </c>
      <c r="N6" s="1" t="s">
        <v>68</v>
      </c>
      <c r="O6">
        <v>287252215</v>
      </c>
      <c r="P6" s="1" t="s">
        <v>75</v>
      </c>
    </row>
    <row r="19" spans="13:16">
      <c r="M19">
        <v>2253649884</v>
      </c>
      <c r="N19" s="1" t="s">
        <v>69</v>
      </c>
      <c r="O19">
        <f>266133884</f>
        <v>266133884</v>
      </c>
      <c r="P19" s="1" t="s">
        <v>76</v>
      </c>
    </row>
    <row r="20" spans="13:16">
      <c r="M20">
        <v>321271976</v>
      </c>
      <c r="N20" s="1" t="s">
        <v>70</v>
      </c>
      <c r="O20">
        <f>21118331</f>
        <v>21118331</v>
      </c>
      <c r="P20" s="1" t="s">
        <v>77</v>
      </c>
    </row>
    <row r="40" spans="1:3">
      <c r="A40" s="1" t="s">
        <v>3</v>
      </c>
      <c r="B40" s="1" t="s">
        <v>71</v>
      </c>
    </row>
    <row r="41" spans="1:3">
      <c r="A41" t="s">
        <v>4</v>
      </c>
      <c r="B41">
        <f>O19/O6</f>
        <v>0.92648157299674783</v>
      </c>
    </row>
    <row r="42" spans="1:3">
      <c r="A42" t="s">
        <v>72</v>
      </c>
      <c r="B42">
        <f>O20/O6</f>
        <v>7.3518427003252174E-2</v>
      </c>
    </row>
    <row r="44" spans="1:3">
      <c r="A44" s="1" t="s">
        <v>83</v>
      </c>
    </row>
    <row r="45" spans="1:3">
      <c r="A45" s="32">
        <v>0.04</v>
      </c>
      <c r="B45" t="s">
        <v>84</v>
      </c>
      <c r="C45" t="s">
        <v>54</v>
      </c>
    </row>
    <row r="47" spans="1:3">
      <c r="A47" s="1" t="s">
        <v>3</v>
      </c>
      <c r="B47" s="1" t="s">
        <v>71</v>
      </c>
    </row>
    <row r="48" spans="1:3">
      <c r="A48" t="s">
        <v>73</v>
      </c>
      <c r="B48">
        <f>0.04*B42</f>
        <v>2.9407370801300872E-3</v>
      </c>
    </row>
    <row r="49" spans="1:6">
      <c r="A49" t="s">
        <v>74</v>
      </c>
      <c r="B49">
        <f>0.96*B42</f>
        <v>7.0577689923122078E-2</v>
      </c>
    </row>
    <row r="52" spans="1:6">
      <c r="A52" s="1" t="s">
        <v>6</v>
      </c>
    </row>
    <row r="53" spans="1:6">
      <c r="A53" t="s">
        <v>11</v>
      </c>
    </row>
    <row r="54" spans="1:6">
      <c r="A54" t="s">
        <v>12</v>
      </c>
    </row>
    <row r="55" spans="1:6">
      <c r="A55" t="s">
        <v>13</v>
      </c>
      <c r="E55" s="29">
        <v>0.75</v>
      </c>
    </row>
    <row r="56" spans="1:6">
      <c r="A56" t="s">
        <v>7</v>
      </c>
      <c r="E56" s="29">
        <v>0.25</v>
      </c>
    </row>
    <row r="57" spans="1:6">
      <c r="F57" s="32"/>
    </row>
    <row r="58" spans="1:6">
      <c r="A58" s="35" t="s">
        <v>3</v>
      </c>
      <c r="B58" s="35" t="s">
        <v>5</v>
      </c>
    </row>
    <row r="59" spans="1:6">
      <c r="A59" s="28" t="s">
        <v>8</v>
      </c>
      <c r="B59" s="30">
        <f>B48</f>
        <v>2.9407370801300872E-3</v>
      </c>
    </row>
    <row r="60" spans="1:6">
      <c r="A60" s="28" t="s">
        <v>9</v>
      </c>
      <c r="B60" s="30">
        <f>B49*E56</f>
        <v>1.7644422480780519E-2</v>
      </c>
    </row>
    <row r="61" spans="1:6">
      <c r="A61" s="28" t="s">
        <v>10</v>
      </c>
      <c r="B61" s="30">
        <f>B41+B49*E55</f>
        <v>0.97941484043908944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T7" sqref="T7"/>
    </sheetView>
  </sheetViews>
  <sheetFormatPr baseColWidth="10" defaultColWidth="9.1640625" defaultRowHeight="12" x14ac:dyDescent="0"/>
  <cols>
    <col min="1" max="1" width="39.5" style="6" customWidth="1"/>
    <col min="2" max="2" width="8.33203125" style="6" customWidth="1"/>
    <col min="3" max="3" width="2.1640625" style="6" customWidth="1"/>
    <col min="4" max="4" width="8.5" style="6" customWidth="1"/>
    <col min="5" max="5" width="2.1640625" style="6" customWidth="1"/>
    <col min="6" max="6" width="8.5" style="6" customWidth="1"/>
    <col min="7" max="7" width="2.1640625" style="6" customWidth="1"/>
    <col min="8" max="8" width="18.5" style="6" customWidth="1"/>
    <col min="9" max="9" width="2.1640625" style="6" customWidth="1"/>
    <col min="10" max="10" width="9.83203125" style="6" customWidth="1"/>
    <col min="11" max="11" width="2.1640625" style="6" customWidth="1"/>
    <col min="12" max="12" width="10.6640625" style="6" customWidth="1"/>
    <col min="13" max="13" width="2.1640625" style="6" customWidth="1"/>
    <col min="14" max="14" width="9.83203125" style="6" customWidth="1"/>
    <col min="15" max="15" width="2.1640625" style="6" customWidth="1"/>
    <col min="16" max="16" width="17.83203125" style="6" customWidth="1"/>
    <col min="17" max="17" width="2.1640625" style="6" customWidth="1"/>
    <col min="18" max="18" width="19.5" style="6" customWidth="1"/>
    <col min="19" max="19" width="18" style="6" customWidth="1"/>
    <col min="20" max="20" width="12.33203125" style="6" customWidth="1"/>
    <col min="21" max="21" width="9.1640625" style="6"/>
    <col min="22" max="22" width="11.5" style="6" customWidth="1"/>
    <col min="23" max="16384" width="9.1640625" style="6"/>
  </cols>
  <sheetData>
    <row r="1" spans="1:22">
      <c r="A1" s="49" t="s">
        <v>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22" ht="25.5" customHeight="1">
      <c r="A2" s="49" t="s">
        <v>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4" spans="1:22" ht="12" customHeight="1">
      <c r="B4" s="50" t="s">
        <v>18</v>
      </c>
      <c r="C4" s="51"/>
      <c r="D4" s="51"/>
      <c r="E4" s="51"/>
      <c r="F4" s="51"/>
      <c r="G4" s="51"/>
      <c r="H4" s="51"/>
      <c r="I4" s="52"/>
      <c r="J4" s="53" t="s">
        <v>19</v>
      </c>
      <c r="K4" s="51"/>
      <c r="L4" s="51"/>
      <c r="M4" s="51"/>
      <c r="N4" s="51"/>
      <c r="O4" s="51"/>
      <c r="P4" s="51"/>
      <c r="Q4" s="54"/>
    </row>
    <row r="5" spans="1:22" ht="12" customHeight="1">
      <c r="B5" s="50" t="s">
        <v>20</v>
      </c>
      <c r="C5" s="51"/>
      <c r="D5" s="51"/>
      <c r="E5" s="51"/>
      <c r="F5" s="51"/>
      <c r="G5" s="51"/>
      <c r="H5" s="51"/>
      <c r="I5" s="52"/>
      <c r="J5" s="53" t="s">
        <v>20</v>
      </c>
      <c r="K5" s="51"/>
      <c r="L5" s="51"/>
      <c r="M5" s="51"/>
      <c r="N5" s="51"/>
      <c r="O5" s="51"/>
      <c r="P5" s="51"/>
      <c r="Q5" s="54"/>
      <c r="S5" s="25"/>
      <c r="T5" s="36" t="s">
        <v>3</v>
      </c>
      <c r="U5" s="36"/>
      <c r="V5" s="36"/>
    </row>
    <row r="6" spans="1:22" ht="38.25" customHeight="1">
      <c r="B6" s="43" t="s">
        <v>21</v>
      </c>
      <c r="C6" s="44"/>
      <c r="D6" s="43" t="s">
        <v>22</v>
      </c>
      <c r="E6" s="43"/>
      <c r="F6" s="43" t="s">
        <v>23</v>
      </c>
      <c r="G6" s="43"/>
      <c r="H6" s="43" t="s">
        <v>24</v>
      </c>
      <c r="I6" s="45"/>
      <c r="J6" s="46" t="s">
        <v>21</v>
      </c>
      <c r="K6" s="43"/>
      <c r="L6" s="43" t="s">
        <v>22</v>
      </c>
      <c r="M6" s="43"/>
      <c r="N6" s="43" t="s">
        <v>23</v>
      </c>
      <c r="O6" s="43"/>
      <c r="P6" s="43" t="s">
        <v>24</v>
      </c>
      <c r="Q6" s="44"/>
      <c r="S6" s="26"/>
      <c r="T6" s="26" t="s">
        <v>38</v>
      </c>
      <c r="U6" s="26" t="s">
        <v>39</v>
      </c>
      <c r="V6" s="26" t="s">
        <v>40</v>
      </c>
    </row>
    <row r="7" spans="1:22" ht="14">
      <c r="A7" s="7" t="s">
        <v>25</v>
      </c>
      <c r="B7" s="38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8"/>
      <c r="R7" s="6" t="s">
        <v>41</v>
      </c>
      <c r="S7" s="26" t="s">
        <v>51</v>
      </c>
      <c r="T7" s="27">
        <f>P8/R8</f>
        <v>0.28066590761392285</v>
      </c>
      <c r="U7" s="27">
        <f>(L8+N8)/R8</f>
        <v>0.52271220946994912</v>
      </c>
      <c r="V7" s="27">
        <f>J8/R8</f>
        <v>0.19662188291612803</v>
      </c>
    </row>
    <row r="8" spans="1:22">
      <c r="A8" s="8" t="s">
        <v>26</v>
      </c>
      <c r="B8" s="9">
        <v>54022</v>
      </c>
      <c r="C8" s="10" t="s">
        <v>27</v>
      </c>
      <c r="D8" s="9">
        <v>49768</v>
      </c>
      <c r="E8" s="10" t="s">
        <v>27</v>
      </c>
      <c r="F8" s="9">
        <v>16505</v>
      </c>
      <c r="G8" s="10" t="s">
        <v>27</v>
      </c>
      <c r="H8" s="9">
        <v>16745</v>
      </c>
      <c r="I8" s="11" t="s">
        <v>27</v>
      </c>
      <c r="J8" s="12">
        <v>59492076</v>
      </c>
      <c r="K8" s="10" t="s">
        <v>27</v>
      </c>
      <c r="L8" s="9">
        <v>129712194</v>
      </c>
      <c r="M8" s="10" t="s">
        <v>27</v>
      </c>
      <c r="N8" s="9">
        <v>28445352</v>
      </c>
      <c r="O8" s="10" t="s">
        <v>27</v>
      </c>
      <c r="P8" s="9">
        <v>84921359</v>
      </c>
      <c r="Q8" s="10" t="s">
        <v>27</v>
      </c>
      <c r="R8" s="23">
        <f>SUM(J8+L8+N8+P8)</f>
        <v>302570981</v>
      </c>
    </row>
    <row r="9" spans="1:22">
      <c r="A9" s="38" t="s">
        <v>44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  <c r="R9" s="6" t="s">
        <v>78</v>
      </c>
    </row>
    <row r="10" spans="1:22">
      <c r="A10" s="8" t="s">
        <v>45</v>
      </c>
      <c r="B10" s="9">
        <v>3584</v>
      </c>
      <c r="C10" s="10" t="s">
        <v>27</v>
      </c>
      <c r="D10" s="9">
        <v>3756</v>
      </c>
      <c r="E10" s="10" t="s">
        <v>27</v>
      </c>
      <c r="F10" s="9">
        <v>889</v>
      </c>
      <c r="G10" s="10" t="s">
        <v>28</v>
      </c>
      <c r="H10" s="9">
        <v>1193</v>
      </c>
      <c r="I10" s="11" t="s">
        <v>28</v>
      </c>
      <c r="J10" s="12">
        <v>4043631</v>
      </c>
      <c r="K10" s="10" t="s">
        <v>28</v>
      </c>
      <c r="L10" s="9">
        <v>6924178</v>
      </c>
      <c r="M10" s="10" t="s">
        <v>28</v>
      </c>
      <c r="N10" s="9">
        <v>928148</v>
      </c>
      <c r="O10" s="10" t="s">
        <v>28</v>
      </c>
      <c r="P10" s="9">
        <v>5087579</v>
      </c>
      <c r="Q10" s="10" t="s">
        <v>27</v>
      </c>
      <c r="R10" s="23">
        <f>SUM(P13,N13,L13,J13)</f>
        <v>67616917</v>
      </c>
      <c r="S10" s="6" t="s">
        <v>79</v>
      </c>
      <c r="T10" s="6">
        <f>P13/R10</f>
        <v>0.28804618524680742</v>
      </c>
      <c r="U10" s="6">
        <f>(N13+L13)/R10</f>
        <v>0.59757481992265338</v>
      </c>
      <c r="V10" s="6">
        <f>J13/R10</f>
        <v>0.11437899483053923</v>
      </c>
    </row>
    <row r="11" spans="1:22">
      <c r="A11" s="17" t="s">
        <v>46</v>
      </c>
      <c r="B11" s="13">
        <v>13584</v>
      </c>
      <c r="C11" s="14" t="s">
        <v>27</v>
      </c>
      <c r="D11" s="13">
        <v>10818</v>
      </c>
      <c r="E11" s="14" t="s">
        <v>27</v>
      </c>
      <c r="F11" s="13">
        <v>3730</v>
      </c>
      <c r="G11" s="14" t="s">
        <v>28</v>
      </c>
      <c r="H11" s="13">
        <v>3868</v>
      </c>
      <c r="I11" s="15" t="s">
        <v>27</v>
      </c>
      <c r="J11" s="16">
        <v>12630126</v>
      </c>
      <c r="K11" s="14" t="s">
        <v>27</v>
      </c>
      <c r="L11" s="13">
        <v>30251570</v>
      </c>
      <c r="M11" s="14" t="s">
        <v>28</v>
      </c>
      <c r="N11" s="13">
        <v>5818873</v>
      </c>
      <c r="O11" s="14" t="s">
        <v>28</v>
      </c>
      <c r="P11" s="13">
        <v>22462172</v>
      </c>
      <c r="Q11" s="14" t="s">
        <v>27</v>
      </c>
    </row>
    <row r="12" spans="1:22">
      <c r="A12" s="17" t="s">
        <v>47</v>
      </c>
      <c r="B12" s="13">
        <v>23428</v>
      </c>
      <c r="C12" s="14" t="s">
        <v>27</v>
      </c>
      <c r="D12" s="13">
        <v>17719</v>
      </c>
      <c r="E12" s="14" t="s">
        <v>27</v>
      </c>
      <c r="F12" s="13">
        <v>5159</v>
      </c>
      <c r="G12" s="14" t="s">
        <v>27</v>
      </c>
      <c r="H12" s="13">
        <v>5876</v>
      </c>
      <c r="I12" s="15" t="s">
        <v>27</v>
      </c>
      <c r="J12" s="16">
        <v>29731098</v>
      </c>
      <c r="K12" s="14" t="s">
        <v>29</v>
      </c>
      <c r="L12" s="13">
        <v>49612578</v>
      </c>
      <c r="M12" s="14" t="s">
        <v>27</v>
      </c>
      <c r="N12" s="13">
        <v>9030932</v>
      </c>
      <c r="O12" s="14" t="s">
        <v>29</v>
      </c>
      <c r="P12" s="13">
        <v>31495957</v>
      </c>
      <c r="Q12" s="14" t="s">
        <v>27</v>
      </c>
    </row>
    <row r="13" spans="1:22">
      <c r="A13" s="17" t="s">
        <v>48</v>
      </c>
      <c r="B13" s="13">
        <v>8269</v>
      </c>
      <c r="C13" s="14" t="s">
        <v>27</v>
      </c>
      <c r="D13" s="13">
        <v>10051</v>
      </c>
      <c r="E13" s="14" t="s">
        <v>27</v>
      </c>
      <c r="F13" s="13">
        <v>4672</v>
      </c>
      <c r="G13" s="14" t="s">
        <v>28</v>
      </c>
      <c r="H13" s="13">
        <v>3763</v>
      </c>
      <c r="I13" s="15" t="s">
        <v>28</v>
      </c>
      <c r="J13" s="16">
        <v>7733955</v>
      </c>
      <c r="K13" s="14" t="s">
        <v>28</v>
      </c>
      <c r="L13" s="13">
        <v>31400740</v>
      </c>
      <c r="M13" s="14" t="s">
        <v>27</v>
      </c>
      <c r="N13" s="13">
        <v>9005427</v>
      </c>
      <c r="O13" s="14" t="s">
        <v>29</v>
      </c>
      <c r="P13" s="13">
        <v>19476795</v>
      </c>
      <c r="Q13" s="14" t="s">
        <v>29</v>
      </c>
    </row>
    <row r="14" spans="1:22">
      <c r="A14" s="18" t="s">
        <v>49</v>
      </c>
      <c r="B14" s="19">
        <v>5157</v>
      </c>
      <c r="C14" s="20" t="s">
        <v>28</v>
      </c>
      <c r="D14" s="19">
        <v>7423</v>
      </c>
      <c r="E14" s="20" t="s">
        <v>28</v>
      </c>
      <c r="F14" s="19">
        <v>2055</v>
      </c>
      <c r="G14" s="20" t="s">
        <v>29</v>
      </c>
      <c r="H14" s="19">
        <v>2045</v>
      </c>
      <c r="I14" s="21" t="s">
        <v>28</v>
      </c>
      <c r="J14" s="22">
        <v>5353266</v>
      </c>
      <c r="K14" s="20" t="s">
        <v>29</v>
      </c>
      <c r="L14" s="19">
        <v>11523127</v>
      </c>
      <c r="M14" s="20" t="s">
        <v>28</v>
      </c>
      <c r="N14" s="19">
        <v>3661972</v>
      </c>
      <c r="O14" s="20" t="s">
        <v>30</v>
      </c>
      <c r="P14" s="19">
        <v>6398855</v>
      </c>
      <c r="Q14" s="20" t="s">
        <v>28</v>
      </c>
    </row>
    <row r="15" spans="1:22">
      <c r="A15" s="41" t="s">
        <v>31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22" ht="27" customHeight="1">
      <c r="A16" s="37" t="s">
        <v>32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>
      <c r="A17" s="37" t="s">
        <v>33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>
      <c r="A18" s="37" t="s">
        <v>34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>
      <c r="A19" s="37" t="s">
        <v>35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ht="1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4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4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4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ht="14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ht="14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ht="14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ht="14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ht="14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ht="1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ht="1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ht="1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ht="1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ht="14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ht="14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ht="14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ht="14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ht="1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ht="1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ht="25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</sheetData>
  <mergeCells count="22">
    <mergeCell ref="A1:Q1"/>
    <mergeCell ref="A2:Q2"/>
    <mergeCell ref="B4:I4"/>
    <mergeCell ref="J4:Q4"/>
    <mergeCell ref="B5:I5"/>
    <mergeCell ref="J5:Q5"/>
    <mergeCell ref="T5:V5"/>
    <mergeCell ref="A16:Q16"/>
    <mergeCell ref="A17:Q17"/>
    <mergeCell ref="A18:Q18"/>
    <mergeCell ref="A19:Q19"/>
    <mergeCell ref="A9:Q9"/>
    <mergeCell ref="A15:Q15"/>
    <mergeCell ref="B6:C6"/>
    <mergeCell ref="D6:E6"/>
    <mergeCell ref="F6:G6"/>
    <mergeCell ref="H6:I6"/>
    <mergeCell ref="J6:K6"/>
    <mergeCell ref="L6:M6"/>
    <mergeCell ref="N6:O6"/>
    <mergeCell ref="P6:Q6"/>
    <mergeCell ref="B7:Q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5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1" max="1" width="20.1640625" customWidth="1"/>
    <col min="2" max="2" width="18.33203125" customWidth="1"/>
    <col min="3" max="3" width="19" customWidth="1"/>
    <col min="4" max="4" width="15.1640625" customWidth="1"/>
  </cols>
  <sheetData>
    <row r="1" spans="1:4">
      <c r="A1" s="1" t="s">
        <v>15</v>
      </c>
      <c r="B1" s="4" t="s">
        <v>16</v>
      </c>
      <c r="C1" s="4" t="s">
        <v>17</v>
      </c>
      <c r="D1" s="4" t="s">
        <v>2</v>
      </c>
    </row>
    <row r="2" spans="1:4">
      <c r="A2" t="s">
        <v>8</v>
      </c>
      <c r="B2" s="5">
        <f>Residential!B59</f>
        <v>2.9407370801300872E-3</v>
      </c>
      <c r="C2" s="5">
        <f>B2</f>
        <v>2.9407370801300872E-3</v>
      </c>
      <c r="D2" s="5">
        <f>Commercial!T10</f>
        <v>0.28804618524680742</v>
      </c>
    </row>
    <row r="3" spans="1:4">
      <c r="A3" t="s">
        <v>9</v>
      </c>
      <c r="B3" s="5">
        <f>Residential!B60</f>
        <v>1.7644422480780519E-2</v>
      </c>
      <c r="C3" s="5">
        <f t="shared" ref="C3" si="0">B3</f>
        <v>1.7644422480780519E-2</v>
      </c>
      <c r="D3" s="5">
        <f>Commercial!U10</f>
        <v>0.59757481992265338</v>
      </c>
    </row>
    <row r="4" spans="1:4">
      <c r="A4" t="s">
        <v>10</v>
      </c>
      <c r="B4" s="5">
        <f>Residential!B61</f>
        <v>0.97941484043908944</v>
      </c>
      <c r="C4" s="5">
        <f>B4</f>
        <v>0.97941484043908944</v>
      </c>
      <c r="D4" s="5">
        <f>Commercial!V10</f>
        <v>0.11437899483053923</v>
      </c>
    </row>
    <row r="5" spans="1:4">
      <c r="D5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Residential</vt:lpstr>
      <vt:lpstr>Commercial</vt:lpstr>
      <vt:lpstr>FoBObE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2014-04-17T21:40:42Z</dcterms:created>
  <dcterms:modified xsi:type="dcterms:W3CDTF">2018-08-29T18:53:15Z</dcterms:modified>
</cp:coreProperties>
</file>