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ccs\CPbE\"/>
    </mc:Choice>
  </mc:AlternateContent>
  <bookViews>
    <workbookView xWindow="240" yWindow="60" windowWidth="21072" windowHeight="13356"/>
  </bookViews>
  <sheets>
    <sheet name="About" sheetId="1" r:id="rId1"/>
    <sheet name="Data OECD" sheetId="2" r:id="rId2"/>
    <sheet name="Data Non-OECD" sheetId="6" r:id="rId3"/>
    <sheet name="CPbE-FoCSbS" sheetId="4" r:id="rId4"/>
    <sheet name="CPbE-FoESCbES" sheetId="5" r:id="rId5"/>
    <sheet name="CPbE-PoICbI" sheetId="3" r:id="rId6"/>
  </sheets>
  <definedNames>
    <definedName name="Region">About!$B$16</definedName>
  </definedNames>
  <calcPr calcId="162913"/>
</workbook>
</file>

<file path=xl/calcChain.xml><?xml version="1.0" encoding="utf-8"?>
<calcChain xmlns="http://schemas.openxmlformats.org/spreadsheetml/2006/main">
  <c r="AM5" i="3" l="1"/>
  <c r="AM4" i="3"/>
  <c r="AM3" i="3"/>
  <c r="AM2" i="3"/>
  <c r="S5" i="3"/>
  <c r="S4" i="3"/>
  <c r="S3" i="3"/>
  <c r="S2" i="3"/>
  <c r="I5" i="3"/>
  <c r="I4" i="3"/>
  <c r="I3" i="3"/>
  <c r="I2" i="3"/>
  <c r="I9" i="2"/>
  <c r="J9" i="2"/>
  <c r="I10" i="2"/>
  <c r="J10" i="2"/>
  <c r="I11" i="2"/>
  <c r="J11" i="2"/>
  <c r="I12" i="2"/>
  <c r="J12" i="2"/>
  <c r="H12" i="2"/>
  <c r="H11" i="2"/>
  <c r="H10" i="2"/>
  <c r="H9" i="2"/>
  <c r="J17" i="6"/>
  <c r="J18" i="6"/>
  <c r="J23" i="6"/>
  <c r="J24" i="6"/>
  <c r="J25" i="6"/>
  <c r="M25" i="6" s="1"/>
  <c r="AM9" i="5" s="1"/>
  <c r="J9" i="6"/>
  <c r="J10" i="6"/>
  <c r="J11" i="6"/>
  <c r="J12" i="6"/>
  <c r="M12" i="6" s="1"/>
  <c r="I9" i="6"/>
  <c r="I10" i="6"/>
  <c r="I11" i="6"/>
  <c r="I12" i="6"/>
  <c r="H12" i="6"/>
  <c r="H11" i="6"/>
  <c r="H10" i="6"/>
  <c r="H9" i="6"/>
  <c r="I25" i="6"/>
  <c r="H25" i="6"/>
  <c r="I24" i="6"/>
  <c r="H24" i="6"/>
  <c r="I23" i="6"/>
  <c r="H23" i="6"/>
  <c r="I18" i="6"/>
  <c r="H18" i="6"/>
  <c r="I17" i="6"/>
  <c r="H17" i="6"/>
  <c r="M18" i="6" l="1"/>
  <c r="AM3" i="4" s="1"/>
  <c r="M17" i="6"/>
  <c r="AM2" i="4" s="1"/>
  <c r="M9" i="6"/>
  <c r="L24" i="6"/>
  <c r="S3" i="5" s="1"/>
  <c r="M24" i="6"/>
  <c r="AM3" i="5" s="1"/>
  <c r="M23" i="6"/>
  <c r="AM2" i="5" s="1"/>
  <c r="M11" i="6"/>
  <c r="M10" i="6"/>
  <c r="L18" i="6"/>
  <c r="S3" i="4" s="1"/>
  <c r="L23" i="6"/>
  <c r="S2" i="5" s="1"/>
  <c r="L17" i="6"/>
  <c r="S2" i="4" s="1"/>
  <c r="L25" i="6"/>
  <c r="S9" i="5" s="1"/>
  <c r="K25" i="6"/>
  <c r="I9" i="5" s="1"/>
  <c r="K24" i="6"/>
  <c r="I3" i="5" s="1"/>
  <c r="K17" i="6"/>
  <c r="I2" i="4" s="1"/>
  <c r="K18" i="6"/>
  <c r="I3" i="4" s="1"/>
  <c r="L12" i="6"/>
  <c r="K10" i="6"/>
  <c r="L11" i="6"/>
  <c r="L10" i="6"/>
  <c r="L9" i="6"/>
  <c r="K23" i="6"/>
  <c r="I2" i="5" s="1"/>
  <c r="I23" i="2"/>
  <c r="J23" i="2"/>
  <c r="I24" i="2"/>
  <c r="J24" i="2"/>
  <c r="I25" i="2"/>
  <c r="J25" i="2"/>
  <c r="M25" i="2" s="1"/>
  <c r="I17" i="2"/>
  <c r="J17" i="2"/>
  <c r="I18" i="2"/>
  <c r="J18" i="2"/>
  <c r="M12" i="2"/>
  <c r="M18" i="2" l="1"/>
  <c r="M17" i="2"/>
  <c r="M24" i="2"/>
  <c r="M23" i="2"/>
  <c r="K11" i="6"/>
  <c r="K9" i="6"/>
  <c r="K12" i="6"/>
  <c r="M9" i="2"/>
  <c r="M11" i="2"/>
  <c r="M10" i="2"/>
  <c r="L23" i="2"/>
  <c r="L24" i="2"/>
  <c r="L25" i="2"/>
  <c r="H25" i="2"/>
  <c r="H24" i="2"/>
  <c r="H23" i="2"/>
  <c r="K23" i="2" l="1"/>
  <c r="C2" i="5" s="1"/>
  <c r="Y9" i="5"/>
  <c r="AG9" i="5"/>
  <c r="X9" i="5"/>
  <c r="Z9" i="5"/>
  <c r="AH9" i="5"/>
  <c r="AA9" i="5"/>
  <c r="AI9" i="5"/>
  <c r="AF9" i="5"/>
  <c r="AB9" i="5"/>
  <c r="AJ9" i="5"/>
  <c r="U9" i="5"/>
  <c r="AC9" i="5"/>
  <c r="AK9" i="5"/>
  <c r="V9" i="5"/>
  <c r="AD9" i="5"/>
  <c r="AL9" i="5"/>
  <c r="W9" i="5"/>
  <c r="AE9" i="5"/>
  <c r="T9" i="5"/>
  <c r="K24" i="2"/>
  <c r="E3" i="5" s="1"/>
  <c r="AA3" i="5"/>
  <c r="AI3" i="5"/>
  <c r="AB3" i="5"/>
  <c r="AJ3" i="5"/>
  <c r="AH3" i="5"/>
  <c r="U3" i="5"/>
  <c r="AC3" i="5"/>
  <c r="AK3" i="5"/>
  <c r="V3" i="5"/>
  <c r="AD3" i="5"/>
  <c r="AL3" i="5"/>
  <c r="W3" i="5"/>
  <c r="AE3" i="5"/>
  <c r="X3" i="5"/>
  <c r="AF3" i="5"/>
  <c r="T3" i="5"/>
  <c r="Y3" i="5"/>
  <c r="AG3" i="5"/>
  <c r="Z3" i="5"/>
  <c r="K25" i="2"/>
  <c r="C9" i="5" s="1"/>
  <c r="U2" i="5"/>
  <c r="AC2" i="5"/>
  <c r="AK2" i="5"/>
  <c r="T2" i="5"/>
  <c r="V2" i="5"/>
  <c r="AD2" i="5"/>
  <c r="AL2" i="5"/>
  <c r="W2" i="5"/>
  <c r="AE2" i="5"/>
  <c r="X2" i="5"/>
  <c r="AF2" i="5"/>
  <c r="AJ2" i="5"/>
  <c r="Y2" i="5"/>
  <c r="AG2" i="5"/>
  <c r="Z2" i="5"/>
  <c r="AH2" i="5"/>
  <c r="AB2" i="5"/>
  <c r="AA2" i="5"/>
  <c r="AI2" i="5"/>
  <c r="J2" i="5"/>
  <c r="E2" i="5"/>
  <c r="P2" i="5"/>
  <c r="K2" i="5"/>
  <c r="H2" i="5"/>
  <c r="F2" i="5"/>
  <c r="O2" i="5"/>
  <c r="B2" i="5"/>
  <c r="L2" i="5"/>
  <c r="P9" i="5"/>
  <c r="Q3" i="5"/>
  <c r="L3" i="5"/>
  <c r="R2" i="5"/>
  <c r="N2" i="5"/>
  <c r="N9" i="5"/>
  <c r="O3" i="5"/>
  <c r="K3" i="5"/>
  <c r="H3" i="5"/>
  <c r="F3" i="5"/>
  <c r="B3" i="5"/>
  <c r="D2" i="5"/>
  <c r="M3" i="5"/>
  <c r="D3" i="5"/>
  <c r="P3" i="5"/>
  <c r="G3" i="5"/>
  <c r="C3" i="5"/>
  <c r="Q2" i="5"/>
  <c r="M2" i="5"/>
  <c r="R3" i="5"/>
  <c r="N3" i="5"/>
  <c r="J3" i="5"/>
  <c r="G2" i="5"/>
  <c r="L18" i="2"/>
  <c r="H18" i="2"/>
  <c r="H17" i="2"/>
  <c r="K17" i="2" l="1"/>
  <c r="E2" i="4" s="1"/>
  <c r="G9" i="5"/>
  <c r="R9" i="5"/>
  <c r="B9" i="5"/>
  <c r="H9" i="5"/>
  <c r="D9" i="5"/>
  <c r="L9" i="5"/>
  <c r="E9" i="5"/>
  <c r="W3" i="4"/>
  <c r="AE3" i="4"/>
  <c r="T3" i="4"/>
  <c r="AL3" i="4"/>
  <c r="X3" i="4"/>
  <c r="AF3" i="4"/>
  <c r="Y3" i="4"/>
  <c r="AG3" i="4"/>
  <c r="AD3" i="4"/>
  <c r="Z3" i="4"/>
  <c r="AH3" i="4"/>
  <c r="AA3" i="4"/>
  <c r="AI3" i="4"/>
  <c r="AB3" i="4"/>
  <c r="AJ3" i="4"/>
  <c r="U3" i="4"/>
  <c r="AC3" i="4"/>
  <c r="AK3" i="4"/>
  <c r="V3" i="4"/>
  <c r="M9" i="5"/>
  <c r="O9" i="5"/>
  <c r="F9" i="5"/>
  <c r="Q9" i="5"/>
  <c r="K9" i="5"/>
  <c r="J9" i="5"/>
  <c r="F3" i="4"/>
  <c r="D2" i="4"/>
  <c r="C2" i="4"/>
  <c r="H2" i="4"/>
  <c r="G2" i="4"/>
  <c r="H3" i="4"/>
  <c r="F2" i="4"/>
  <c r="B2" i="4"/>
  <c r="K18" i="2"/>
  <c r="C3" i="4" s="1"/>
  <c r="L17" i="2"/>
  <c r="P3" i="4" l="1"/>
  <c r="N3" i="4"/>
  <c r="L3" i="4"/>
  <c r="M2" i="4"/>
  <c r="Y2" i="4"/>
  <c r="AG2" i="4"/>
  <c r="Z2" i="4"/>
  <c r="AH2" i="4"/>
  <c r="T2" i="4"/>
  <c r="AA2" i="4"/>
  <c r="AI2" i="4"/>
  <c r="AB2" i="4"/>
  <c r="AJ2" i="4"/>
  <c r="X2" i="4"/>
  <c r="U2" i="4"/>
  <c r="AC2" i="4"/>
  <c r="AK2" i="4"/>
  <c r="AF2" i="4"/>
  <c r="V2" i="4"/>
  <c r="AD2" i="4"/>
  <c r="AL2" i="4"/>
  <c r="W2" i="4"/>
  <c r="AE2" i="4"/>
  <c r="K11" i="2"/>
  <c r="G4" i="3" s="1"/>
  <c r="O3" i="4"/>
  <c r="J3" i="4"/>
  <c r="G3" i="4"/>
  <c r="R3" i="4"/>
  <c r="K3" i="4"/>
  <c r="E3" i="4"/>
  <c r="Q3" i="4"/>
  <c r="L10" i="2"/>
  <c r="D3" i="4"/>
  <c r="B3" i="4"/>
  <c r="M3" i="4"/>
  <c r="Q2" i="4"/>
  <c r="P2" i="4"/>
  <c r="N2" i="4"/>
  <c r="J2" i="4"/>
  <c r="L2" i="4"/>
  <c r="R2" i="4"/>
  <c r="K2" i="4"/>
  <c r="O2" i="4"/>
  <c r="K12" i="2"/>
  <c r="D5" i="3" s="1"/>
  <c r="L9" i="2"/>
  <c r="B4" i="3"/>
  <c r="C4" i="3"/>
  <c r="K10" i="2"/>
  <c r="C3" i="3" s="1"/>
  <c r="L12" i="2"/>
  <c r="L11" i="2"/>
  <c r="K9" i="2"/>
  <c r="B2" i="3" s="1"/>
  <c r="E4" i="3"/>
  <c r="D4" i="3"/>
  <c r="F4" i="3"/>
  <c r="AA3" i="3" l="1"/>
  <c r="AI3" i="3"/>
  <c r="T3" i="3"/>
  <c r="AB3" i="3"/>
  <c r="AJ3" i="3"/>
  <c r="U3" i="3"/>
  <c r="AC3" i="3"/>
  <c r="AK3" i="3"/>
  <c r="V3" i="3"/>
  <c r="AD3" i="3"/>
  <c r="AL3" i="3"/>
  <c r="W3" i="3"/>
  <c r="AE3" i="3"/>
  <c r="X3" i="3"/>
  <c r="AF3" i="3"/>
  <c r="Z3" i="3"/>
  <c r="Y3" i="3"/>
  <c r="AG3" i="3"/>
  <c r="AH3" i="3"/>
  <c r="M4" i="3"/>
  <c r="Y4" i="3"/>
  <c r="AG4" i="3"/>
  <c r="AF4" i="3"/>
  <c r="Z4" i="3"/>
  <c r="AH4" i="3"/>
  <c r="T4" i="3"/>
  <c r="AA4" i="3"/>
  <c r="AI4" i="3"/>
  <c r="X4" i="3"/>
  <c r="AB4" i="3"/>
  <c r="AJ4" i="3"/>
  <c r="U4" i="3"/>
  <c r="AC4" i="3"/>
  <c r="AK4" i="3"/>
  <c r="V4" i="3"/>
  <c r="AD4" i="3"/>
  <c r="AL4" i="3"/>
  <c r="W4" i="3"/>
  <c r="AE4" i="3"/>
  <c r="U2" i="3"/>
  <c r="AC2" i="3"/>
  <c r="AK2" i="3"/>
  <c r="V2" i="3"/>
  <c r="AD2" i="3"/>
  <c r="AL2" i="3"/>
  <c r="W2" i="3"/>
  <c r="AE2" i="3"/>
  <c r="T2" i="3"/>
  <c r="X2" i="3"/>
  <c r="AF2" i="3"/>
  <c r="AJ2" i="3"/>
  <c r="Y2" i="3"/>
  <c r="AG2" i="3"/>
  <c r="AB2" i="3"/>
  <c r="Z2" i="3"/>
  <c r="AH2" i="3"/>
  <c r="AA2" i="3"/>
  <c r="AI2" i="3"/>
  <c r="H4" i="3"/>
  <c r="W5" i="3"/>
  <c r="AE5" i="3"/>
  <c r="X5" i="3"/>
  <c r="AF5" i="3"/>
  <c r="AD5" i="3"/>
  <c r="Y5" i="3"/>
  <c r="AG5" i="3"/>
  <c r="T5" i="3"/>
  <c r="Z5" i="3"/>
  <c r="AH5" i="3"/>
  <c r="AA5" i="3"/>
  <c r="AI5" i="3"/>
  <c r="AL5" i="3"/>
  <c r="AB5" i="3"/>
  <c r="AJ5" i="3"/>
  <c r="V5" i="3"/>
  <c r="U5" i="3"/>
  <c r="AC5" i="3"/>
  <c r="AK5" i="3"/>
  <c r="K4" i="3"/>
  <c r="Q3" i="3"/>
  <c r="O3" i="3"/>
  <c r="H5" i="3"/>
  <c r="F2" i="3"/>
  <c r="B5" i="3"/>
  <c r="C5" i="3"/>
  <c r="E5" i="3"/>
  <c r="F5" i="3"/>
  <c r="G5" i="3"/>
  <c r="J5" i="3"/>
  <c r="F3" i="3"/>
  <c r="K3" i="3"/>
  <c r="L4" i="3"/>
  <c r="P4" i="3"/>
  <c r="R4" i="3"/>
  <c r="P3" i="3"/>
  <c r="P2" i="3"/>
  <c r="P5" i="3"/>
  <c r="N5" i="3"/>
  <c r="O2" i="3"/>
  <c r="E3" i="3"/>
  <c r="M5" i="3"/>
  <c r="G3" i="3"/>
  <c r="R5" i="3"/>
  <c r="D2" i="3"/>
  <c r="E2" i="3"/>
  <c r="J2" i="3"/>
  <c r="O5" i="3"/>
  <c r="L2" i="3"/>
  <c r="B3" i="3"/>
  <c r="H3" i="3"/>
  <c r="J4" i="3"/>
  <c r="O4" i="3"/>
  <c r="H2" i="3"/>
  <c r="C2" i="3"/>
  <c r="M2" i="3"/>
  <c r="Q5" i="3"/>
  <c r="N2" i="3"/>
  <c r="L5" i="3"/>
  <c r="D3" i="3"/>
  <c r="R3" i="3"/>
  <c r="J3" i="3"/>
  <c r="N3" i="3"/>
  <c r="M3" i="3"/>
  <c r="K5" i="3"/>
  <c r="G2" i="3"/>
  <c r="Q4" i="3"/>
  <c r="Q2" i="3"/>
  <c r="N4" i="3"/>
  <c r="R2" i="3"/>
  <c r="L3" i="3"/>
  <c r="K2" i="3"/>
</calcChain>
</file>

<file path=xl/sharedStrings.xml><?xml version="1.0" encoding="utf-8"?>
<sst xmlns="http://schemas.openxmlformats.org/spreadsheetml/2006/main" count="146" uniqueCount="71">
  <si>
    <t>About:</t>
  </si>
  <si>
    <t>This is a portion of Figure 4 on Page 22.  It shows the breakdown of CCS by industry within the OECD.</t>
  </si>
  <si>
    <t>The report only has this information as a graph, not in numbers.  Fortunately, the graph is vector-based, so it is</t>
  </si>
  <si>
    <t>possible to zoom in substantially, take a screenshot, and measure using a pixel ruler program.</t>
  </si>
  <si>
    <t>Refining (red)</t>
  </si>
  <si>
    <t>Gas processing (light blue)</t>
  </si>
  <si>
    <t>Chemicals (dark blue)</t>
  </si>
  <si>
    <t>Gas power (purple)</t>
  </si>
  <si>
    <t>Cement (orange)</t>
  </si>
  <si>
    <t>Iron and steel (turquoise)</t>
  </si>
  <si>
    <t>Bioenergy (green)</t>
  </si>
  <si>
    <t>Coal power (gray)</t>
  </si>
  <si>
    <t>See key to the colors and measurement results below.</t>
  </si>
  <si>
    <t>Pixels</t>
  </si>
  <si>
    <t>Source:</t>
  </si>
  <si>
    <t>International Energy Agency</t>
  </si>
  <si>
    <t>Technology Roadmap: Carbon capture and storage</t>
  </si>
  <si>
    <t>http://www.iea.org/publications/freepublications/publication/TechnologyRoadmapCarbonCaptureandStorage.pdf</t>
  </si>
  <si>
    <t>%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</si>
  <si>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</si>
  <si>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</si>
  <si>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</si>
  <si>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</si>
  <si>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</si>
  <si>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</si>
  <si>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</si>
  <si>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Read from figure</t>
  </si>
  <si>
    <t>Mapped onto model industry categories</t>
  </si>
  <si>
    <t>Year</t>
  </si>
  <si>
    <t>By Model Sector</t>
  </si>
  <si>
    <t>electricity sector</t>
  </si>
  <si>
    <t>industry sector</t>
  </si>
  <si>
    <t>Mapped onto model electricity source categories</t>
  </si>
  <si>
    <t>coal</t>
  </si>
  <si>
    <t>natural gas</t>
  </si>
  <si>
    <t>biomass</t>
  </si>
  <si>
    <t>We determine the fractions by industry and by electricity source by measuring the IEA's figure (see the "Data" tab).</t>
  </si>
  <si>
    <t>Since we have no data for prior to 2020, we assume the values 2020 apply to 2013-2019.</t>
  </si>
  <si>
    <t>nuclear</t>
  </si>
  <si>
    <t>hydro</t>
  </si>
  <si>
    <t>CPbE Pecentage of Industry CCS by Industry</t>
  </si>
  <si>
    <t>CPbE Fraction of CO2 Sequestration by Sector</t>
  </si>
  <si>
    <t>CPbE Fraction of Electricity Sector CCS by Energy Source</t>
  </si>
  <si>
    <t>We are assuming plants in the electricity sector that engage in CCS use their main fuel type</t>
  </si>
  <si>
    <t>also for providing the energy to conduct that CCS.</t>
  </si>
  <si>
    <t>solar PV</t>
  </si>
  <si>
    <t>solar thermal</t>
  </si>
  <si>
    <t>agriculture</t>
  </si>
  <si>
    <t>natural gas nonpeaker</t>
  </si>
  <si>
    <t>geothermal</t>
  </si>
  <si>
    <t>petroleum</t>
  </si>
  <si>
    <t>natural gas peaker</t>
  </si>
  <si>
    <t>lignite</t>
  </si>
  <si>
    <t>offshore wind</t>
  </si>
  <si>
    <t>hard coal</t>
  </si>
  <si>
    <t>onshore wind</t>
  </si>
  <si>
    <t>Our source does not specify what share of coal CCS is for lignite and for hard coal.</t>
  </si>
  <si>
    <t>As hard coal is the predominant type in the U.S., and the newer and more technologically</t>
  </si>
  <si>
    <t>advanced coal plants (suitable for CCS) in the U.S. are likely to burn hard coal rather</t>
  </si>
  <si>
    <t>than lignite, we assume all coal CCS refers to hard coal rather than lignite.</t>
  </si>
  <si>
    <t>This is a portion of Figure 4 on Page 22.  It shows the breakdown of CCS by industry within the non-OECD.</t>
  </si>
  <si>
    <t>This gives us results for 2020, 2030, and 2050.</t>
  </si>
  <si>
    <t>We linearly interpolate to obtain remaining years.</t>
  </si>
  <si>
    <t>Page 22, Figure 4, right-hand side, OECD and Non-OECD sections</t>
  </si>
  <si>
    <t>This variable includes both OECD and Non-OECD data.  Use the following selector to</t>
  </si>
  <si>
    <t>toggle between these options, to speed the process of adapting this variable to</t>
  </si>
  <si>
    <t>different regions.</t>
  </si>
  <si>
    <t>Region</t>
  </si>
  <si>
    <t>Non-OECD</t>
  </si>
  <si>
    <t>Notes</t>
  </si>
  <si>
    <t>OECD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</si>
</sst>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" fillId="2" borderId="0" xfId="0" applyFont="1" applyFill="1"/>
    <xf numFmtId="165" fontId="0" fillId="0" borderId="0" xfId="0" applyNumberFormat="1"/>
    <xf numFmtId="164" fontId="0" fillId="0" borderId="0" xfId="1" applyNumberFormat="1" applyFont="1"/>
    <xf numFmtId="0" fontId="0" fillId="0" borderId="0" xfId="0" applyFo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1" applyNumberFormat="1" applyFont="1" applyFill="1"/>
    <xf numFmtId="0" fontId="0" fillId="3" borderId="0" xfId="0" applyFill="1"/>
    <xf numFmtId="0" fontId="4" fillId="0" borderId="0" xfId="0" applyFont="1"/>
    <xf numFmtId="0" fontId="0" fillId="3" borderId="1" xfId="0" applyFill="1" applyBorder="1"/>
    <xf numFmtId="0" fontId="1" fillId="4" borderId="0" xfId="0" applyFont="1" applyFill="1"/>
    <xf numFmtId="0" fontId="0" fillId="4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32</xdr:row>
      <xdr:rowOff>28575</xdr:rowOff>
    </xdr:from>
    <xdr:to>
      <xdr:col>9</xdr:col>
      <xdr:colOff>280167</xdr:colOff>
      <xdr:row>72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124575"/>
          <a:ext cx="9218427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31</xdr:row>
      <xdr:rowOff>28575</xdr:rowOff>
    </xdr:from>
    <xdr:to>
      <xdr:col>7</xdr:col>
      <xdr:colOff>11430</xdr:colOff>
      <xdr:row>74</xdr:row>
      <xdr:rowOff>23482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5697855"/>
          <a:ext cx="7924800" cy="7858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echnologyRoadmapCarbonCaptureandStorage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/>
  </sheetViews>
  <sheetFormatPr defaultRowHeight="14.4" x14ac:dyDescent="0.3"/>
  <cols>
    <col min="2" max="2" width="15.21875" customWidth="1"/>
    <col min="3" max="3" width="10.44140625" customWidth="1"/>
  </cols>
  <sheetData>
    <row r="1" spans="1:3" x14ac:dyDescent="0.3">
      <c r="A1" s="1" t="s">
        <v>41</v>
      </c>
    </row>
    <row r="2" spans="1:3" x14ac:dyDescent="0.3">
      <c r="A2" s="1" t="s">
        <v>40</v>
      </c>
    </row>
    <row r="3" spans="1:3" x14ac:dyDescent="0.3">
      <c r="A3" s="1" t="s">
        <v>42</v>
      </c>
    </row>
    <row r="5" spans="1:3" x14ac:dyDescent="0.3">
      <c r="A5" s="1" t="s">
        <v>14</v>
      </c>
      <c r="B5" t="s">
        <v>15</v>
      </c>
    </row>
    <row r="6" spans="1:3" x14ac:dyDescent="0.3">
      <c r="B6" s="2">
        <v>2013</v>
      </c>
    </row>
    <row r="7" spans="1:3" x14ac:dyDescent="0.3">
      <c r="B7" t="s">
        <v>16</v>
      </c>
    </row>
    <row r="8" spans="1:3" x14ac:dyDescent="0.3">
      <c r="B8" s="3" t="s">
        <v>17</v>
      </c>
    </row>
    <row r="9" spans="1:3" x14ac:dyDescent="0.3">
      <c r="B9" t="s">
        <v>63</v>
      </c>
    </row>
    <row r="11" spans="1:3" x14ac:dyDescent="0.3">
      <c r="A11" s="1" t="s">
        <v>69</v>
      </c>
    </row>
    <row r="12" spans="1:3" x14ac:dyDescent="0.3">
      <c r="A12" s="1"/>
    </row>
    <row r="13" spans="1:3" x14ac:dyDescent="0.3">
      <c r="A13" s="1" t="s">
        <v>64</v>
      </c>
    </row>
    <row r="14" spans="1:3" x14ac:dyDescent="0.3">
      <c r="A14" s="1" t="s">
        <v>65</v>
      </c>
    </row>
    <row r="15" spans="1:3" ht="15" thickBot="1" x14ac:dyDescent="0.35">
      <c r="A15" s="1" t="s">
        <v>66</v>
      </c>
    </row>
    <row r="16" spans="1:3" ht="15" thickBot="1" x14ac:dyDescent="0.35">
      <c r="A16" s="1" t="s">
        <v>67</v>
      </c>
      <c r="B16" s="13" t="s">
        <v>70</v>
      </c>
      <c r="C16" s="12" t="s">
        <v>70</v>
      </c>
    </row>
    <row r="17" spans="1:3" x14ac:dyDescent="0.3">
      <c r="A17" s="1"/>
      <c r="C17" s="12" t="s">
        <v>68</v>
      </c>
    </row>
    <row r="18" spans="1:3" x14ac:dyDescent="0.3">
      <c r="A18" s="1"/>
    </row>
    <row r="19" spans="1:3" x14ac:dyDescent="0.3">
      <c r="A19" t="s">
        <v>36</v>
      </c>
    </row>
    <row r="20" spans="1:3" x14ac:dyDescent="0.3">
      <c r="A20" t="s">
        <v>61</v>
      </c>
    </row>
    <row r="21" spans="1:3" x14ac:dyDescent="0.3">
      <c r="A21" t="s">
        <v>62</v>
      </c>
    </row>
    <row r="22" spans="1:3" x14ac:dyDescent="0.3">
      <c r="A22" t="s">
        <v>37</v>
      </c>
    </row>
    <row r="24" spans="1:3" x14ac:dyDescent="0.3">
      <c r="A24" t="s">
        <v>43</v>
      </c>
    </row>
    <row r="25" spans="1:3" x14ac:dyDescent="0.3">
      <c r="A25" t="s">
        <v>44</v>
      </c>
    </row>
    <row r="27" spans="1:3" x14ac:dyDescent="0.3">
      <c r="A27" t="s">
        <v>56</v>
      </c>
    </row>
    <row r="28" spans="1:3" x14ac:dyDescent="0.3">
      <c r="A28" t="s">
        <v>57</v>
      </c>
    </row>
    <row r="29" spans="1:3" x14ac:dyDescent="0.3">
      <c r="A29" t="s">
        <v>58</v>
      </c>
    </row>
    <row r="30" spans="1:3" x14ac:dyDescent="0.3">
      <c r="A30" t="s">
        <v>59</v>
      </c>
    </row>
  </sheetData>
  <dataValidations count="1">
    <dataValidation type="list" allowBlank="1" showInputMessage="1" showErrorMessage="1" sqref="B16">
      <formula1>$C$16:$C$17</formula1>
    </dataValidation>
  </dataValidations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4.4" x14ac:dyDescent="0.3"/>
  <cols>
    <col min="2" max="2" width="26.33203125" customWidth="1"/>
    <col min="3" max="3" width="11" customWidth="1"/>
    <col min="4" max="5" width="12.109375" customWidth="1"/>
    <col min="6" max="6" width="5.6640625" customWidth="1"/>
    <col min="7" max="7" width="43.44140625" customWidth="1"/>
    <col min="16" max="17" width="9.109375" customWidth="1"/>
  </cols>
  <sheetData>
    <row r="1" spans="1:13" x14ac:dyDescent="0.3">
      <c r="A1" s="1" t="s">
        <v>0</v>
      </c>
      <c r="B1" t="s">
        <v>1</v>
      </c>
    </row>
    <row r="2" spans="1:13" x14ac:dyDescent="0.3">
      <c r="B2" t="s">
        <v>2</v>
      </c>
    </row>
    <row r="3" spans="1:13" x14ac:dyDescent="0.3">
      <c r="B3" t="s">
        <v>3</v>
      </c>
    </row>
    <row r="4" spans="1:13" x14ac:dyDescent="0.3">
      <c r="B4" t="s">
        <v>12</v>
      </c>
    </row>
    <row r="6" spans="1:13" x14ac:dyDescent="0.3">
      <c r="C6" s="14" t="s">
        <v>26</v>
      </c>
      <c r="D6" s="14"/>
      <c r="E6" s="14"/>
      <c r="F6" s="1"/>
      <c r="G6" s="14" t="s">
        <v>27</v>
      </c>
      <c r="H6" s="15"/>
      <c r="I6" s="15"/>
      <c r="J6" s="15"/>
      <c r="K6" s="15"/>
      <c r="L6" s="15"/>
      <c r="M6" s="15"/>
    </row>
    <row r="7" spans="1:13" x14ac:dyDescent="0.3">
      <c r="C7" s="9" t="s">
        <v>13</v>
      </c>
      <c r="D7" s="9" t="s">
        <v>13</v>
      </c>
      <c r="E7" s="9" t="s">
        <v>13</v>
      </c>
      <c r="F7" s="1"/>
      <c r="H7" s="9" t="s">
        <v>13</v>
      </c>
      <c r="I7" s="9" t="s">
        <v>13</v>
      </c>
      <c r="J7" s="9" t="s">
        <v>13</v>
      </c>
      <c r="K7" s="8" t="s">
        <v>18</v>
      </c>
      <c r="L7" s="8" t="s">
        <v>18</v>
      </c>
      <c r="M7" s="8" t="s">
        <v>18</v>
      </c>
    </row>
    <row r="8" spans="1:13" x14ac:dyDescent="0.3">
      <c r="C8" s="1">
        <v>2020</v>
      </c>
      <c r="D8" s="1">
        <v>2030</v>
      </c>
      <c r="E8" s="1">
        <v>2050</v>
      </c>
      <c r="F8" s="1"/>
      <c r="H8" s="1">
        <v>2020</v>
      </c>
      <c r="I8" s="1">
        <v>2030</v>
      </c>
      <c r="J8" s="1">
        <v>2050</v>
      </c>
      <c r="K8" s="4">
        <v>2020</v>
      </c>
      <c r="L8" s="4">
        <v>2030</v>
      </c>
      <c r="M8" s="4">
        <v>2050</v>
      </c>
    </row>
    <row r="9" spans="1:13" x14ac:dyDescent="0.3">
      <c r="B9" s="1" t="s">
        <v>4</v>
      </c>
      <c r="C9">
        <v>27</v>
      </c>
      <c r="D9">
        <v>12</v>
      </c>
      <c r="E9">
        <v>2</v>
      </c>
      <c r="G9" t="s">
        <v>19</v>
      </c>
      <c r="H9">
        <f>C13</f>
        <v>5</v>
      </c>
      <c r="I9">
        <f t="shared" ref="I9:J9" si="0">D13</f>
        <v>10</v>
      </c>
      <c r="J9">
        <f t="shared" si="0"/>
        <v>15</v>
      </c>
      <c r="K9" s="10">
        <f t="shared" ref="K9:M12" si="1">H9/SUM(H$9:H$12)</f>
        <v>1.8867924528301886E-2</v>
      </c>
      <c r="L9" s="10">
        <f t="shared" si="1"/>
        <v>0.10869565217391304</v>
      </c>
      <c r="M9" s="10">
        <f t="shared" si="1"/>
        <v>0.18072289156626506</v>
      </c>
    </row>
    <row r="10" spans="1:13" x14ac:dyDescent="0.3">
      <c r="B10" s="1" t="s">
        <v>5</v>
      </c>
      <c r="C10">
        <v>155</v>
      </c>
      <c r="D10">
        <v>18</v>
      </c>
      <c r="E10">
        <v>15</v>
      </c>
      <c r="G10" t="s">
        <v>20</v>
      </c>
      <c r="H10">
        <f>C9+C10</f>
        <v>182</v>
      </c>
      <c r="I10">
        <f t="shared" ref="I10:J10" si="2">D9+D10</f>
        <v>30</v>
      </c>
      <c r="J10">
        <f t="shared" si="2"/>
        <v>17</v>
      </c>
      <c r="K10" s="10">
        <f t="shared" si="1"/>
        <v>0.68679245283018864</v>
      </c>
      <c r="L10" s="10">
        <f t="shared" si="1"/>
        <v>0.32608695652173914</v>
      </c>
      <c r="M10" s="10">
        <f t="shared" si="1"/>
        <v>0.20481927710843373</v>
      </c>
    </row>
    <row r="11" spans="1:13" x14ac:dyDescent="0.3">
      <c r="B11" s="1" t="s">
        <v>6</v>
      </c>
      <c r="C11">
        <v>46</v>
      </c>
      <c r="D11">
        <v>21</v>
      </c>
      <c r="E11" s="7">
        <v>16</v>
      </c>
      <c r="G11" t="s">
        <v>21</v>
      </c>
      <c r="H11">
        <f>C14</f>
        <v>32</v>
      </c>
      <c r="I11">
        <f t="shared" ref="I11:J11" si="3">D14</f>
        <v>31</v>
      </c>
      <c r="J11">
        <f t="shared" si="3"/>
        <v>35</v>
      </c>
      <c r="K11" s="10">
        <f t="shared" si="1"/>
        <v>0.12075471698113208</v>
      </c>
      <c r="L11" s="10">
        <f t="shared" si="1"/>
        <v>0.33695652173913043</v>
      </c>
      <c r="M11" s="10">
        <f t="shared" si="1"/>
        <v>0.42168674698795183</v>
      </c>
    </row>
    <row r="12" spans="1:13" x14ac:dyDescent="0.3">
      <c r="B12" s="1" t="s">
        <v>7</v>
      </c>
      <c r="C12">
        <v>36</v>
      </c>
      <c r="D12">
        <v>49</v>
      </c>
      <c r="E12" s="7">
        <v>54</v>
      </c>
      <c r="G12" t="s">
        <v>22</v>
      </c>
      <c r="H12">
        <f>C11</f>
        <v>46</v>
      </c>
      <c r="I12">
        <f t="shared" ref="I12:J12" si="4">D11</f>
        <v>21</v>
      </c>
      <c r="J12">
        <f t="shared" si="4"/>
        <v>16</v>
      </c>
      <c r="K12" s="10">
        <f t="shared" si="1"/>
        <v>0.17358490566037735</v>
      </c>
      <c r="L12" s="10">
        <f t="shared" si="1"/>
        <v>0.22826086956521738</v>
      </c>
      <c r="M12" s="10">
        <f t="shared" si="1"/>
        <v>0.19277108433734941</v>
      </c>
    </row>
    <row r="13" spans="1:13" x14ac:dyDescent="0.3">
      <c r="B13" s="1" t="s">
        <v>8</v>
      </c>
      <c r="C13">
        <v>5</v>
      </c>
      <c r="D13">
        <v>10</v>
      </c>
      <c r="E13" s="7">
        <v>15</v>
      </c>
    </row>
    <row r="14" spans="1:13" x14ac:dyDescent="0.3">
      <c r="B14" s="1" t="s">
        <v>9</v>
      </c>
      <c r="C14">
        <v>32</v>
      </c>
      <c r="D14">
        <v>31</v>
      </c>
      <c r="E14" s="7">
        <v>35</v>
      </c>
      <c r="G14" s="14" t="s">
        <v>29</v>
      </c>
      <c r="H14" s="15"/>
      <c r="I14" s="15"/>
      <c r="J14" s="15"/>
      <c r="K14" s="15"/>
      <c r="L14" s="15"/>
      <c r="M14" s="15"/>
    </row>
    <row r="15" spans="1:13" x14ac:dyDescent="0.3">
      <c r="B15" s="1" t="s">
        <v>10</v>
      </c>
      <c r="C15">
        <v>53</v>
      </c>
      <c r="D15">
        <v>69</v>
      </c>
      <c r="E15" s="7">
        <v>85</v>
      </c>
      <c r="H15" s="9" t="s">
        <v>13</v>
      </c>
      <c r="I15" s="9" t="s">
        <v>13</v>
      </c>
      <c r="J15" s="9" t="s">
        <v>13</v>
      </c>
      <c r="K15" s="8" t="s">
        <v>18</v>
      </c>
      <c r="L15" s="8" t="s">
        <v>18</v>
      </c>
      <c r="M15" s="8" t="s">
        <v>18</v>
      </c>
    </row>
    <row r="16" spans="1:13" x14ac:dyDescent="0.3">
      <c r="B16" s="1" t="s">
        <v>11</v>
      </c>
      <c r="C16">
        <v>328</v>
      </c>
      <c r="D16">
        <v>238</v>
      </c>
      <c r="E16" s="7">
        <v>133</v>
      </c>
      <c r="H16" s="1">
        <v>2020</v>
      </c>
      <c r="I16" s="1">
        <v>2030</v>
      </c>
      <c r="J16" s="1">
        <v>2050</v>
      </c>
      <c r="K16" s="4">
        <v>2020</v>
      </c>
      <c r="L16" s="4">
        <v>2030</v>
      </c>
      <c r="M16" s="4">
        <v>2050</v>
      </c>
    </row>
    <row r="17" spans="7:13" x14ac:dyDescent="0.3">
      <c r="G17" t="s">
        <v>30</v>
      </c>
      <c r="H17">
        <f>SUM(C12,C15:C16)</f>
        <v>417</v>
      </c>
      <c r="I17">
        <f>SUM(D12,D15:D16)</f>
        <v>356</v>
      </c>
      <c r="J17">
        <f>SUM(E12,E15:E16)</f>
        <v>272</v>
      </c>
      <c r="K17" s="6">
        <f t="shared" ref="K17:M18" si="5">H17/SUM(H$17:H$18)</f>
        <v>0.6415384615384615</v>
      </c>
      <c r="L17" s="6">
        <f t="shared" si="5"/>
        <v>0.8537170263788969</v>
      </c>
      <c r="M17" s="6">
        <f t="shared" si="5"/>
        <v>0.85</v>
      </c>
    </row>
    <row r="18" spans="7:13" x14ac:dyDescent="0.3">
      <c r="G18" t="s">
        <v>31</v>
      </c>
      <c r="H18">
        <f>SUM(C9:C11,C13)</f>
        <v>233</v>
      </c>
      <c r="I18">
        <f>SUM(D9:D11,D13)</f>
        <v>61</v>
      </c>
      <c r="J18">
        <f>SUM(E9:E11,E13)</f>
        <v>48</v>
      </c>
      <c r="K18" s="6">
        <f t="shared" si="5"/>
        <v>0.35846153846153844</v>
      </c>
      <c r="L18" s="6">
        <f t="shared" si="5"/>
        <v>0.14628297362110312</v>
      </c>
      <c r="M18" s="6">
        <f t="shared" si="5"/>
        <v>0.15</v>
      </c>
    </row>
    <row r="20" spans="7:13" x14ac:dyDescent="0.3">
      <c r="G20" s="14" t="s">
        <v>32</v>
      </c>
      <c r="H20" s="15"/>
      <c r="I20" s="15"/>
      <c r="J20" s="15"/>
      <c r="K20" s="15"/>
      <c r="L20" s="15"/>
      <c r="M20" s="15"/>
    </row>
    <row r="21" spans="7:13" x14ac:dyDescent="0.3">
      <c r="H21" s="9" t="s">
        <v>13</v>
      </c>
      <c r="I21" s="9" t="s">
        <v>13</v>
      </c>
      <c r="J21" s="9" t="s">
        <v>13</v>
      </c>
      <c r="K21" s="8" t="s">
        <v>18</v>
      </c>
      <c r="L21" s="8" t="s">
        <v>18</v>
      </c>
      <c r="M21" s="8" t="s">
        <v>18</v>
      </c>
    </row>
    <row r="22" spans="7:13" x14ac:dyDescent="0.3">
      <c r="H22" s="1">
        <v>2020</v>
      </c>
      <c r="I22" s="1">
        <v>2030</v>
      </c>
      <c r="J22" s="1">
        <v>2050</v>
      </c>
      <c r="K22" s="4">
        <v>2020</v>
      </c>
      <c r="L22" s="4">
        <v>2030</v>
      </c>
      <c r="M22" s="4">
        <v>2050</v>
      </c>
    </row>
    <row r="23" spans="7:13" x14ac:dyDescent="0.3">
      <c r="G23" t="s">
        <v>33</v>
      </c>
      <c r="H23">
        <f>C16</f>
        <v>328</v>
      </c>
      <c r="I23">
        <f>D16</f>
        <v>238</v>
      </c>
      <c r="J23">
        <f>E16</f>
        <v>133</v>
      </c>
      <c r="K23" s="6">
        <f>H23/SUM(H$23:H$25)</f>
        <v>0.78657074340527577</v>
      </c>
      <c r="L23" s="6">
        <f>I23/SUM(I$23:I$25)</f>
        <v>0.6685393258426966</v>
      </c>
      <c r="M23" s="6">
        <f>J23/SUM(J$23:J$25)</f>
        <v>0.4889705882352941</v>
      </c>
    </row>
    <row r="24" spans="7:13" x14ac:dyDescent="0.3">
      <c r="G24" t="s">
        <v>34</v>
      </c>
      <c r="H24">
        <f>C12</f>
        <v>36</v>
      </c>
      <c r="I24">
        <f>D12</f>
        <v>49</v>
      </c>
      <c r="J24">
        <f>E12</f>
        <v>54</v>
      </c>
      <c r="K24" s="6">
        <f t="shared" ref="K24:M25" si="6">H24/SUM(H$23:H$25)</f>
        <v>8.6330935251798566E-2</v>
      </c>
      <c r="L24" s="6">
        <f t="shared" si="6"/>
        <v>0.13764044943820225</v>
      </c>
      <c r="M24" s="6">
        <f t="shared" si="6"/>
        <v>0.19852941176470587</v>
      </c>
    </row>
    <row r="25" spans="7:13" x14ac:dyDescent="0.3">
      <c r="G25" t="s">
        <v>35</v>
      </c>
      <c r="H25">
        <f>C15</f>
        <v>53</v>
      </c>
      <c r="I25">
        <f t="shared" ref="I25:J25" si="7">D15</f>
        <v>69</v>
      </c>
      <c r="J25">
        <f t="shared" si="7"/>
        <v>85</v>
      </c>
      <c r="K25" s="6">
        <f t="shared" si="6"/>
        <v>0.12709832134292565</v>
      </c>
      <c r="L25" s="6">
        <f t="shared" si="6"/>
        <v>0.19382022471910113</v>
      </c>
      <c r="M25" s="6">
        <f t="shared" si="6"/>
        <v>0.3125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/>
  </sheetViews>
  <sheetFormatPr defaultRowHeight="14.4" x14ac:dyDescent="0.3"/>
  <cols>
    <col min="2" max="2" width="26.33203125" customWidth="1"/>
    <col min="3" max="3" width="11" customWidth="1"/>
    <col min="4" max="5" width="12.109375" customWidth="1"/>
    <col min="6" max="6" width="5.6640625" customWidth="1"/>
    <col min="7" max="7" width="43.44140625" customWidth="1"/>
    <col min="13" max="14" width="9.109375" customWidth="1"/>
  </cols>
  <sheetData>
    <row r="1" spans="1:13" x14ac:dyDescent="0.3">
      <c r="A1" s="1" t="s">
        <v>0</v>
      </c>
      <c r="B1" t="s">
        <v>60</v>
      </c>
    </row>
    <row r="2" spans="1:13" x14ac:dyDescent="0.3">
      <c r="B2" t="s">
        <v>2</v>
      </c>
    </row>
    <row r="3" spans="1:13" x14ac:dyDescent="0.3">
      <c r="B3" t="s">
        <v>3</v>
      </c>
    </row>
    <row r="4" spans="1:13" x14ac:dyDescent="0.3">
      <c r="B4" t="s">
        <v>12</v>
      </c>
    </row>
    <row r="6" spans="1:13" x14ac:dyDescent="0.3">
      <c r="C6" s="14" t="s">
        <v>26</v>
      </c>
      <c r="D6" s="14"/>
      <c r="E6" s="14"/>
      <c r="F6" s="1"/>
      <c r="G6" s="14" t="s">
        <v>27</v>
      </c>
      <c r="H6" s="15"/>
      <c r="I6" s="15"/>
      <c r="J6" s="15"/>
      <c r="K6" s="15"/>
      <c r="L6" s="15"/>
      <c r="M6" s="15"/>
    </row>
    <row r="7" spans="1:13" x14ac:dyDescent="0.3">
      <c r="C7" s="9" t="s">
        <v>13</v>
      </c>
      <c r="D7" s="9" t="s">
        <v>13</v>
      </c>
      <c r="E7" s="9" t="s">
        <v>13</v>
      </c>
      <c r="F7" s="1"/>
      <c r="H7" s="9" t="s">
        <v>13</v>
      </c>
      <c r="I7" s="9" t="s">
        <v>13</v>
      </c>
      <c r="J7" s="9" t="s">
        <v>13</v>
      </c>
      <c r="K7" s="8" t="s">
        <v>18</v>
      </c>
      <c r="L7" s="8" t="s">
        <v>18</v>
      </c>
      <c r="M7" s="8" t="s">
        <v>18</v>
      </c>
    </row>
    <row r="8" spans="1:13" x14ac:dyDescent="0.3">
      <c r="C8" s="1">
        <v>2020</v>
      </c>
      <c r="D8" s="1">
        <v>2030</v>
      </c>
      <c r="E8" s="1">
        <v>2030</v>
      </c>
      <c r="F8" s="1"/>
      <c r="H8" s="1">
        <v>2020</v>
      </c>
      <c r="I8" s="1">
        <v>2030</v>
      </c>
      <c r="J8" s="1">
        <v>2050</v>
      </c>
      <c r="K8" s="4">
        <v>2020</v>
      </c>
      <c r="L8" s="4">
        <v>2030</v>
      </c>
      <c r="M8" s="4">
        <v>2050</v>
      </c>
    </row>
    <row r="9" spans="1:13" x14ac:dyDescent="0.3">
      <c r="B9" s="1" t="s">
        <v>4</v>
      </c>
      <c r="C9">
        <v>6</v>
      </c>
      <c r="D9">
        <v>10</v>
      </c>
      <c r="E9">
        <v>20</v>
      </c>
      <c r="G9" t="s">
        <v>19</v>
      </c>
      <c r="H9">
        <f>C13</f>
        <v>78</v>
      </c>
      <c r="I9">
        <f>D13</f>
        <v>69</v>
      </c>
      <c r="J9">
        <f>E13</f>
        <v>94</v>
      </c>
      <c r="K9" s="10">
        <f t="shared" ref="K9:M12" si="0">H9/SUM(H$9:H$12)</f>
        <v>0.14285714285714285</v>
      </c>
      <c r="L9" s="10">
        <f t="shared" si="0"/>
        <v>0.21904761904761905</v>
      </c>
      <c r="M9" s="10">
        <f t="shared" si="0"/>
        <v>0.27647058823529413</v>
      </c>
    </row>
    <row r="10" spans="1:13" x14ac:dyDescent="0.3">
      <c r="B10" s="1" t="s">
        <v>5</v>
      </c>
      <c r="C10">
        <v>24</v>
      </c>
      <c r="D10">
        <v>34</v>
      </c>
      <c r="E10">
        <v>39</v>
      </c>
      <c r="G10" t="s">
        <v>20</v>
      </c>
      <c r="H10">
        <f>C9+C10</f>
        <v>30</v>
      </c>
      <c r="I10">
        <f>D9+D10</f>
        <v>44</v>
      </c>
      <c r="J10">
        <f>E9+E10</f>
        <v>59</v>
      </c>
      <c r="K10" s="10">
        <f t="shared" si="0"/>
        <v>5.4945054945054944E-2</v>
      </c>
      <c r="L10" s="10">
        <f t="shared" si="0"/>
        <v>0.13968253968253969</v>
      </c>
      <c r="M10" s="10">
        <f t="shared" si="0"/>
        <v>0.17352941176470588</v>
      </c>
    </row>
    <row r="11" spans="1:13" x14ac:dyDescent="0.3">
      <c r="B11" s="1" t="s">
        <v>6</v>
      </c>
      <c r="C11">
        <v>285</v>
      </c>
      <c r="D11" s="7">
        <v>94</v>
      </c>
      <c r="E11" s="7">
        <v>69</v>
      </c>
      <c r="G11" t="s">
        <v>21</v>
      </c>
      <c r="H11">
        <f>C14</f>
        <v>153</v>
      </c>
      <c r="I11">
        <f>D14</f>
        <v>108</v>
      </c>
      <c r="J11">
        <f>E14</f>
        <v>118</v>
      </c>
      <c r="K11" s="10">
        <f t="shared" si="0"/>
        <v>0.28021978021978022</v>
      </c>
      <c r="L11" s="10">
        <f t="shared" si="0"/>
        <v>0.34285714285714286</v>
      </c>
      <c r="M11" s="10">
        <f t="shared" si="0"/>
        <v>0.34705882352941175</v>
      </c>
    </row>
    <row r="12" spans="1:13" x14ac:dyDescent="0.3">
      <c r="B12" s="1" t="s">
        <v>7</v>
      </c>
      <c r="C12">
        <v>25</v>
      </c>
      <c r="D12" s="7">
        <v>44</v>
      </c>
      <c r="E12" s="7">
        <v>49</v>
      </c>
      <c r="G12" t="s">
        <v>22</v>
      </c>
      <c r="H12">
        <f>C11</f>
        <v>285</v>
      </c>
      <c r="I12">
        <f>D11</f>
        <v>94</v>
      </c>
      <c r="J12">
        <f>E11</f>
        <v>69</v>
      </c>
      <c r="K12" s="10">
        <f t="shared" si="0"/>
        <v>0.52197802197802201</v>
      </c>
      <c r="L12" s="10">
        <f t="shared" si="0"/>
        <v>0.29841269841269841</v>
      </c>
      <c r="M12" s="10">
        <f t="shared" si="0"/>
        <v>0.20294117647058824</v>
      </c>
    </row>
    <row r="13" spans="1:13" x14ac:dyDescent="0.3">
      <c r="B13" s="1" t="s">
        <v>8</v>
      </c>
      <c r="C13">
        <v>78</v>
      </c>
      <c r="D13" s="7">
        <v>69</v>
      </c>
      <c r="E13" s="7">
        <v>94</v>
      </c>
    </row>
    <row r="14" spans="1:13" x14ac:dyDescent="0.3">
      <c r="B14" s="1" t="s">
        <v>9</v>
      </c>
      <c r="C14">
        <v>153</v>
      </c>
      <c r="D14" s="7">
        <v>108</v>
      </c>
      <c r="E14" s="7">
        <v>118</v>
      </c>
      <c r="G14" s="14" t="s">
        <v>29</v>
      </c>
      <c r="H14" s="15"/>
      <c r="I14" s="15"/>
      <c r="J14" s="15"/>
      <c r="K14" s="15"/>
      <c r="L14" s="15"/>
      <c r="M14" s="15"/>
    </row>
    <row r="15" spans="1:13" x14ac:dyDescent="0.3">
      <c r="B15" s="1" t="s">
        <v>10</v>
      </c>
      <c r="C15">
        <v>5</v>
      </c>
      <c r="D15" s="7">
        <v>118</v>
      </c>
      <c r="E15" s="7">
        <v>177</v>
      </c>
      <c r="H15" s="9" t="s">
        <v>13</v>
      </c>
      <c r="I15" s="9" t="s">
        <v>13</v>
      </c>
      <c r="J15" s="9" t="s">
        <v>13</v>
      </c>
      <c r="K15" s="8" t="s">
        <v>18</v>
      </c>
      <c r="L15" s="8" t="s">
        <v>18</v>
      </c>
      <c r="M15" s="8" t="s">
        <v>18</v>
      </c>
    </row>
    <row r="16" spans="1:13" x14ac:dyDescent="0.3">
      <c r="B16" s="1" t="s">
        <v>11</v>
      </c>
      <c r="C16">
        <v>60</v>
      </c>
      <c r="D16" s="7">
        <v>384</v>
      </c>
      <c r="E16" s="7">
        <v>389</v>
      </c>
      <c r="H16" s="1">
        <v>2020</v>
      </c>
      <c r="I16" s="1">
        <v>2030</v>
      </c>
      <c r="J16" s="1">
        <v>2050</v>
      </c>
      <c r="K16" s="4">
        <v>2020</v>
      </c>
      <c r="L16" s="4">
        <v>2030</v>
      </c>
      <c r="M16" s="4">
        <v>2050</v>
      </c>
    </row>
    <row r="17" spans="5:13" x14ac:dyDescent="0.3">
      <c r="E17" s="7"/>
      <c r="G17" t="s">
        <v>30</v>
      </c>
      <c r="H17">
        <f>SUM(C12,C15:C16)</f>
        <v>90</v>
      </c>
      <c r="I17">
        <f>SUM(D12,D15:D16)</f>
        <v>546</v>
      </c>
      <c r="J17">
        <f>SUM(E12,E15:E16)</f>
        <v>615</v>
      </c>
      <c r="K17" s="6">
        <f t="shared" ref="K17:M18" si="1">H17/SUM(H$17:H$18)</f>
        <v>0.18633540372670807</v>
      </c>
      <c r="L17" s="6">
        <f t="shared" si="1"/>
        <v>0.72509960159362552</v>
      </c>
      <c r="M17" s="6">
        <f t="shared" si="1"/>
        <v>0.73476702508960579</v>
      </c>
    </row>
    <row r="18" spans="5:13" x14ac:dyDescent="0.3">
      <c r="E18" s="7"/>
      <c r="G18" t="s">
        <v>31</v>
      </c>
      <c r="H18">
        <f>SUM(C9:C11,C13)</f>
        <v>393</v>
      </c>
      <c r="I18">
        <f>SUM(D9:D11,D13)</f>
        <v>207</v>
      </c>
      <c r="J18">
        <f>SUM(E9:E11,E13)</f>
        <v>222</v>
      </c>
      <c r="K18" s="6">
        <f t="shared" si="1"/>
        <v>0.81366459627329191</v>
      </c>
      <c r="L18" s="6">
        <f t="shared" si="1"/>
        <v>0.27490039840637448</v>
      </c>
      <c r="M18" s="6">
        <f t="shared" si="1"/>
        <v>0.26523297491039427</v>
      </c>
    </row>
    <row r="20" spans="5:13" x14ac:dyDescent="0.3">
      <c r="G20" s="14" t="s">
        <v>32</v>
      </c>
      <c r="H20" s="15"/>
      <c r="I20" s="15"/>
      <c r="J20" s="15"/>
      <c r="K20" s="15"/>
      <c r="L20" s="15"/>
      <c r="M20" s="15"/>
    </row>
    <row r="21" spans="5:13" x14ac:dyDescent="0.3">
      <c r="H21" s="9" t="s">
        <v>13</v>
      </c>
      <c r="I21" s="9" t="s">
        <v>13</v>
      </c>
      <c r="J21" s="9" t="s">
        <v>13</v>
      </c>
      <c r="K21" s="8" t="s">
        <v>18</v>
      </c>
      <c r="L21" s="8" t="s">
        <v>18</v>
      </c>
      <c r="M21" s="8" t="s">
        <v>18</v>
      </c>
    </row>
    <row r="22" spans="5:13" x14ac:dyDescent="0.3">
      <c r="H22" s="1">
        <v>2020</v>
      </c>
      <c r="I22" s="1">
        <v>2030</v>
      </c>
      <c r="J22" s="1">
        <v>2050</v>
      </c>
      <c r="K22" s="4">
        <v>2020</v>
      </c>
      <c r="L22" s="4">
        <v>2030</v>
      </c>
      <c r="M22" s="4">
        <v>2050</v>
      </c>
    </row>
    <row r="23" spans="5:13" x14ac:dyDescent="0.3">
      <c r="G23" t="s">
        <v>33</v>
      </c>
      <c r="H23">
        <f>C16</f>
        <v>60</v>
      </c>
      <c r="I23">
        <f>D16</f>
        <v>384</v>
      </c>
      <c r="J23">
        <f>E16</f>
        <v>389</v>
      </c>
      <c r="K23" s="6">
        <f>H23/SUM(H$23:H$25)</f>
        <v>0.66666666666666663</v>
      </c>
      <c r="L23" s="6">
        <f>I23/SUM(I$23:I$25)</f>
        <v>0.70329670329670335</v>
      </c>
      <c r="M23" s="6">
        <f>J23/SUM(J$23:J$25)</f>
        <v>0.63252032520325208</v>
      </c>
    </row>
    <row r="24" spans="5:13" x14ac:dyDescent="0.3">
      <c r="G24" t="s">
        <v>34</v>
      </c>
      <c r="H24">
        <f>C12</f>
        <v>25</v>
      </c>
      <c r="I24">
        <f>D12</f>
        <v>44</v>
      </c>
      <c r="J24">
        <f>E12</f>
        <v>49</v>
      </c>
      <c r="K24" s="6">
        <f t="shared" ref="K24:M25" si="2">H24/SUM(H$23:H$25)</f>
        <v>0.27777777777777779</v>
      </c>
      <c r="L24" s="6">
        <f t="shared" si="2"/>
        <v>8.0586080586080591E-2</v>
      </c>
      <c r="M24" s="6">
        <f t="shared" si="2"/>
        <v>7.9674796747967486E-2</v>
      </c>
    </row>
    <row r="25" spans="5:13" x14ac:dyDescent="0.3">
      <c r="G25" t="s">
        <v>35</v>
      </c>
      <c r="H25">
        <f>C15</f>
        <v>5</v>
      </c>
      <c r="I25">
        <f>D15</f>
        <v>118</v>
      </c>
      <c r="J25">
        <f>E15</f>
        <v>177</v>
      </c>
      <c r="K25" s="6">
        <f t="shared" si="2"/>
        <v>5.5555555555555552E-2</v>
      </c>
      <c r="L25" s="6">
        <f t="shared" si="2"/>
        <v>0.21611721611721613</v>
      </c>
      <c r="M25" s="6">
        <f t="shared" si="2"/>
        <v>0.28780487804878047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3"/>
  <sheetViews>
    <sheetView workbookViewId="0"/>
  </sheetViews>
  <sheetFormatPr defaultRowHeight="14.4" x14ac:dyDescent="0.3"/>
  <cols>
    <col min="1" max="1" width="18.88671875" customWidth="1"/>
  </cols>
  <sheetData>
    <row r="1" spans="1:39" x14ac:dyDescent="0.3">
      <c r="A1" t="s">
        <v>28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3">
      <c r="A2" t="s">
        <v>30</v>
      </c>
      <c r="B2">
        <f t="shared" ref="B2:G3" si="0">$I2</f>
        <v>0.6415384615384615</v>
      </c>
      <c r="C2">
        <f t="shared" si="0"/>
        <v>0.6415384615384615</v>
      </c>
      <c r="D2">
        <f t="shared" si="0"/>
        <v>0.6415384615384615</v>
      </c>
      <c r="E2">
        <f t="shared" si="0"/>
        <v>0.6415384615384615</v>
      </c>
      <c r="F2">
        <f t="shared" si="0"/>
        <v>0.6415384615384615</v>
      </c>
      <c r="G2">
        <f t="shared" si="0"/>
        <v>0.6415384615384615</v>
      </c>
      <c r="H2">
        <f>$I2</f>
        <v>0.6415384615384615</v>
      </c>
      <c r="I2" s="11">
        <f>IF(Region="OECD",'Data OECD'!K17,'Data Non-OECD'!K17)</f>
        <v>0.6415384615384615</v>
      </c>
      <c r="J2">
        <f>$I2+($S2-$I2)/(COLUMN($S$1)-COLUMN($I$1))*(COLUMN(J$1)-COLUMN($I$1))</f>
        <v>0.66275631802250501</v>
      </c>
      <c r="K2">
        <f t="shared" ref="K2:R3" si="1">$I2+($S2-$I2)/(COLUMN($S$1)-COLUMN($I$1))*(COLUMN(K$1)-COLUMN($I$1))</f>
        <v>0.68397417450654863</v>
      </c>
      <c r="L2">
        <f t="shared" si="1"/>
        <v>0.70519203099059213</v>
      </c>
      <c r="M2">
        <f t="shared" si="1"/>
        <v>0.72640988747463564</v>
      </c>
      <c r="N2">
        <f t="shared" si="1"/>
        <v>0.74762774395867915</v>
      </c>
      <c r="O2">
        <f t="shared" si="1"/>
        <v>0.76884560044272277</v>
      </c>
      <c r="P2">
        <f t="shared" si="1"/>
        <v>0.79006345692676627</v>
      </c>
      <c r="Q2">
        <f t="shared" si="1"/>
        <v>0.81128131341080989</v>
      </c>
      <c r="R2">
        <f t="shared" si="1"/>
        <v>0.8324991698948534</v>
      </c>
      <c r="S2" s="11">
        <f>IF(Region="OECD",'Data OECD'!L17,'Data Non-OECD'!L17)</f>
        <v>0.8537170263788969</v>
      </c>
      <c r="T2">
        <f>$S2+($AM2-$S2)/(COLUMN($AM$1)-COLUMN($S$1))*(COLUMN(T$1)-COLUMN($S$1))</f>
        <v>0.85353117505995202</v>
      </c>
      <c r="U2">
        <f t="shared" ref="U2:AL3" si="2">$S2+($AM2-$S2)/(COLUMN($AM$1)-COLUMN($S$1))*(COLUMN(U$1)-COLUMN($S$1))</f>
        <v>0.85334532374100724</v>
      </c>
      <c r="V2">
        <f t="shared" si="2"/>
        <v>0.85315947242206236</v>
      </c>
      <c r="W2">
        <f t="shared" si="2"/>
        <v>0.85297362110311747</v>
      </c>
      <c r="X2">
        <f t="shared" si="2"/>
        <v>0.8527877697841727</v>
      </c>
      <c r="Y2">
        <f t="shared" si="2"/>
        <v>0.85260191846522781</v>
      </c>
      <c r="Z2">
        <f t="shared" si="2"/>
        <v>0.85241606714628293</v>
      </c>
      <c r="AA2">
        <f t="shared" si="2"/>
        <v>0.85223021582733816</v>
      </c>
      <c r="AB2">
        <f t="shared" si="2"/>
        <v>0.85204436450839327</v>
      </c>
      <c r="AC2">
        <f t="shared" si="2"/>
        <v>0.8518585131894485</v>
      </c>
      <c r="AD2">
        <f t="shared" si="2"/>
        <v>0.85167266187050361</v>
      </c>
      <c r="AE2">
        <f t="shared" si="2"/>
        <v>0.85148681055155873</v>
      </c>
      <c r="AF2">
        <f t="shared" si="2"/>
        <v>0.85130095923261395</v>
      </c>
      <c r="AG2">
        <f t="shared" si="2"/>
        <v>0.85111510791366907</v>
      </c>
      <c r="AH2">
        <f t="shared" si="2"/>
        <v>0.85092925659472418</v>
      </c>
      <c r="AI2">
        <f t="shared" si="2"/>
        <v>0.85074340527577941</v>
      </c>
      <c r="AJ2">
        <f t="shared" si="2"/>
        <v>0.85055755395683452</v>
      </c>
      <c r="AK2">
        <f t="shared" si="2"/>
        <v>0.85037170263788964</v>
      </c>
      <c r="AL2">
        <f t="shared" si="2"/>
        <v>0.85018585131894486</v>
      </c>
      <c r="AM2" s="11">
        <f>IF(Region="OECD",'Data OECD'!M17,'Data Non-OECD'!M17)</f>
        <v>0.85</v>
      </c>
    </row>
    <row r="3" spans="1:39" x14ac:dyDescent="0.3">
      <c r="A3" t="s">
        <v>31</v>
      </c>
      <c r="B3">
        <f t="shared" si="0"/>
        <v>0.35846153846153844</v>
      </c>
      <c r="C3">
        <f t="shared" si="0"/>
        <v>0.35846153846153844</v>
      </c>
      <c r="D3">
        <f t="shared" si="0"/>
        <v>0.35846153846153844</v>
      </c>
      <c r="E3">
        <f t="shared" si="0"/>
        <v>0.35846153846153844</v>
      </c>
      <c r="F3">
        <f t="shared" si="0"/>
        <v>0.35846153846153844</v>
      </c>
      <c r="G3">
        <f t="shared" si="0"/>
        <v>0.35846153846153844</v>
      </c>
      <c r="H3">
        <f>$I3</f>
        <v>0.35846153846153844</v>
      </c>
      <c r="I3" s="11">
        <f>IF(Region="OECD",'Data OECD'!K18,'Data Non-OECD'!K18)</f>
        <v>0.35846153846153844</v>
      </c>
      <c r="J3">
        <f>$I3+($S3-$I3)/(COLUMN($S$1)-COLUMN($I$1))*(COLUMN(J$1)-COLUMN($I$1))</f>
        <v>0.33724368197749494</v>
      </c>
      <c r="K3">
        <f t="shared" si="1"/>
        <v>0.31602582549345137</v>
      </c>
      <c r="L3">
        <f t="shared" si="1"/>
        <v>0.29480796900940787</v>
      </c>
      <c r="M3">
        <f t="shared" si="1"/>
        <v>0.2735901125253643</v>
      </c>
      <c r="N3">
        <f t="shared" si="1"/>
        <v>0.2523722560413208</v>
      </c>
      <c r="O3">
        <f t="shared" si="1"/>
        <v>0.23115439955727726</v>
      </c>
      <c r="P3">
        <f t="shared" si="1"/>
        <v>0.20993654307323373</v>
      </c>
      <c r="Q3">
        <f t="shared" si="1"/>
        <v>0.18871868658919019</v>
      </c>
      <c r="R3">
        <f t="shared" si="1"/>
        <v>0.16750083010514666</v>
      </c>
      <c r="S3" s="11">
        <f>IF(Region="OECD",'Data OECD'!L18,'Data Non-OECD'!L18)</f>
        <v>0.14628297362110312</v>
      </c>
      <c r="T3">
        <f>$S3+($AM3-$S3)/(COLUMN($AM$1)-COLUMN($S$1))*(COLUMN(T$1)-COLUMN($S$1))</f>
        <v>0.14646882494004798</v>
      </c>
      <c r="U3">
        <f t="shared" si="2"/>
        <v>0.14665467625899281</v>
      </c>
      <c r="V3">
        <f t="shared" si="2"/>
        <v>0.14684052757793764</v>
      </c>
      <c r="W3">
        <f t="shared" si="2"/>
        <v>0.1470263788968825</v>
      </c>
      <c r="X3">
        <f t="shared" si="2"/>
        <v>0.14721223021582736</v>
      </c>
      <c r="Y3">
        <f t="shared" si="2"/>
        <v>0.14739808153477219</v>
      </c>
      <c r="Z3">
        <f t="shared" si="2"/>
        <v>0.14758393285371701</v>
      </c>
      <c r="AA3">
        <f t="shared" si="2"/>
        <v>0.14776978417266187</v>
      </c>
      <c r="AB3">
        <f t="shared" si="2"/>
        <v>0.14795563549160673</v>
      </c>
      <c r="AC3">
        <f t="shared" si="2"/>
        <v>0.14814148681055156</v>
      </c>
      <c r="AD3">
        <f t="shared" si="2"/>
        <v>0.14832733812949639</v>
      </c>
      <c r="AE3">
        <f t="shared" si="2"/>
        <v>0.14851318944844125</v>
      </c>
      <c r="AF3">
        <f t="shared" si="2"/>
        <v>0.1486990407673861</v>
      </c>
      <c r="AG3">
        <f t="shared" si="2"/>
        <v>0.14888489208633093</v>
      </c>
      <c r="AH3">
        <f t="shared" si="2"/>
        <v>0.14907074340527576</v>
      </c>
      <c r="AI3">
        <f t="shared" si="2"/>
        <v>0.14925659472422062</v>
      </c>
      <c r="AJ3">
        <f t="shared" si="2"/>
        <v>0.14944244604316548</v>
      </c>
      <c r="AK3">
        <f t="shared" si="2"/>
        <v>0.14962829736211031</v>
      </c>
      <c r="AL3">
        <f t="shared" si="2"/>
        <v>0.14981414868105514</v>
      </c>
      <c r="AM3" s="11">
        <f>IF(Region="OECD",'Data OECD'!M18,'Data Non-OECD'!M18)</f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4"/>
  <sheetViews>
    <sheetView workbookViewId="0"/>
  </sheetViews>
  <sheetFormatPr defaultRowHeight="14.4" x14ac:dyDescent="0.3"/>
  <cols>
    <col min="1" max="1" width="21.109375" customWidth="1"/>
  </cols>
  <sheetData>
    <row r="1" spans="1:39" x14ac:dyDescent="0.3">
      <c r="A1" t="s">
        <v>28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3">
      <c r="A2" t="s">
        <v>54</v>
      </c>
      <c r="B2">
        <f t="shared" ref="B2:G3" si="0">$I2</f>
        <v>0.78657074340527577</v>
      </c>
      <c r="C2">
        <f t="shared" si="0"/>
        <v>0.78657074340527577</v>
      </c>
      <c r="D2">
        <f t="shared" si="0"/>
        <v>0.78657074340527577</v>
      </c>
      <c r="E2">
        <f t="shared" si="0"/>
        <v>0.78657074340527577</v>
      </c>
      <c r="F2">
        <f t="shared" si="0"/>
        <v>0.78657074340527577</v>
      </c>
      <c r="G2">
        <f t="shared" si="0"/>
        <v>0.78657074340527577</v>
      </c>
      <c r="H2">
        <f>$I2</f>
        <v>0.78657074340527577</v>
      </c>
      <c r="I2" s="11">
        <f>IF(Region="OECD",'Data OECD'!K23,'Data Non-OECD'!K23)</f>
        <v>0.78657074340527577</v>
      </c>
      <c r="J2">
        <f>$I2+($S2-$I2)/(COLUMN($S$1)-COLUMN($I$1))*(COLUMN(J$1)-COLUMN($I$1))</f>
        <v>0.77476760164901781</v>
      </c>
      <c r="K2">
        <f t="shared" ref="K2:R3" si="1">$I2+($S2-$I2)/(COLUMN($S$1)-COLUMN($I$1))*(COLUMN(K$1)-COLUMN($I$1))</f>
        <v>0.76296445989275996</v>
      </c>
      <c r="L2">
        <f t="shared" si="1"/>
        <v>0.751161318136502</v>
      </c>
      <c r="M2">
        <f t="shared" si="1"/>
        <v>0.73935817638024415</v>
      </c>
      <c r="N2">
        <f t="shared" si="1"/>
        <v>0.72755503462398619</v>
      </c>
      <c r="O2">
        <f t="shared" si="1"/>
        <v>0.71575189286772822</v>
      </c>
      <c r="P2">
        <f t="shared" si="1"/>
        <v>0.70394875111147037</v>
      </c>
      <c r="Q2">
        <f t="shared" si="1"/>
        <v>0.69214560935521241</v>
      </c>
      <c r="R2">
        <f t="shared" si="1"/>
        <v>0.68034246759895456</v>
      </c>
      <c r="S2" s="11">
        <f>IF(Region="OECD",'Data OECD'!L23,'Data Non-OECD'!L23)</f>
        <v>0.6685393258426966</v>
      </c>
      <c r="T2">
        <f>$S2+($AM2-$S2)/(COLUMN($AM$1)-COLUMN($S$1))*(COLUMN(T$1)-COLUMN($S$1))</f>
        <v>0.65956088896232645</v>
      </c>
      <c r="U2">
        <f t="shared" ref="U2:AL3" si="2">$S2+($AM2-$S2)/(COLUMN($AM$1)-COLUMN($S$1))*(COLUMN(U$1)-COLUMN($S$1))</f>
        <v>0.65058245208195631</v>
      </c>
      <c r="V2">
        <f t="shared" si="2"/>
        <v>0.64160401520158628</v>
      </c>
      <c r="W2">
        <f t="shared" si="2"/>
        <v>0.63262557832121613</v>
      </c>
      <c r="X2">
        <f t="shared" si="2"/>
        <v>0.62364714144084599</v>
      </c>
      <c r="Y2">
        <f t="shared" si="2"/>
        <v>0.61466870456047584</v>
      </c>
      <c r="Z2">
        <f t="shared" si="2"/>
        <v>0.6056902676801057</v>
      </c>
      <c r="AA2">
        <f t="shared" si="2"/>
        <v>0.59671183079973555</v>
      </c>
      <c r="AB2">
        <f t="shared" si="2"/>
        <v>0.58773339391936541</v>
      </c>
      <c r="AC2">
        <f t="shared" si="2"/>
        <v>0.57875495703899538</v>
      </c>
      <c r="AD2">
        <f t="shared" si="2"/>
        <v>0.56977652015862523</v>
      </c>
      <c r="AE2">
        <f t="shared" si="2"/>
        <v>0.56079808327825509</v>
      </c>
      <c r="AF2">
        <f t="shared" si="2"/>
        <v>0.55181964639788494</v>
      </c>
      <c r="AG2">
        <f t="shared" si="2"/>
        <v>0.5428412095175148</v>
      </c>
      <c r="AH2">
        <f t="shared" si="2"/>
        <v>0.53386277263714477</v>
      </c>
      <c r="AI2">
        <f t="shared" si="2"/>
        <v>0.52488433575677462</v>
      </c>
      <c r="AJ2">
        <f t="shared" si="2"/>
        <v>0.51590589887640448</v>
      </c>
      <c r="AK2">
        <f t="shared" si="2"/>
        <v>0.50692746199603433</v>
      </c>
      <c r="AL2">
        <f t="shared" si="2"/>
        <v>0.49794902511566419</v>
      </c>
      <c r="AM2" s="11">
        <f>IF(Region="OECD",'Data OECD'!M23,'Data Non-OECD'!M23)</f>
        <v>0.4889705882352941</v>
      </c>
    </row>
    <row r="3" spans="1:39" x14ac:dyDescent="0.3">
      <c r="A3" t="s">
        <v>48</v>
      </c>
      <c r="B3">
        <f t="shared" si="0"/>
        <v>8.6330935251798566E-2</v>
      </c>
      <c r="C3">
        <f t="shared" si="0"/>
        <v>8.6330935251798566E-2</v>
      </c>
      <c r="D3">
        <f t="shared" si="0"/>
        <v>8.6330935251798566E-2</v>
      </c>
      <c r="E3">
        <f t="shared" si="0"/>
        <v>8.6330935251798566E-2</v>
      </c>
      <c r="F3">
        <f t="shared" si="0"/>
        <v>8.6330935251798566E-2</v>
      </c>
      <c r="G3">
        <f t="shared" si="0"/>
        <v>8.6330935251798566E-2</v>
      </c>
      <c r="H3">
        <f t="shared" ref="H3" si="3">$I3</f>
        <v>8.6330935251798566E-2</v>
      </c>
      <c r="I3" s="11">
        <f>IF(Region="OECD",'Data OECD'!K24,'Data Non-OECD'!K24)</f>
        <v>8.6330935251798566E-2</v>
      </c>
      <c r="J3">
        <f t="shared" ref="J3" si="4">$I3+($S3-$I3)/(COLUMN($S$1)-COLUMN($I$1))*(COLUMN(J$1)-COLUMN($I$1))</f>
        <v>9.1461886670438933E-2</v>
      </c>
      <c r="K3">
        <f t="shared" si="1"/>
        <v>9.65928380890793E-2</v>
      </c>
      <c r="L3">
        <f t="shared" si="1"/>
        <v>0.10172378950771967</v>
      </c>
      <c r="M3">
        <f t="shared" si="1"/>
        <v>0.10685474092636005</v>
      </c>
      <c r="N3">
        <f t="shared" si="1"/>
        <v>0.11198569234500041</v>
      </c>
      <c r="O3">
        <f t="shared" si="1"/>
        <v>0.11711664376364078</v>
      </c>
      <c r="P3">
        <f t="shared" si="1"/>
        <v>0.12224759518228115</v>
      </c>
      <c r="Q3">
        <f t="shared" si="1"/>
        <v>0.12737854660092152</v>
      </c>
      <c r="R3">
        <f t="shared" si="1"/>
        <v>0.13250949801956188</v>
      </c>
      <c r="S3" s="11">
        <f>IF(Region="OECD",'Data OECD'!L24,'Data Non-OECD'!L24)</f>
        <v>0.13764044943820225</v>
      </c>
      <c r="T3">
        <f>$S3+($AM3-$S3)/(COLUMN($AM$1)-COLUMN($S$1))*(COLUMN(T$1)-COLUMN($S$1))</f>
        <v>0.14068489755452743</v>
      </c>
      <c r="U3">
        <f t="shared" si="2"/>
        <v>0.1437293456708526</v>
      </c>
      <c r="V3">
        <f t="shared" si="2"/>
        <v>0.14677379378717781</v>
      </c>
      <c r="W3">
        <f t="shared" si="2"/>
        <v>0.14981824190350299</v>
      </c>
      <c r="X3">
        <f t="shared" si="2"/>
        <v>0.15286269001982816</v>
      </c>
      <c r="Y3">
        <f t="shared" si="2"/>
        <v>0.15590713813615334</v>
      </c>
      <c r="Z3">
        <f t="shared" si="2"/>
        <v>0.15895158625247852</v>
      </c>
      <c r="AA3">
        <f t="shared" si="2"/>
        <v>0.16199603436880369</v>
      </c>
      <c r="AB3">
        <f t="shared" si="2"/>
        <v>0.16504048248512887</v>
      </c>
      <c r="AC3">
        <f t="shared" si="2"/>
        <v>0.16808493060145407</v>
      </c>
      <c r="AD3">
        <f t="shared" si="2"/>
        <v>0.17112937871777925</v>
      </c>
      <c r="AE3">
        <f t="shared" si="2"/>
        <v>0.17417382683410443</v>
      </c>
      <c r="AF3">
        <f t="shared" si="2"/>
        <v>0.17721827495042961</v>
      </c>
      <c r="AG3">
        <f t="shared" si="2"/>
        <v>0.18026272306675478</v>
      </c>
      <c r="AH3">
        <f t="shared" si="2"/>
        <v>0.18330717118307996</v>
      </c>
      <c r="AI3">
        <f t="shared" si="2"/>
        <v>0.18635161929940514</v>
      </c>
      <c r="AJ3">
        <f t="shared" si="2"/>
        <v>0.18939606741573034</v>
      </c>
      <c r="AK3">
        <f t="shared" si="2"/>
        <v>0.19244051553205552</v>
      </c>
      <c r="AL3">
        <f t="shared" si="2"/>
        <v>0.19548496364838069</v>
      </c>
      <c r="AM3" s="11">
        <f>IF(Region="OECD",'Data OECD'!M24,'Data Non-OECD'!M24)</f>
        <v>0.19852941176470587</v>
      </c>
    </row>
    <row r="4" spans="1:39" x14ac:dyDescent="0.3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3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">
      <c r="A9" t="s">
        <v>35</v>
      </c>
      <c r="B9">
        <f t="shared" ref="B9:H9" si="5">$I9</f>
        <v>0.12709832134292565</v>
      </c>
      <c r="C9">
        <f t="shared" si="5"/>
        <v>0.12709832134292565</v>
      </c>
      <c r="D9">
        <f t="shared" si="5"/>
        <v>0.12709832134292565</v>
      </c>
      <c r="E9">
        <f t="shared" si="5"/>
        <v>0.12709832134292565</v>
      </c>
      <c r="F9">
        <f t="shared" si="5"/>
        <v>0.12709832134292565</v>
      </c>
      <c r="G9">
        <f t="shared" si="5"/>
        <v>0.12709832134292565</v>
      </c>
      <c r="H9">
        <f t="shared" si="5"/>
        <v>0.12709832134292565</v>
      </c>
      <c r="I9" s="11">
        <f>IF(Region="OECD",'Data OECD'!K25,'Data Non-OECD'!K25)</f>
        <v>0.12709832134292565</v>
      </c>
      <c r="J9">
        <f t="shared" ref="J9:R9" si="6">$I9+($S9-$I9)/(COLUMN($S$1)-COLUMN($I$1))*(COLUMN(J$1)-COLUMN($I$1))</f>
        <v>0.13377051168054319</v>
      </c>
      <c r="K9">
        <f t="shared" si="6"/>
        <v>0.14044270201816075</v>
      </c>
      <c r="L9">
        <f t="shared" si="6"/>
        <v>0.14711489235577829</v>
      </c>
      <c r="M9">
        <f t="shared" si="6"/>
        <v>0.15378708269339583</v>
      </c>
      <c r="N9">
        <f t="shared" si="6"/>
        <v>0.16045927303101337</v>
      </c>
      <c r="O9">
        <f t="shared" si="6"/>
        <v>0.16713146336863094</v>
      </c>
      <c r="P9">
        <f t="shared" si="6"/>
        <v>0.17380365370624848</v>
      </c>
      <c r="Q9">
        <f t="shared" si="6"/>
        <v>0.18047584404386602</v>
      </c>
      <c r="R9">
        <f t="shared" si="6"/>
        <v>0.18714803438148359</v>
      </c>
      <c r="S9" s="11">
        <f>IF(Region="OECD",'Data OECD'!L25,'Data Non-OECD'!L25)</f>
        <v>0.19382022471910113</v>
      </c>
      <c r="T9">
        <f>$S9+($AM9-$S9)/(COLUMN($AM$1)-COLUMN($S$1))*(COLUMN(T$1)-COLUMN($S$1))</f>
        <v>0.19975421348314606</v>
      </c>
      <c r="U9">
        <f t="shared" ref="U9:AL9" si="7">$S9+($AM9-$S9)/(COLUMN($AM$1)-COLUMN($S$1))*(COLUMN(U$1)-COLUMN($S$1))</f>
        <v>0.205688202247191</v>
      </c>
      <c r="V9">
        <f t="shared" si="7"/>
        <v>0.21162219101123597</v>
      </c>
      <c r="W9">
        <f t="shared" si="7"/>
        <v>0.21755617977528091</v>
      </c>
      <c r="X9">
        <f t="shared" si="7"/>
        <v>0.22349016853932585</v>
      </c>
      <c r="Y9">
        <f t="shared" si="7"/>
        <v>0.22942415730337079</v>
      </c>
      <c r="Z9">
        <f t="shared" si="7"/>
        <v>0.23535814606741573</v>
      </c>
      <c r="AA9">
        <f t="shared" si="7"/>
        <v>0.24129213483146067</v>
      </c>
      <c r="AB9">
        <f t="shared" si="7"/>
        <v>0.24722612359550561</v>
      </c>
      <c r="AC9">
        <f t="shared" si="7"/>
        <v>0.25316011235955055</v>
      </c>
      <c r="AD9">
        <f t="shared" si="7"/>
        <v>0.25909410112359549</v>
      </c>
      <c r="AE9">
        <f t="shared" si="7"/>
        <v>0.26502808988764048</v>
      </c>
      <c r="AF9">
        <f t="shared" si="7"/>
        <v>0.27096207865168542</v>
      </c>
      <c r="AG9">
        <f t="shared" si="7"/>
        <v>0.27689606741573036</v>
      </c>
      <c r="AH9">
        <f t="shared" si="7"/>
        <v>0.2828300561797753</v>
      </c>
      <c r="AI9">
        <f t="shared" si="7"/>
        <v>0.28876404494382024</v>
      </c>
      <c r="AJ9">
        <f t="shared" si="7"/>
        <v>0.29469803370786518</v>
      </c>
      <c r="AK9">
        <f t="shared" si="7"/>
        <v>0.30063202247191012</v>
      </c>
      <c r="AL9">
        <f t="shared" si="7"/>
        <v>0.30656601123595506</v>
      </c>
      <c r="AM9" s="11">
        <f>IF(Region="OECD",'Data OECD'!M25,'Data Non-OECD'!M25)</f>
        <v>0.3125</v>
      </c>
    </row>
    <row r="10" spans="1:39" x14ac:dyDescent="0.3">
      <c r="A10" t="s">
        <v>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 t="s">
        <v>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3">
      <c r="A13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3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0"/>
  <sheetViews>
    <sheetView workbookViewId="0"/>
  </sheetViews>
  <sheetFormatPr defaultRowHeight="14.4" x14ac:dyDescent="0.3"/>
  <cols>
    <col min="1" max="1" width="33.109375" customWidth="1"/>
  </cols>
  <sheetData>
    <row r="1" spans="1:39" x14ac:dyDescent="0.3">
      <c r="A1" t="s">
        <v>28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3">
      <c r="A2" t="s">
        <v>19</v>
      </c>
      <c r="B2">
        <f t="shared" ref="B2:G5" si="0">$I2</f>
        <v>1.8867924528301886E-2</v>
      </c>
      <c r="C2">
        <f t="shared" si="0"/>
        <v>1.8867924528301886E-2</v>
      </c>
      <c r="D2">
        <f t="shared" si="0"/>
        <v>1.8867924528301886E-2</v>
      </c>
      <c r="E2">
        <f t="shared" si="0"/>
        <v>1.8867924528301886E-2</v>
      </c>
      <c r="F2">
        <f t="shared" si="0"/>
        <v>1.8867924528301886E-2</v>
      </c>
      <c r="G2">
        <f t="shared" si="0"/>
        <v>1.8867924528301886E-2</v>
      </c>
      <c r="H2">
        <f>$I2</f>
        <v>1.8867924528301886E-2</v>
      </c>
      <c r="I2" s="11">
        <f>IF(Region="OECD",'Data OECD'!K9,'Data Non-OECD'!K9)</f>
        <v>1.8867924528301886E-2</v>
      </c>
      <c r="J2">
        <f>$I2+($S2-$I2)/(COLUMN($S$1)-COLUMN($I$1))*(COLUMN(J$1)-COLUMN($I$1))</f>
        <v>2.7850697292863002E-2</v>
      </c>
      <c r="K2">
        <f t="shared" ref="K2:R5" si="1">$I2+($S2-$I2)/(COLUMN($S$1)-COLUMN($I$1))*(COLUMN(K$1)-COLUMN($I$1))</f>
        <v>3.6833470057424114E-2</v>
      </c>
      <c r="L2">
        <f t="shared" si="1"/>
        <v>4.5816242821985237E-2</v>
      </c>
      <c r="M2">
        <f t="shared" si="1"/>
        <v>5.4799015586546346E-2</v>
      </c>
      <c r="N2">
        <f t="shared" si="1"/>
        <v>6.3781788351107468E-2</v>
      </c>
      <c r="O2">
        <f t="shared" si="1"/>
        <v>7.2764561115668577E-2</v>
      </c>
      <c r="P2">
        <f t="shared" si="1"/>
        <v>8.17473338802297E-2</v>
      </c>
      <c r="Q2">
        <f t="shared" si="1"/>
        <v>9.0730106644790809E-2</v>
      </c>
      <c r="R2">
        <f t="shared" si="1"/>
        <v>9.9712879409351918E-2</v>
      </c>
      <c r="S2" s="11">
        <f>IF(Region="OECD",'Data OECD'!L9,'Data Non-OECD'!L9)</f>
        <v>0.10869565217391304</v>
      </c>
      <c r="T2">
        <f>$S2+($AM2-$S2)/(COLUMN($AM$1)-COLUMN($S$1))*(COLUMN(T$1)-COLUMN($S$1))</f>
        <v>0.11229701414353065</v>
      </c>
      <c r="U2">
        <f t="shared" ref="U2:AL5" si="2">$S2+($AM2-$S2)/(COLUMN($AM$1)-COLUMN($S$1))*(COLUMN(U$1)-COLUMN($S$1))</f>
        <v>0.11589837611314824</v>
      </c>
      <c r="V2">
        <f t="shared" si="2"/>
        <v>0.11949973808276584</v>
      </c>
      <c r="W2">
        <f t="shared" si="2"/>
        <v>0.12310110005238345</v>
      </c>
      <c r="X2">
        <f t="shared" si="2"/>
        <v>0.12670246202200106</v>
      </c>
      <c r="Y2">
        <f t="shared" si="2"/>
        <v>0.13030382399161866</v>
      </c>
      <c r="Z2">
        <f t="shared" si="2"/>
        <v>0.13390518596123624</v>
      </c>
      <c r="AA2">
        <f t="shared" si="2"/>
        <v>0.13750654793085385</v>
      </c>
      <c r="AB2">
        <f t="shared" si="2"/>
        <v>0.14110790990047145</v>
      </c>
      <c r="AC2">
        <f t="shared" si="2"/>
        <v>0.14470927187008906</v>
      </c>
      <c r="AD2">
        <f t="shared" si="2"/>
        <v>0.14831063383970666</v>
      </c>
      <c r="AE2">
        <f t="shared" si="2"/>
        <v>0.15191199580932424</v>
      </c>
      <c r="AF2">
        <f t="shared" si="2"/>
        <v>0.15551335777894185</v>
      </c>
      <c r="AG2">
        <f t="shared" si="2"/>
        <v>0.15911471974855945</v>
      </c>
      <c r="AH2">
        <f t="shared" si="2"/>
        <v>0.16271608171817706</v>
      </c>
      <c r="AI2">
        <f t="shared" si="2"/>
        <v>0.16631744368779466</v>
      </c>
      <c r="AJ2">
        <f t="shared" si="2"/>
        <v>0.16991880565741224</v>
      </c>
      <c r="AK2">
        <f t="shared" si="2"/>
        <v>0.17352016762702988</v>
      </c>
      <c r="AL2">
        <f t="shared" si="2"/>
        <v>0.17712152959664745</v>
      </c>
      <c r="AM2" s="11">
        <f>IF(Region="OECD",'Data OECD'!M9,'Data Non-OECD'!M9)</f>
        <v>0.18072289156626506</v>
      </c>
    </row>
    <row r="3" spans="1:39" x14ac:dyDescent="0.3">
      <c r="A3" t="s">
        <v>20</v>
      </c>
      <c r="B3">
        <f t="shared" si="0"/>
        <v>0.68679245283018864</v>
      </c>
      <c r="C3">
        <f t="shared" si="0"/>
        <v>0.68679245283018864</v>
      </c>
      <c r="D3">
        <f t="shared" si="0"/>
        <v>0.68679245283018864</v>
      </c>
      <c r="E3">
        <f t="shared" si="0"/>
        <v>0.68679245283018864</v>
      </c>
      <c r="F3">
        <f t="shared" si="0"/>
        <v>0.68679245283018864</v>
      </c>
      <c r="G3">
        <f t="shared" si="0"/>
        <v>0.68679245283018864</v>
      </c>
      <c r="H3">
        <f t="shared" ref="H3:H5" si="3">$I3</f>
        <v>0.68679245283018864</v>
      </c>
      <c r="I3" s="11">
        <f>IF(Region="OECD",'Data OECD'!K10,'Data Non-OECD'!K10)</f>
        <v>0.68679245283018864</v>
      </c>
      <c r="J3">
        <f t="shared" ref="J3:J5" si="4">$I3+($S3-$I3)/(COLUMN($S$1)-COLUMN($I$1))*(COLUMN(J$1)-COLUMN($I$1))</f>
        <v>0.65072190319934364</v>
      </c>
      <c r="K3">
        <f t="shared" si="1"/>
        <v>0.61465135356849876</v>
      </c>
      <c r="L3">
        <f t="shared" si="1"/>
        <v>0.57858080393765376</v>
      </c>
      <c r="M3">
        <f t="shared" si="1"/>
        <v>0.54251025430680877</v>
      </c>
      <c r="N3">
        <f t="shared" si="1"/>
        <v>0.50643970467596389</v>
      </c>
      <c r="O3">
        <f t="shared" si="1"/>
        <v>0.47036915504511889</v>
      </c>
      <c r="P3">
        <f t="shared" si="1"/>
        <v>0.43429860541427395</v>
      </c>
      <c r="Q3">
        <f t="shared" si="1"/>
        <v>0.39822805578342901</v>
      </c>
      <c r="R3">
        <f t="shared" si="1"/>
        <v>0.36215750615258407</v>
      </c>
      <c r="S3" s="11">
        <f>IF(Region="OECD",'Data OECD'!L10,'Data Non-OECD'!L10)</f>
        <v>0.32608695652173914</v>
      </c>
      <c r="T3">
        <f t="shared" ref="T3:AI5" si="5">$S3+($AM3-$S3)/(COLUMN($AM$1)-COLUMN($S$1))*(COLUMN(T$1)-COLUMN($S$1))</f>
        <v>0.32002357255107389</v>
      </c>
      <c r="U3">
        <f t="shared" si="5"/>
        <v>0.31396018858040858</v>
      </c>
      <c r="V3">
        <f t="shared" si="5"/>
        <v>0.30789680460974334</v>
      </c>
      <c r="W3">
        <f t="shared" si="5"/>
        <v>0.30183342063907803</v>
      </c>
      <c r="X3">
        <f t="shared" si="5"/>
        <v>0.29577003666841278</v>
      </c>
      <c r="Y3">
        <f t="shared" si="5"/>
        <v>0.28970665269774754</v>
      </c>
      <c r="Z3">
        <f t="shared" si="5"/>
        <v>0.28364326872708223</v>
      </c>
      <c r="AA3">
        <f t="shared" si="5"/>
        <v>0.27757988475641698</v>
      </c>
      <c r="AB3">
        <f t="shared" si="5"/>
        <v>0.27151650078575168</v>
      </c>
      <c r="AC3">
        <f t="shared" si="5"/>
        <v>0.26545311681508643</v>
      </c>
      <c r="AD3">
        <f t="shared" si="5"/>
        <v>0.25938973284442113</v>
      </c>
      <c r="AE3">
        <f t="shared" si="5"/>
        <v>0.25332634887375588</v>
      </c>
      <c r="AF3">
        <f t="shared" si="5"/>
        <v>0.24726296490309063</v>
      </c>
      <c r="AG3">
        <f t="shared" si="5"/>
        <v>0.24119958093242533</v>
      </c>
      <c r="AH3">
        <f t="shared" si="5"/>
        <v>0.23513619696176008</v>
      </c>
      <c r="AI3">
        <f t="shared" si="5"/>
        <v>0.2290728129910948</v>
      </c>
      <c r="AJ3">
        <f t="shared" si="2"/>
        <v>0.22300942902042953</v>
      </c>
      <c r="AK3">
        <f t="shared" si="2"/>
        <v>0.21694604504976428</v>
      </c>
      <c r="AL3">
        <f t="shared" si="2"/>
        <v>0.21088266107909898</v>
      </c>
      <c r="AM3" s="11">
        <f>IF(Region="OECD",'Data OECD'!M10,'Data Non-OECD'!M10)</f>
        <v>0.20481927710843373</v>
      </c>
    </row>
    <row r="4" spans="1:39" x14ac:dyDescent="0.3">
      <c r="A4" t="s">
        <v>21</v>
      </c>
      <c r="B4">
        <f t="shared" si="0"/>
        <v>0.12075471698113208</v>
      </c>
      <c r="C4">
        <f t="shared" si="0"/>
        <v>0.12075471698113208</v>
      </c>
      <c r="D4">
        <f t="shared" si="0"/>
        <v>0.12075471698113208</v>
      </c>
      <c r="E4">
        <f t="shared" si="0"/>
        <v>0.12075471698113208</v>
      </c>
      <c r="F4">
        <f t="shared" si="0"/>
        <v>0.12075471698113208</v>
      </c>
      <c r="G4">
        <f t="shared" si="0"/>
        <v>0.12075471698113208</v>
      </c>
      <c r="H4">
        <f t="shared" si="3"/>
        <v>0.12075471698113208</v>
      </c>
      <c r="I4" s="11">
        <f>IF(Region="OECD",'Data OECD'!K11,'Data Non-OECD'!K11)</f>
        <v>0.12075471698113208</v>
      </c>
      <c r="J4">
        <f t="shared" si="4"/>
        <v>0.14237489745693191</v>
      </c>
      <c r="K4">
        <f t="shared" si="1"/>
        <v>0.16399507793273174</v>
      </c>
      <c r="L4">
        <f t="shared" si="1"/>
        <v>0.1856152584085316</v>
      </c>
      <c r="M4">
        <f t="shared" si="1"/>
        <v>0.20723543888433144</v>
      </c>
      <c r="N4">
        <f t="shared" si="1"/>
        <v>0.22885561936013127</v>
      </c>
      <c r="O4">
        <f t="shared" si="1"/>
        <v>0.2504757998359311</v>
      </c>
      <c r="P4">
        <f t="shared" si="1"/>
        <v>0.27209598031173093</v>
      </c>
      <c r="Q4">
        <f t="shared" si="1"/>
        <v>0.29371616078753077</v>
      </c>
      <c r="R4">
        <f t="shared" si="1"/>
        <v>0.3153363412633306</v>
      </c>
      <c r="S4" s="11">
        <f>IF(Region="OECD",'Data OECD'!L11,'Data Non-OECD'!L11)</f>
        <v>0.33695652173913043</v>
      </c>
      <c r="T4">
        <f t="shared" si="5"/>
        <v>0.3411930330015715</v>
      </c>
      <c r="U4">
        <f t="shared" si="2"/>
        <v>0.34542954426401257</v>
      </c>
      <c r="V4">
        <f t="shared" si="2"/>
        <v>0.34966605552645363</v>
      </c>
      <c r="W4">
        <f t="shared" si="2"/>
        <v>0.3539025667888947</v>
      </c>
      <c r="X4">
        <f t="shared" si="2"/>
        <v>0.35813907805133577</v>
      </c>
      <c r="Y4">
        <f t="shared" si="2"/>
        <v>0.36237558931377684</v>
      </c>
      <c r="Z4">
        <f t="shared" si="2"/>
        <v>0.3666121005762179</v>
      </c>
      <c r="AA4">
        <f t="shared" si="2"/>
        <v>0.37084861183865897</v>
      </c>
      <c r="AB4">
        <f t="shared" si="2"/>
        <v>0.37508512310110004</v>
      </c>
      <c r="AC4">
        <f t="shared" si="2"/>
        <v>0.37932163436354116</v>
      </c>
      <c r="AD4">
        <f t="shared" si="2"/>
        <v>0.38355814562598223</v>
      </c>
      <c r="AE4">
        <f t="shared" si="2"/>
        <v>0.38779465688842329</v>
      </c>
      <c r="AF4">
        <f t="shared" si="2"/>
        <v>0.39203116815086436</v>
      </c>
      <c r="AG4">
        <f t="shared" si="2"/>
        <v>0.39626767941330543</v>
      </c>
      <c r="AH4">
        <f t="shared" si="2"/>
        <v>0.4005041906757465</v>
      </c>
      <c r="AI4">
        <f t="shared" si="2"/>
        <v>0.40474070193818756</v>
      </c>
      <c r="AJ4">
        <f t="shared" si="2"/>
        <v>0.40897721320062863</v>
      </c>
      <c r="AK4">
        <f t="shared" si="2"/>
        <v>0.4132137244630697</v>
      </c>
      <c r="AL4">
        <f t="shared" si="2"/>
        <v>0.41745023572551077</v>
      </c>
      <c r="AM4" s="11">
        <f>IF(Region="OECD",'Data OECD'!M11,'Data Non-OECD'!M11)</f>
        <v>0.42168674698795183</v>
      </c>
    </row>
    <row r="5" spans="1:39" x14ac:dyDescent="0.3">
      <c r="A5" t="s">
        <v>22</v>
      </c>
      <c r="B5">
        <f t="shared" si="0"/>
        <v>0.17358490566037735</v>
      </c>
      <c r="C5">
        <f t="shared" si="0"/>
        <v>0.17358490566037735</v>
      </c>
      <c r="D5">
        <f t="shared" si="0"/>
        <v>0.17358490566037735</v>
      </c>
      <c r="E5">
        <f t="shared" si="0"/>
        <v>0.17358490566037735</v>
      </c>
      <c r="F5">
        <f t="shared" si="0"/>
        <v>0.17358490566037735</v>
      </c>
      <c r="G5">
        <f t="shared" si="0"/>
        <v>0.17358490566037735</v>
      </c>
      <c r="H5">
        <f t="shared" si="3"/>
        <v>0.17358490566037735</v>
      </c>
      <c r="I5" s="11">
        <f>IF(Region="OECD",'Data OECD'!K12,'Data Non-OECD'!K12)</f>
        <v>0.17358490566037735</v>
      </c>
      <c r="J5">
        <f t="shared" si="4"/>
        <v>0.17905250205086135</v>
      </c>
      <c r="K5">
        <f t="shared" si="1"/>
        <v>0.18452009844134534</v>
      </c>
      <c r="L5">
        <f t="shared" si="1"/>
        <v>0.18998769483182937</v>
      </c>
      <c r="M5">
        <f t="shared" si="1"/>
        <v>0.19545529122231337</v>
      </c>
      <c r="N5">
        <f t="shared" si="1"/>
        <v>0.20092288761279736</v>
      </c>
      <c r="O5">
        <f t="shared" si="1"/>
        <v>0.20639048400328136</v>
      </c>
      <c r="P5">
        <f t="shared" si="1"/>
        <v>0.21185808039376536</v>
      </c>
      <c r="Q5">
        <f t="shared" si="1"/>
        <v>0.21732567678424936</v>
      </c>
      <c r="R5">
        <f t="shared" si="1"/>
        <v>0.22279327317473338</v>
      </c>
      <c r="S5" s="11">
        <f>IF(Region="OECD",'Data OECD'!L12,'Data Non-OECD'!L12)</f>
        <v>0.22826086956521738</v>
      </c>
      <c r="T5">
        <f t="shared" si="5"/>
        <v>0.22648638030382398</v>
      </c>
      <c r="U5">
        <f t="shared" si="2"/>
        <v>0.22471189104243058</v>
      </c>
      <c r="V5">
        <f t="shared" si="2"/>
        <v>0.22293740178103719</v>
      </c>
      <c r="W5">
        <f t="shared" si="2"/>
        <v>0.22116291251964379</v>
      </c>
      <c r="X5">
        <f t="shared" si="2"/>
        <v>0.21938842325825039</v>
      </c>
      <c r="Y5">
        <f t="shared" si="2"/>
        <v>0.217613933996857</v>
      </c>
      <c r="Z5">
        <f t="shared" si="2"/>
        <v>0.2158394447354636</v>
      </c>
      <c r="AA5">
        <f t="shared" si="2"/>
        <v>0.2140649554740702</v>
      </c>
      <c r="AB5">
        <f t="shared" si="2"/>
        <v>0.2122904662126768</v>
      </c>
      <c r="AC5">
        <f t="shared" si="2"/>
        <v>0.21051597695128338</v>
      </c>
      <c r="AD5">
        <f t="shared" si="2"/>
        <v>0.20874148768988998</v>
      </c>
      <c r="AE5">
        <f t="shared" si="2"/>
        <v>0.20696699842849658</v>
      </c>
      <c r="AF5">
        <f t="shared" si="2"/>
        <v>0.20519250916710319</v>
      </c>
      <c r="AG5">
        <f t="shared" si="2"/>
        <v>0.20341801990570979</v>
      </c>
      <c r="AH5">
        <f t="shared" si="2"/>
        <v>0.20164353064431639</v>
      </c>
      <c r="AI5">
        <f t="shared" si="2"/>
        <v>0.199869041382923</v>
      </c>
      <c r="AJ5">
        <f t="shared" si="2"/>
        <v>0.1980945521215296</v>
      </c>
      <c r="AK5">
        <f t="shared" si="2"/>
        <v>0.1963200628601362</v>
      </c>
      <c r="AL5">
        <f t="shared" si="2"/>
        <v>0.1945455735987428</v>
      </c>
      <c r="AM5" s="11">
        <f>IF(Region="OECD",'Data OECD'!M12,'Data Non-OECD'!M12)</f>
        <v>0.19277108433734941</v>
      </c>
    </row>
    <row r="6" spans="1:39" x14ac:dyDescent="0.3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t="s">
        <v>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3"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Data OECD</vt:lpstr>
      <vt:lpstr>Data Non-OECD</vt:lpstr>
      <vt:lpstr>CPbE-FoCSbS</vt:lpstr>
      <vt:lpstr>CPbE-FoESCbES</vt:lpstr>
      <vt:lpstr>CPbE-PoICbI</vt:lpstr>
      <vt:lpstr>Region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2014-08-19T02:30:29Z</dcterms:created>
  <dcterms:modified xsi:type="dcterms:W3CDTF">2018-04-11T19:05:04Z</dcterms:modified>
</cp:coreProperties>
</file>