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.xml" ContentType="application/vnd.openxmlformats-officedocument.drawing+xml"/>
  <Override PartName="/xl/tables/table15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Ben/Dropbox/eps-1.4.2-alberta-wipG/inputdata/elec/BCR/"/>
    </mc:Choice>
  </mc:AlternateContent>
  <xr:revisionPtr revIDLastSave="0" documentId="13_ncr:1_{0B718E3B-9FBD-F349-BD88-373161A8C6AC}" xr6:coauthVersionLast="36" xr6:coauthVersionMax="36" xr10:uidLastSave="{00000000-0000-0000-0000-000000000000}"/>
  <bookViews>
    <workbookView xWindow="-26560" yWindow="460" windowWidth="25460" windowHeight="18920" tabRatio="708" activeTab="6" xr2:uid="{00000000-000D-0000-FFFF-FFFF00000000}"/>
  </bookViews>
  <sheets>
    <sheet name="About" sheetId="14" r:id="rId1"/>
    <sheet name="Installed Capacity Forecast" sheetId="24" r:id="rId2"/>
    <sheet name="Generation Capacity by Type" sheetId="25" r:id="rId3"/>
    <sheet name="Retirement Forecast" sheetId="23" r:id="rId4"/>
    <sheet name="Coal Phase Out" sheetId="26" r:id="rId5"/>
    <sheet name="Coal-to-gas" sheetId="27" r:id="rId6"/>
    <sheet name="BCR" sheetId="2" r:id="rId7"/>
  </sheets>
  <calcPr calcId="179021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2" l="1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C13" i="2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B29" i="27"/>
  <c r="F28" i="27"/>
  <c r="AA26" i="27"/>
  <c r="AB26" i="27"/>
  <c r="AC26" i="27"/>
  <c r="AD26" i="27"/>
  <c r="AE26" i="27"/>
  <c r="AF26" i="27"/>
  <c r="AG26" i="27"/>
  <c r="AH26" i="27"/>
  <c r="AI26" i="27"/>
  <c r="AA27" i="27"/>
  <c r="AB27" i="27"/>
  <c r="AC27" i="27"/>
  <c r="AD27" i="27"/>
  <c r="AE27" i="27"/>
  <c r="AF27" i="27"/>
  <c r="AG27" i="27"/>
  <c r="AH27" i="27"/>
  <c r="AI27" i="27"/>
  <c r="AA28" i="27"/>
  <c r="AB28" i="27"/>
  <c r="AC28" i="27"/>
  <c r="AD28" i="27"/>
  <c r="AE28" i="27"/>
  <c r="AF28" i="27"/>
  <c r="AG28" i="27"/>
  <c r="AH28" i="27"/>
  <c r="AI28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C28" i="27"/>
  <c r="D28" i="27"/>
  <c r="E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B28" i="27"/>
  <c r="B27" i="27"/>
  <c r="B26" i="27"/>
  <c r="O25" i="26" l="1"/>
  <c r="AA4" i="2" l="1"/>
  <c r="AB4" i="2"/>
  <c r="AC4" i="2"/>
  <c r="AD4" i="2"/>
  <c r="AE4" i="2"/>
  <c r="AF4" i="2"/>
  <c r="AG4" i="2"/>
  <c r="AH4" i="2"/>
  <c r="AI4" i="2"/>
  <c r="AJ4" i="2"/>
  <c r="C2" i="2"/>
  <c r="D2" i="2"/>
  <c r="E2" i="2"/>
  <c r="G2" i="2"/>
  <c r="H2" i="2"/>
  <c r="I2" i="2"/>
  <c r="J2" i="2"/>
  <c r="K2" i="2"/>
  <c r="Q2" i="2"/>
  <c r="R2" i="2"/>
  <c r="S2" i="2"/>
  <c r="T2" i="2"/>
  <c r="U2" i="2"/>
  <c r="V2" i="2"/>
  <c r="X2" i="2"/>
  <c r="Y2" i="2"/>
  <c r="AB2" i="2"/>
  <c r="AC2" i="2"/>
  <c r="AD2" i="2"/>
  <c r="AF2" i="2"/>
  <c r="AG2" i="2"/>
  <c r="AH2" i="2"/>
  <c r="AI2" i="2"/>
  <c r="AJ2" i="2"/>
  <c r="B2" i="2"/>
  <c r="A24" i="26"/>
  <c r="B13" i="2"/>
  <c r="AN25" i="26"/>
  <c r="AE2" i="2" s="1"/>
  <c r="AJ25" i="26"/>
  <c r="AA2" i="2" s="1"/>
  <c r="AI25" i="26"/>
  <c r="Z2" i="2" s="1"/>
  <c r="AF25" i="26"/>
  <c r="W2" i="2" s="1"/>
  <c r="Y25" i="26"/>
  <c r="P2" i="2" s="1"/>
  <c r="X25" i="26"/>
  <c r="O2" i="2" s="1"/>
  <c r="W25" i="26"/>
  <c r="N2" i="2" s="1"/>
  <c r="V25" i="26"/>
  <c r="M2" i="2" s="1"/>
  <c r="U25" i="26"/>
  <c r="L2" i="2" s="1"/>
  <c r="F2" i="2"/>
  <c r="B24" i="26"/>
  <c r="C24" i="26"/>
  <c r="D24" i="26"/>
  <c r="E24" i="26" s="1"/>
  <c r="F24" i="26" s="1"/>
  <c r="G24" i="26" s="1"/>
  <c r="H24" i="26" s="1"/>
  <c r="I24" i="26" s="1"/>
  <c r="J24" i="26" s="1"/>
  <c r="K24" i="26" s="1"/>
  <c r="L24" i="26" s="1"/>
  <c r="M24" i="26" s="1"/>
  <c r="N24" i="26" s="1"/>
  <c r="O24" i="26" s="1"/>
  <c r="P24" i="26" s="1"/>
  <c r="Q24" i="26" s="1"/>
  <c r="R24" i="26" s="1"/>
  <c r="S24" i="26" s="1"/>
  <c r="T24" i="26" s="1"/>
  <c r="U24" i="26" s="1"/>
  <c r="V24" i="26" s="1"/>
  <c r="W24" i="26" s="1"/>
  <c r="X24" i="26" s="1"/>
  <c r="Y24" i="26" s="1"/>
  <c r="Z24" i="26" s="1"/>
  <c r="AA24" i="26" s="1"/>
  <c r="AB24" i="26" s="1"/>
  <c r="AC24" i="26" s="1"/>
  <c r="AD24" i="26" s="1"/>
  <c r="AE24" i="26" s="1"/>
  <c r="AF24" i="26" s="1"/>
  <c r="AG24" i="26" s="1"/>
  <c r="AH24" i="26" s="1"/>
  <c r="AI24" i="26" s="1"/>
  <c r="AJ24" i="26" s="1"/>
  <c r="AK24" i="26" s="1"/>
  <c r="AL24" i="26" s="1"/>
  <c r="AM24" i="26" s="1"/>
  <c r="AN24" i="26" s="1"/>
  <c r="AO24" i="26" s="1"/>
  <c r="AP24" i="26" s="1"/>
  <c r="AQ24" i="26" s="1"/>
  <c r="AR24" i="26" s="1"/>
  <c r="AS24" i="26" s="1"/>
  <c r="AT24" i="26" s="1"/>
  <c r="B18" i="23"/>
  <c r="B4" i="2" s="1"/>
  <c r="C103" i="24"/>
  <c r="D103" i="24" s="1"/>
  <c r="E103" i="24" s="1"/>
  <c r="F103" i="24" s="1"/>
  <c r="G103" i="24" s="1"/>
  <c r="H103" i="24" s="1"/>
  <c r="I103" i="24" s="1"/>
  <c r="J103" i="24" s="1"/>
  <c r="K103" i="24" s="1"/>
  <c r="L103" i="24" s="1"/>
  <c r="M103" i="24" s="1"/>
  <c r="N103" i="24" s="1"/>
  <c r="O103" i="24" s="1"/>
  <c r="P103" i="24" s="1"/>
  <c r="Q103" i="24" s="1"/>
  <c r="R103" i="24" s="1"/>
  <c r="S103" i="24" s="1"/>
  <c r="T103" i="24" s="1"/>
  <c r="U103" i="24" s="1"/>
  <c r="V103" i="24" s="1"/>
  <c r="W103" i="24" s="1"/>
  <c r="X103" i="24" s="1"/>
  <c r="N114" i="24"/>
  <c r="AH114" i="24"/>
  <c r="AC114" i="24"/>
  <c r="X114" i="24"/>
  <c r="S114" i="24"/>
  <c r="C17" i="23"/>
  <c r="D17" i="23"/>
  <c r="E17" i="23"/>
  <c r="E5" i="2" s="1"/>
  <c r="F17" i="23"/>
  <c r="F5" i="2" s="1"/>
  <c r="G17" i="23"/>
  <c r="H17" i="23"/>
  <c r="I17" i="23"/>
  <c r="J17" i="23"/>
  <c r="J5" i="2" s="1"/>
  <c r="K17" i="23"/>
  <c r="L17" i="23"/>
  <c r="L5" i="2" s="1"/>
  <c r="M17" i="23"/>
  <c r="N17" i="23"/>
  <c r="O17" i="23"/>
  <c r="P17" i="23"/>
  <c r="Q17" i="23"/>
  <c r="R17" i="23"/>
  <c r="S17" i="23"/>
  <c r="T17" i="23"/>
  <c r="U17" i="23"/>
  <c r="U5" i="2" s="1"/>
  <c r="V17" i="23"/>
  <c r="V5" i="2" s="1"/>
  <c r="W17" i="23"/>
  <c r="X17" i="23"/>
  <c r="X5" i="2" s="1"/>
  <c r="Y17" i="23"/>
  <c r="Y5" i="2" s="1"/>
  <c r="Z17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B10" i="23"/>
  <c r="B11" i="23"/>
  <c r="B12" i="23"/>
  <c r="B13" i="23"/>
  <c r="B14" i="23"/>
  <c r="B15" i="23"/>
  <c r="B16" i="23"/>
  <c r="B17" i="23"/>
  <c r="B5" i="2" s="1"/>
  <c r="C9" i="23"/>
  <c r="D9" i="23"/>
  <c r="E9" i="23"/>
  <c r="F9" i="23"/>
  <c r="G9" i="23"/>
  <c r="H9" i="23"/>
  <c r="I9" i="23"/>
  <c r="I12" i="2" s="1"/>
  <c r="J9" i="23"/>
  <c r="J12" i="2" s="1"/>
  <c r="K9" i="23"/>
  <c r="L9" i="23"/>
  <c r="L12" i="2" s="1"/>
  <c r="M9" i="23"/>
  <c r="M12" i="2" s="1"/>
  <c r="N9" i="23"/>
  <c r="O9" i="23"/>
  <c r="P9" i="23"/>
  <c r="Q9" i="23"/>
  <c r="R9" i="23"/>
  <c r="S9" i="23"/>
  <c r="T9" i="23"/>
  <c r="U9" i="23"/>
  <c r="U12" i="2" s="1"/>
  <c r="V9" i="23"/>
  <c r="V12" i="2" s="1"/>
  <c r="W9" i="23"/>
  <c r="X9" i="23"/>
  <c r="X12" i="2" s="1"/>
  <c r="Y9" i="23"/>
  <c r="Y12" i="2" s="1"/>
  <c r="Z9" i="23"/>
  <c r="B9" i="23"/>
  <c r="C16" i="23"/>
  <c r="D16" i="23"/>
  <c r="D6" i="2" s="1"/>
  <c r="E16" i="23"/>
  <c r="E6" i="2" s="1"/>
  <c r="F16" i="23"/>
  <c r="G16" i="23"/>
  <c r="H16" i="23"/>
  <c r="H6" i="2" s="1"/>
  <c r="I16" i="23"/>
  <c r="I6" i="2" s="1"/>
  <c r="J16" i="23"/>
  <c r="K16" i="23"/>
  <c r="L16" i="23"/>
  <c r="L6" i="2" s="1"/>
  <c r="M16" i="23"/>
  <c r="M6" i="2" s="1"/>
  <c r="N16" i="23"/>
  <c r="O16" i="23"/>
  <c r="P16" i="23"/>
  <c r="P6" i="2" s="1"/>
  <c r="Q16" i="23"/>
  <c r="Q6" i="2" s="1"/>
  <c r="R16" i="23"/>
  <c r="S16" i="23"/>
  <c r="T16" i="23"/>
  <c r="T6" i="2" s="1"/>
  <c r="U16" i="23"/>
  <c r="U6" i="2" s="1"/>
  <c r="V16" i="23"/>
  <c r="W16" i="23"/>
  <c r="X16" i="23"/>
  <c r="X6" i="2" s="1"/>
  <c r="Y16" i="23"/>
  <c r="Y6" i="2" s="1"/>
  <c r="Z16" i="23"/>
  <c r="C15" i="23"/>
  <c r="D15" i="23"/>
  <c r="E15" i="23"/>
  <c r="E7" i="2" s="1"/>
  <c r="F15" i="23"/>
  <c r="G15" i="23"/>
  <c r="H15" i="23"/>
  <c r="I15" i="23"/>
  <c r="I7" i="2" s="1"/>
  <c r="J15" i="23"/>
  <c r="K15" i="23"/>
  <c r="L15" i="23"/>
  <c r="M15" i="23"/>
  <c r="M7" i="2" s="1"/>
  <c r="N15" i="23"/>
  <c r="O15" i="23"/>
  <c r="P15" i="23"/>
  <c r="P7" i="2" s="1"/>
  <c r="Q15" i="23"/>
  <c r="Q7" i="2" s="1"/>
  <c r="R15" i="23"/>
  <c r="S15" i="23"/>
  <c r="T15" i="23"/>
  <c r="T7" i="2" s="1"/>
  <c r="U15" i="23"/>
  <c r="U7" i="2" s="1"/>
  <c r="V15" i="23"/>
  <c r="W15" i="23"/>
  <c r="X15" i="23"/>
  <c r="X7" i="2" s="1"/>
  <c r="Y15" i="23"/>
  <c r="Y7" i="2" s="1"/>
  <c r="Z15" i="23"/>
  <c r="C14" i="23"/>
  <c r="C9" i="2" s="1"/>
  <c r="D14" i="23"/>
  <c r="D10" i="2" s="1"/>
  <c r="E14" i="23"/>
  <c r="E9" i="2" s="1"/>
  <c r="F14" i="23"/>
  <c r="G14" i="23"/>
  <c r="H14" i="23"/>
  <c r="H10" i="2" s="1"/>
  <c r="I14" i="23"/>
  <c r="J14" i="23"/>
  <c r="K14" i="23"/>
  <c r="L14" i="23"/>
  <c r="L9" i="2" s="1"/>
  <c r="M14" i="23"/>
  <c r="M9" i="2" s="1"/>
  <c r="N14" i="23"/>
  <c r="O14" i="23"/>
  <c r="P14" i="23"/>
  <c r="P9" i="2" s="1"/>
  <c r="Q14" i="23"/>
  <c r="Q9" i="2" s="1"/>
  <c r="R14" i="23"/>
  <c r="S14" i="23"/>
  <c r="T14" i="23"/>
  <c r="T9" i="2" s="1"/>
  <c r="U14" i="23"/>
  <c r="V14" i="23"/>
  <c r="W14" i="23"/>
  <c r="X14" i="23"/>
  <c r="X9" i="2" s="1"/>
  <c r="Y14" i="23"/>
  <c r="Z14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C10" i="23"/>
  <c r="C3" i="2" s="1"/>
  <c r="D10" i="23"/>
  <c r="D3" i="2" s="1"/>
  <c r="E10" i="23"/>
  <c r="E3" i="2" s="1"/>
  <c r="F10" i="23"/>
  <c r="G10" i="23"/>
  <c r="H10" i="23"/>
  <c r="H3" i="2" s="1"/>
  <c r="I10" i="23"/>
  <c r="I3" i="2" s="1"/>
  <c r="J10" i="23"/>
  <c r="K10" i="23"/>
  <c r="L10" i="23"/>
  <c r="L3" i="2" s="1"/>
  <c r="M10" i="23"/>
  <c r="M3" i="2" s="1"/>
  <c r="N10" i="23"/>
  <c r="O10" i="23"/>
  <c r="P10" i="23"/>
  <c r="Q10" i="23"/>
  <c r="R10" i="23"/>
  <c r="S10" i="23"/>
  <c r="T10" i="23"/>
  <c r="T3" i="2" s="1"/>
  <c r="U10" i="23"/>
  <c r="V10" i="23"/>
  <c r="W10" i="23"/>
  <c r="X10" i="23"/>
  <c r="X3" i="2" s="1"/>
  <c r="Y10" i="23"/>
  <c r="Y3" i="2" s="1"/>
  <c r="Z10" i="23"/>
  <c r="G3" i="2"/>
  <c r="N3" i="2"/>
  <c r="W3" i="2"/>
  <c r="AA3" i="2"/>
  <c r="AB3" i="2"/>
  <c r="AC3" i="2"/>
  <c r="AD3" i="2"/>
  <c r="AE3" i="2"/>
  <c r="AF3" i="2"/>
  <c r="AG3" i="2"/>
  <c r="AH3" i="2"/>
  <c r="AI3" i="2"/>
  <c r="AJ3" i="2"/>
  <c r="T5" i="2"/>
  <c r="AA5" i="2"/>
  <c r="AB5" i="2"/>
  <c r="AC5" i="2"/>
  <c r="AD5" i="2"/>
  <c r="AE5" i="2"/>
  <c r="AF5" i="2"/>
  <c r="AG5" i="2"/>
  <c r="AH5" i="2"/>
  <c r="AI5" i="2"/>
  <c r="AJ5" i="2"/>
  <c r="AA6" i="2"/>
  <c r="AB6" i="2"/>
  <c r="AC6" i="2"/>
  <c r="AD6" i="2"/>
  <c r="AE6" i="2"/>
  <c r="AF6" i="2"/>
  <c r="AG6" i="2"/>
  <c r="AH6" i="2"/>
  <c r="AI6" i="2"/>
  <c r="AJ6" i="2"/>
  <c r="L7" i="2"/>
  <c r="AA7" i="2"/>
  <c r="AB7" i="2"/>
  <c r="AC7" i="2"/>
  <c r="AD7" i="2"/>
  <c r="AE7" i="2"/>
  <c r="AF7" i="2"/>
  <c r="AG7" i="2"/>
  <c r="AH7" i="2"/>
  <c r="AI7" i="2"/>
  <c r="AJ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A9" i="2"/>
  <c r="AB9" i="2"/>
  <c r="AC9" i="2"/>
  <c r="AD9" i="2"/>
  <c r="AE9" i="2"/>
  <c r="AF9" i="2"/>
  <c r="AG9" i="2"/>
  <c r="AH9" i="2"/>
  <c r="AI9" i="2"/>
  <c r="AJ9" i="2"/>
  <c r="J10" i="2"/>
  <c r="N10" i="2"/>
  <c r="Z10" i="2"/>
  <c r="AA10" i="2"/>
  <c r="AB10" i="2"/>
  <c r="AC10" i="2"/>
  <c r="AD10" i="2"/>
  <c r="AE10" i="2"/>
  <c r="AF10" i="2"/>
  <c r="AG10" i="2"/>
  <c r="AH10" i="2"/>
  <c r="AI10" i="2"/>
  <c r="AJ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E12" i="2"/>
  <c r="F12" i="2"/>
  <c r="T12" i="2"/>
  <c r="AA12" i="2"/>
  <c r="AB12" i="2"/>
  <c r="AC12" i="2"/>
  <c r="AD12" i="2"/>
  <c r="AE12" i="2"/>
  <c r="AF12" i="2"/>
  <c r="AG12" i="2"/>
  <c r="AH12" i="2"/>
  <c r="AI12" i="2"/>
  <c r="AJ12" i="2"/>
  <c r="B11" i="2"/>
  <c r="B8" i="2"/>
  <c r="B3" i="2"/>
  <c r="C12" i="2"/>
  <c r="D12" i="2"/>
  <c r="G12" i="2"/>
  <c r="H12" i="2"/>
  <c r="K12" i="2"/>
  <c r="N12" i="2"/>
  <c r="O12" i="2"/>
  <c r="P12" i="2"/>
  <c r="Q12" i="2"/>
  <c r="R12" i="2"/>
  <c r="S12" i="2"/>
  <c r="W12" i="2"/>
  <c r="Z12" i="2"/>
  <c r="F3" i="2"/>
  <c r="O3" i="2"/>
  <c r="P3" i="2"/>
  <c r="V3" i="2"/>
  <c r="C10" i="2"/>
  <c r="F9" i="2"/>
  <c r="G9" i="2"/>
  <c r="J9" i="2"/>
  <c r="K10" i="2"/>
  <c r="L10" i="2"/>
  <c r="N9" i="2"/>
  <c r="O9" i="2"/>
  <c r="P10" i="2"/>
  <c r="R9" i="2"/>
  <c r="S10" i="2"/>
  <c r="V9" i="2"/>
  <c r="W9" i="2"/>
  <c r="Z9" i="2"/>
  <c r="C7" i="2"/>
  <c r="D7" i="2"/>
  <c r="F7" i="2"/>
  <c r="G7" i="2"/>
  <c r="H7" i="2"/>
  <c r="J7" i="2"/>
  <c r="K7" i="2"/>
  <c r="N7" i="2"/>
  <c r="O7" i="2"/>
  <c r="R7" i="2"/>
  <c r="S7" i="2"/>
  <c r="V7" i="2"/>
  <c r="W7" i="2"/>
  <c r="Z7" i="2"/>
  <c r="C6" i="2"/>
  <c r="F6" i="2"/>
  <c r="G6" i="2"/>
  <c r="J6" i="2"/>
  <c r="K6" i="2"/>
  <c r="N6" i="2"/>
  <c r="O6" i="2"/>
  <c r="R6" i="2"/>
  <c r="S6" i="2"/>
  <c r="V6" i="2"/>
  <c r="W6" i="2"/>
  <c r="Z6" i="2"/>
  <c r="C5" i="2"/>
  <c r="D5" i="2"/>
  <c r="G5" i="2"/>
  <c r="H5" i="2"/>
  <c r="I5" i="2"/>
  <c r="K5" i="2"/>
  <c r="M5" i="2"/>
  <c r="N5" i="2"/>
  <c r="O5" i="2"/>
  <c r="P5" i="2"/>
  <c r="Q5" i="2"/>
  <c r="R5" i="2"/>
  <c r="S5" i="2"/>
  <c r="W5" i="2"/>
  <c r="Z5" i="2"/>
  <c r="B12" i="2"/>
  <c r="B9" i="2"/>
  <c r="B7" i="2"/>
  <c r="B6" i="2"/>
  <c r="B10" i="2"/>
  <c r="X10" i="2"/>
  <c r="U3" i="2"/>
  <c r="V10" i="2"/>
  <c r="F10" i="2"/>
  <c r="D9" i="2"/>
  <c r="R10" i="2"/>
  <c r="K3" i="2"/>
  <c r="S3" i="2"/>
  <c r="Z3" i="2"/>
  <c r="R3" i="2"/>
  <c r="J3" i="2"/>
  <c r="Q3" i="2"/>
  <c r="S9" i="2"/>
  <c r="W10" i="2"/>
  <c r="O10" i="2"/>
  <c r="G10" i="2"/>
  <c r="K9" i="2"/>
  <c r="R114" i="24" l="1"/>
  <c r="H18" i="23" s="1"/>
  <c r="H4" i="2" s="1"/>
  <c r="Y103" i="24"/>
  <c r="U9" i="2"/>
  <c r="U10" i="2"/>
  <c r="E10" i="2"/>
  <c r="H9" i="2"/>
  <c r="I9" i="2"/>
  <c r="I10" i="2"/>
  <c r="W114" i="24"/>
  <c r="M18" i="23" s="1"/>
  <c r="M4" i="2" s="1"/>
  <c r="U114" i="24"/>
  <c r="K18" i="23" s="1"/>
  <c r="K4" i="2" s="1"/>
  <c r="C18" i="23"/>
  <c r="C4" i="2" s="1"/>
  <c r="D18" i="23"/>
  <c r="D4" i="2" s="1"/>
  <c r="P114" i="24"/>
  <c r="F18" i="23" s="1"/>
  <c r="F4" i="2" s="1"/>
  <c r="Q114" i="24"/>
  <c r="G18" i="23" s="1"/>
  <c r="G4" i="2" s="1"/>
  <c r="T114" i="24"/>
  <c r="V114" i="24"/>
  <c r="L18" i="23" s="1"/>
  <c r="L4" i="2" s="1"/>
  <c r="Y9" i="2"/>
  <c r="Y10" i="2"/>
  <c r="Q10" i="2"/>
  <c r="M10" i="2"/>
  <c r="T10" i="2"/>
  <c r="O114" i="24"/>
  <c r="Z103" i="24" l="1"/>
  <c r="J18" i="23"/>
  <c r="J4" i="2" s="1"/>
  <c r="E18" i="23"/>
  <c r="E4" i="2" s="1"/>
  <c r="I18" i="23"/>
  <c r="I4" i="2" s="1"/>
  <c r="AA103" i="24" l="1"/>
  <c r="AB103" i="24" l="1"/>
  <c r="AC103" i="24" l="1"/>
  <c r="AB114" i="24" s="1"/>
  <c r="R18" i="23" l="1"/>
  <c r="R4" i="2" s="1"/>
  <c r="AD103" i="24"/>
  <c r="Y114" i="24"/>
  <c r="Z114" i="24"/>
  <c r="AA114" i="24"/>
  <c r="Q18" i="23" s="1"/>
  <c r="Q4" i="2" s="1"/>
  <c r="O18" i="23" l="1"/>
  <c r="O4" i="2" s="1"/>
  <c r="N18" i="23"/>
  <c r="N4" i="2" s="1"/>
  <c r="P18" i="23"/>
  <c r="P4" i="2" s="1"/>
  <c r="AE103" i="24"/>
  <c r="AF103" i="24" l="1"/>
  <c r="AG103" i="24" l="1"/>
  <c r="AH103" i="24" l="1"/>
  <c r="AG114" i="24"/>
  <c r="W18" i="23" s="1"/>
  <c r="W4" i="2" s="1"/>
  <c r="AI103" i="24" l="1"/>
  <c r="AD114" i="24"/>
  <c r="AE114" i="24"/>
  <c r="AF114" i="24"/>
  <c r="V18" i="23" s="1"/>
  <c r="V4" i="2" s="1"/>
  <c r="AI114" i="24"/>
  <c r="U18" i="23" l="1"/>
  <c r="U4" i="2" s="1"/>
  <c r="T18" i="23"/>
  <c r="T4" i="2" s="1"/>
  <c r="S18" i="23"/>
  <c r="S4" i="2" s="1"/>
  <c r="X18" i="23"/>
  <c r="X4" i="2" s="1"/>
  <c r="AJ103" i="24"/>
  <c r="AJ114" i="24"/>
  <c r="Y18" i="23" s="1"/>
  <c r="Y4" i="2" s="1"/>
  <c r="AK103" i="24" l="1"/>
  <c r="AK114" i="24"/>
  <c r="Z18" i="23" s="1"/>
  <c r="Z4" i="2" s="1"/>
</calcChain>
</file>

<file path=xl/sharedStrings.xml><?xml version="1.0" encoding="utf-8"?>
<sst xmlns="http://schemas.openxmlformats.org/spreadsheetml/2006/main" count="943" uniqueCount="170">
  <si>
    <t>hydro</t>
  </si>
  <si>
    <t>solar pv</t>
  </si>
  <si>
    <t>solar thermal</t>
  </si>
  <si>
    <t>biomass</t>
  </si>
  <si>
    <t>geothermal</t>
  </si>
  <si>
    <t>Year</t>
  </si>
  <si>
    <t>Sources:</t>
  </si>
  <si>
    <t>BCR BAU Capacity Retirements</t>
  </si>
  <si>
    <t>natural gas nonpeaker</t>
  </si>
  <si>
    <t>petroleum</t>
  </si>
  <si>
    <t>natural gas peaker</t>
  </si>
  <si>
    <t>hard coal</t>
  </si>
  <si>
    <t>onshore wind</t>
  </si>
  <si>
    <t>Select Report Version: Canada’s Energy Future 2016</t>
  </si>
  <si>
    <t>Select Appendices: Electricity Capacity</t>
  </si>
  <si>
    <t>Select Case: Reference</t>
  </si>
  <si>
    <t>Select Type: Plant Type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</si>
  <si>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</si>
  <si>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</si>
  <si>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</si>
  <si>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</si>
  <si>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</si>
  <si>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</si>
  <si>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</si>
  <si>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</si>
  <si>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</si>
  <si>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</si>
  <si>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</si>
  <si>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</si>
  <si>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</si>
  <si>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</si>
  <si>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</si>
  <si>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</si>
  <si>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</si>
  <si>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</si>
  <si>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</si>
  <si>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</si>
  <si>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</si>
  <si>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</si>
  <si>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</si>
  <si>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</si>
  <si>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</si>
  <si>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</si>
  <si>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</si>
  <si>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</si>
  <si>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</si>
  <si>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</si>
  <si>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</si>
  <si>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</si>
  <si>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</si>
  <si>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</si>
  <si>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</si>
  <si>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</si>
  <si>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</si>
  <si>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</si>
  <si>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Oil/Gas Combustion Turbine</t>
  </si>
  <si>
    <t>Oil/Gas Steam Turbine</t>
  </si>
  <si>
    <t>Oil/Gas Combined Cycle</t>
  </si>
  <si>
    <t>Coal</t>
  </si>
  <si>
    <t>Nuclear</t>
  </si>
  <si>
    <t>Biomass / Geothermal</t>
  </si>
  <si>
    <t>Solar</t>
  </si>
  <si>
    <t>Wind</t>
  </si>
  <si>
    <t>Hydro / Wave / Tidal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</si>
  <si>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</si>
  <si>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</si>
  <si>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</si>
  <si>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</si>
  <si>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</si>
  <si>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</si>
  <si>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</si>
  <si>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</si>
  <si>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</si>
  <si>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</si>
  <si>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</si>
  <si>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</si>
  <si>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</si>
  <si>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coal to gas</t>
  </si>
  <si>
    <t>National Energy Board</t>
  </si>
  <si>
    <t>Canada’s Energy Future 2016: Energy Supply and Demand Projections to 2040</t>
  </si>
  <si>
    <t>https://apps.neb-one.gc.ca/ftrppndc/dflt.aspx?GoCTemplateCulture=en-CA</t>
  </si>
  <si>
    <t>Electricity Capacity</t>
  </si>
  <si>
    <t>2016 Updated</t>
  </si>
  <si>
    <t>Select Report Version: Canada’s Energy Future 2016: Update</t>
  </si>
  <si>
    <t>AESO</t>
  </si>
  <si>
    <t>AESO 2017 Long Term Outlook Data File</t>
  </si>
  <si>
    <t>Generation Capacity by Type</t>
  </si>
  <si>
    <t xml:space="preserve">https://www.aeso.ca/grid/forecasting/ </t>
  </si>
  <si>
    <t>Source: AESO</t>
  </si>
  <si>
    <t>*Future Capacity as of the end of year, Existing Capacity includes under-construction projects.</t>
  </si>
  <si>
    <t>2017*</t>
  </si>
  <si>
    <t>Total</t>
  </si>
  <si>
    <t>Other</t>
  </si>
  <si>
    <t>Hydro</t>
  </si>
  <si>
    <t>Coal-to- Gas</t>
  </si>
  <si>
    <t>Simple Cycle</t>
  </si>
  <si>
    <t>Combined Cycle</t>
  </si>
  <si>
    <t>Cogeneration</t>
  </si>
  <si>
    <t>Coal-fired</t>
  </si>
  <si>
    <t>High Cogeneration</t>
  </si>
  <si>
    <t>Western Integration</t>
  </si>
  <si>
    <t>Large-hydro Addition</t>
  </si>
  <si>
    <t>No Coal-to-Gas</t>
  </si>
  <si>
    <t>High Coal-to-Gas</t>
  </si>
  <si>
    <t>Low Growth</t>
  </si>
  <si>
    <t>Reference Case</t>
  </si>
  <si>
    <t>Capacity by Scenario and Fuel Type (MW)</t>
  </si>
  <si>
    <t>Cogen</t>
  </si>
  <si>
    <t>Additional Cogen Info</t>
  </si>
  <si>
    <t>Source:</t>
  </si>
  <si>
    <t>http://www.auc.ab.ca/Shared%20Documents/InstalledCapacity.pdf#search=cogen</t>
  </si>
  <si>
    <t>cogen</t>
  </si>
  <si>
    <t>Current Supply Demand Report</t>
  </si>
  <si>
    <t>Note:</t>
  </si>
  <si>
    <t>Coal phase out timeline comes from AESO LTO and plant capacity comes from AESO Current Supply Demand Report, accessed: June 11, 2018 09:16</t>
  </si>
  <si>
    <t>Power station</t>
  </si>
  <si>
    <t>Capacity (MW)</t>
  </si>
  <si>
    <t>Milner 1</t>
  </si>
  <si>
    <t>Battle River 3</t>
  </si>
  <si>
    <t>Battle River 4</t>
  </si>
  <si>
    <t>Sundance 1</t>
  </si>
  <si>
    <t>Sundance 2</t>
  </si>
  <si>
    <t>Sundance 3</t>
  </si>
  <si>
    <t>Sundance 4</t>
  </si>
  <si>
    <t>Sundance 5</t>
  </si>
  <si>
    <t>Sundance 6</t>
  </si>
  <si>
    <t>Battle River 5</t>
  </si>
  <si>
    <t>Keephills 1</t>
  </si>
  <si>
    <t>Keephills 2</t>
  </si>
  <si>
    <t>Sheerness 1</t>
  </si>
  <si>
    <t>Sheerness 2</t>
  </si>
  <si>
    <t>Genesee 2</t>
  </si>
  <si>
    <t>Genesee 1</t>
  </si>
  <si>
    <t>Genesee 3</t>
  </si>
  <si>
    <t>Keephills 3</t>
  </si>
  <si>
    <t>y</t>
  </si>
  <si>
    <t xml:space="preserve">http://ets.aeso.ca/ets_web/ip/Market/Reports/CSDReportServlet; </t>
  </si>
  <si>
    <t>AESO 2017 LTO</t>
  </si>
  <si>
    <t>Appendix A, Table 1</t>
  </si>
  <si>
    <t>offshore wind</t>
  </si>
  <si>
    <t>Retirement (imder CEPA 2012 regs)</t>
  </si>
  <si>
    <t xml:space="preserve">Lifetime extension under </t>
  </si>
  <si>
    <t>Unit name</t>
  </si>
  <si>
    <t>Province</t>
  </si>
  <si>
    <t>Year commissioned</t>
  </si>
  <si>
    <t>Retirement schedule as a coal plant</t>
  </si>
  <si>
    <t>Conversion to gas</t>
  </si>
  <si>
    <t>Life extension</t>
  </si>
  <si>
    <t>Details</t>
  </si>
  <si>
    <t>AB</t>
  </si>
  <si>
    <t>2012 Federal regulation</t>
  </si>
  <si>
    <t>Early retirement</t>
  </si>
  <si>
    <t>HR Milner 1</t>
  </si>
  <si>
    <t>Runs at 9% C.F. using a mix of coal and wood after 2019 and util 2029 – assume retirement in 2019</t>
  </si>
  <si>
    <t>Mothballed, January 1, 2018 (mothballed, will be available to service in 2020)</t>
  </si>
  <si>
    <t>ATCO announced coal to gas conversion in 2017, but never followed up</t>
  </si>
  <si>
    <t>Mothballed on April 1, 2018 for up to 2 years. Coal to gas conversion in 2021-2023 by TransAlta</t>
  </si>
  <si>
    <t>Mothballed on April 1, 2019 for up to 2 years. Coal to gas conversion in 2021-2023 by TransAlta</t>
  </si>
  <si>
    <t>Mothballed on April 1, 2018 for up to 1 years. Coal to gas conversion in 2021-2023 by TransAlta</t>
  </si>
  <si>
    <t>Coal to gas conversion TransAlta</t>
  </si>
  <si>
    <t>Coal to gas conversion ATCO between 2020 and 2022</t>
  </si>
  <si>
    <t>2018/9 Federal regulation</t>
  </si>
  <si>
    <t>Coal to gas conversion ATCO 2020 and 2022</t>
  </si>
  <si>
    <t>Coal capacity</t>
  </si>
  <si>
    <t>Coal capacity retirement</t>
  </si>
  <si>
    <t>Coal-to-gas conversion</t>
  </si>
  <si>
    <t>Coal-to-gas decommissionning</t>
  </si>
  <si>
    <t>Cumulative coal capacity retirement (%)</t>
  </si>
  <si>
    <t>Total C2G conversion (MW)</t>
  </si>
  <si>
    <t>Max coal capacity 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</si>
</sst>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#,##0.000000"/>
    <numFmt numFmtId="169" formatCode="#,##0.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F3F3F3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CFE2F3"/>
        <bgColor rgb="FFCFE2F3"/>
      </patternFill>
    </fill>
    <fill>
      <patternFill patternType="solid">
        <fgColor rgb="FF666666"/>
        <bgColor rgb="FF666666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1" applyNumberFormat="0" applyProtection="0">
      <alignment wrapText="1"/>
    </xf>
    <xf numFmtId="0" fontId="8" fillId="0" borderId="3" applyNumberFormat="0" applyProtection="0">
      <alignment wrapText="1"/>
    </xf>
    <xf numFmtId="0" fontId="5" fillId="0" borderId="5" applyNumberFormat="0" applyFont="0" applyProtection="0">
      <alignment wrapText="1"/>
    </xf>
    <xf numFmtId="0" fontId="5" fillId="0" borderId="7" applyNumberFormat="0" applyProtection="0">
      <alignment vertical="top" wrapText="1"/>
    </xf>
    <xf numFmtId="0" fontId="9" fillId="0" borderId="0" applyNumberFormat="0" applyFill="0" applyBorder="0" applyAlignment="0" applyProtection="0"/>
    <xf numFmtId="0" fontId="6" fillId="0" borderId="0"/>
    <xf numFmtId="0" fontId="6" fillId="0" borderId="8" applyNumberFormat="0" applyProtection="0">
      <alignment wrapText="1"/>
    </xf>
    <xf numFmtId="0" fontId="7" fillId="0" borderId="4" applyNumberFormat="0" applyProtection="0">
      <alignment wrapText="1"/>
    </xf>
    <xf numFmtId="0" fontId="6" fillId="0" borderId="6" applyNumberFormat="0" applyFont="0" applyProtection="0">
      <alignment wrapText="1"/>
    </xf>
    <xf numFmtId="0" fontId="7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12" fillId="0" borderId="0" applyBorder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9" fillId="0" borderId="0" xfId="8"/>
    <xf numFmtId="1" fontId="1" fillId="0" borderId="0" xfId="0" applyNumberFormat="1" applyFont="1"/>
    <xf numFmtId="1" fontId="0" fillId="0" borderId="0" xfId="0" quotePrefix="1" applyNumberFormat="1" applyFill="1"/>
    <xf numFmtId="0" fontId="10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0" fontId="11" fillId="0" borderId="0" xfId="0" applyNumberFormat="1" applyFont="1" applyFill="1" applyAlignment="1" applyProtection="1"/>
    <xf numFmtId="0" fontId="0" fillId="0" borderId="0" xfId="0" applyFont="1"/>
    <xf numFmtId="0" fontId="12" fillId="0" borderId="0" xfId="16" applyNumberFormat="1" applyFill="1" applyAlignment="1" applyProtection="1"/>
    <xf numFmtId="0" fontId="11" fillId="0" borderId="0" xfId="16" applyNumberFormat="1" applyFont="1" applyFill="1" applyAlignment="1" applyProtection="1"/>
    <xf numFmtId="0" fontId="10" fillId="0" borderId="0" xfId="16" applyNumberFormat="1" applyFont="1" applyFill="1" applyAlignment="1" applyProtection="1"/>
    <xf numFmtId="0" fontId="0" fillId="2" borderId="0" xfId="0" applyFill="1"/>
    <xf numFmtId="0" fontId="0" fillId="0" borderId="0" xfId="0" applyFill="1"/>
    <xf numFmtId="3" fontId="0" fillId="2" borderId="0" xfId="0" applyNumberFormat="1" applyFill="1"/>
    <xf numFmtId="3" fontId="0" fillId="2" borderId="9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3" fillId="2" borderId="0" xfId="0" applyFont="1" applyFill="1"/>
    <xf numFmtId="3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4" fillId="2" borderId="0" xfId="0" applyFont="1" applyFill="1"/>
    <xf numFmtId="3" fontId="12" fillId="0" borderId="0" xfId="16" applyNumberFormat="1" applyFill="1" applyAlignment="1" applyProtection="1"/>
    <xf numFmtId="0" fontId="9" fillId="2" borderId="0" xfId="8" applyFill="1"/>
    <xf numFmtId="0" fontId="0" fillId="0" borderId="0" xfId="0" quotePrefix="1"/>
    <xf numFmtId="0" fontId="15" fillId="0" borderId="0" xfId="0" applyFont="1"/>
    <xf numFmtId="0" fontId="2" fillId="0" borderId="0" xfId="0" applyFont="1"/>
    <xf numFmtId="0" fontId="16" fillId="3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center"/>
    </xf>
    <xf numFmtId="0" fontId="16" fillId="5" borderId="0" xfId="0" applyFont="1" applyFill="1" applyAlignment="1">
      <alignment horizontal="center" vertical="center" wrapText="1"/>
    </xf>
    <xf numFmtId="3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3" fontId="18" fillId="0" borderId="0" xfId="0" applyNumberFormat="1" applyFont="1"/>
    <xf numFmtId="0" fontId="16" fillId="0" borderId="0" xfId="0" applyFont="1" applyFill="1" applyAlignment="1">
      <alignment horizontal="center" vertical="center" wrapText="1"/>
    </xf>
    <xf numFmtId="3" fontId="2" fillId="0" borderId="0" xfId="0" applyNumberFormat="1" applyFont="1" applyFill="1"/>
  </cellXfs>
  <cellStyles count="17">
    <cellStyle name="Body: normal cell" xfId="6" xr:uid="{00000000-0005-0000-0000-000000000000}"/>
    <cellStyle name="Body: normal cell 2" xfId="12" xr:uid="{00000000-0005-0000-0000-000001000000}"/>
    <cellStyle name="Comma 2" xfId="1" xr:uid="{00000000-0005-0000-0000-000002000000}"/>
    <cellStyle name="Font: Calibri, 9pt regular" xfId="3" xr:uid="{00000000-0005-0000-0000-000003000000}"/>
    <cellStyle name="Font: Calibri, 9pt regular 2" xfId="14" xr:uid="{00000000-0005-0000-0000-000004000000}"/>
    <cellStyle name="Footnotes: top row" xfId="7" xr:uid="{00000000-0005-0000-0000-000005000000}"/>
    <cellStyle name="Footnotes: top row 2" xfId="10" xr:uid="{00000000-0005-0000-0000-000006000000}"/>
    <cellStyle name="Header: bottom row" xfId="4" xr:uid="{00000000-0005-0000-0000-000007000000}"/>
    <cellStyle name="Header: bottom row 2" xfId="13" xr:uid="{00000000-0005-0000-0000-000008000000}"/>
    <cellStyle name="Hyperlink" xfId="8" builtinId="8"/>
    <cellStyle name="Normal" xfId="0" builtinId="0"/>
    <cellStyle name="Normal 2" xfId="9" xr:uid="{00000000-0005-0000-0000-00000B000000}"/>
    <cellStyle name="Normal 3" xfId="16" xr:uid="{2A8F8454-5FD3-4059-AC1E-B9067E1C51D1}"/>
    <cellStyle name="Parent row" xfId="5" xr:uid="{00000000-0005-0000-0000-00000C000000}"/>
    <cellStyle name="Parent row 2" xfId="11" xr:uid="{00000000-0005-0000-0000-00000D000000}"/>
    <cellStyle name="Table title" xfId="2" xr:uid="{00000000-0005-0000-0000-00000E000000}"/>
    <cellStyle name="Table title 2" xfId="15" xr:uid="{00000000-0005-0000-0000-00000F000000}"/>
  </cellStyles>
  <dxfs count="6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17</xdr:col>
      <xdr:colOff>405402</xdr:colOff>
      <xdr:row>40</xdr:row>
      <xdr:rowOff>180038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F4567A-1087-4354-AE91-A4B712E75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914400"/>
          <a:ext cx="2904762" cy="7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502920</xdr:colOff>
      <xdr:row>2</xdr:row>
      <xdr:rowOff>53340</xdr:rowOff>
    </xdr:from>
    <xdr:to>
      <xdr:col>13</xdr:col>
      <xdr:colOff>149777</xdr:colOff>
      <xdr:row>22</xdr:row>
      <xdr:rowOff>167169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828763-AD99-4ECD-95A3-DB4CD12F9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1280" y="419100"/>
          <a:ext cx="5742857" cy="37714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A679E9F-637D-4903-969B-F129855162FA}" name="Table117" displayName="Table117" ref="A8:AK17" totalsRowShown="0">
  <tableColumns count="37">
    <tableColumn id="1" xr3:uid="{00000000-0010-0000-0000-000001000000}" name="_"/>
    <tableColumn id="2" xr3:uid="{00000000-0010-0000-0000-000002000000}" name="2005"/>
    <tableColumn id="3" xr3:uid="{00000000-0010-0000-0000-000003000000}" name="2006"/>
    <tableColumn id="4" xr3:uid="{00000000-0010-0000-0000-000004000000}" name="2007"/>
    <tableColumn id="5" xr3:uid="{00000000-0010-0000-0000-000005000000}" name="2008"/>
    <tableColumn id="6" xr3:uid="{00000000-0010-0000-0000-000006000000}" name="2009"/>
    <tableColumn id="7" xr3:uid="{00000000-0010-0000-0000-000007000000}" name="2010"/>
    <tableColumn id="8" xr3:uid="{00000000-0010-0000-0000-000008000000}" name="2011"/>
    <tableColumn id="9" xr3:uid="{00000000-0010-0000-0000-000009000000}" name="2012"/>
    <tableColumn id="10" xr3:uid="{00000000-0010-0000-0000-00000A000000}" name="2013"/>
    <tableColumn id="11" xr3:uid="{00000000-0010-0000-0000-00000B000000}" name="2014"/>
    <tableColumn id="12" xr3:uid="{00000000-0010-0000-0000-00000C000000}" name="2015"/>
    <tableColumn id="13" xr3:uid="{00000000-0010-0000-0000-00000D000000}" name="2016"/>
    <tableColumn id="14" xr3:uid="{00000000-0010-0000-0000-00000E000000}" name="2017"/>
    <tableColumn id="15" xr3:uid="{00000000-0010-0000-0000-00000F000000}" name="2018"/>
    <tableColumn id="16" xr3:uid="{00000000-0010-0000-0000-000010000000}" name="2019"/>
    <tableColumn id="17" xr3:uid="{00000000-0010-0000-0000-000011000000}" name="2020"/>
    <tableColumn id="18" xr3:uid="{00000000-0010-0000-0000-000012000000}" name="2021"/>
    <tableColumn id="19" xr3:uid="{00000000-0010-0000-0000-000013000000}" name="2022"/>
    <tableColumn id="20" xr3:uid="{00000000-0010-0000-0000-000014000000}" name="2023"/>
    <tableColumn id="21" xr3:uid="{00000000-0010-0000-0000-000015000000}" name="2024"/>
    <tableColumn id="22" xr3:uid="{00000000-0010-0000-0000-000016000000}" name="2025"/>
    <tableColumn id="23" xr3:uid="{00000000-0010-0000-0000-000017000000}" name="2026"/>
    <tableColumn id="24" xr3:uid="{00000000-0010-0000-0000-000018000000}" name="2027"/>
    <tableColumn id="25" xr3:uid="{00000000-0010-0000-0000-000019000000}" name="2028"/>
    <tableColumn id="26" xr3:uid="{00000000-0010-0000-0000-00001A000000}" name="2029"/>
    <tableColumn id="27" xr3:uid="{00000000-0010-0000-0000-00001B000000}" name="2030"/>
    <tableColumn id="28" xr3:uid="{00000000-0010-0000-0000-00001C000000}" name="2031"/>
    <tableColumn id="29" xr3:uid="{00000000-0010-0000-0000-00001D000000}" name="2032"/>
    <tableColumn id="30" xr3:uid="{00000000-0010-0000-0000-00001E000000}" name="2033"/>
    <tableColumn id="31" xr3:uid="{00000000-0010-0000-0000-00001F000000}" name="2034"/>
    <tableColumn id="32" xr3:uid="{00000000-0010-0000-0000-000020000000}" name="2035"/>
    <tableColumn id="33" xr3:uid="{00000000-0010-0000-0000-000021000000}" name="2036"/>
    <tableColumn id="34" xr3:uid="{00000000-0010-0000-0000-000022000000}" name="2037"/>
    <tableColumn id="35" xr3:uid="{00000000-0010-0000-0000-000023000000}" name="2038"/>
    <tableColumn id="36" xr3:uid="{00000000-0010-0000-0000-000024000000}" name="2039"/>
    <tableColumn id="37" xr3:uid="{00000000-0010-0000-0000-000025000000}" name="204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55A147A-5E01-4C64-8463-3C8533FC3ED7}" name="Table1026" displayName="Table1026" ref="A116:AK125" totalsRowShown="0">
  <tableColumns count="37">
    <tableColumn id="1" xr3:uid="{00000000-0010-0000-0900-000001000000}" name="_"/>
    <tableColumn id="2" xr3:uid="{00000000-0010-0000-0900-000002000000}" name="2005"/>
    <tableColumn id="3" xr3:uid="{00000000-0010-0000-0900-000003000000}" name="2006"/>
    <tableColumn id="4" xr3:uid="{00000000-0010-0000-0900-000004000000}" name="2007"/>
    <tableColumn id="5" xr3:uid="{00000000-0010-0000-0900-000005000000}" name="2008"/>
    <tableColumn id="6" xr3:uid="{00000000-0010-0000-0900-000006000000}" name="2009"/>
    <tableColumn id="7" xr3:uid="{00000000-0010-0000-0900-000007000000}" name="2010"/>
    <tableColumn id="8" xr3:uid="{00000000-0010-0000-0900-000008000000}" name="2011"/>
    <tableColumn id="9" xr3:uid="{00000000-0010-0000-0900-000009000000}" name="2012"/>
    <tableColumn id="10" xr3:uid="{00000000-0010-0000-0900-00000A000000}" name="2013"/>
    <tableColumn id="11" xr3:uid="{00000000-0010-0000-0900-00000B000000}" name="2014"/>
    <tableColumn id="12" xr3:uid="{00000000-0010-0000-0900-00000C000000}" name="2015"/>
    <tableColumn id="13" xr3:uid="{00000000-0010-0000-0900-00000D000000}" name="2016"/>
    <tableColumn id="14" xr3:uid="{00000000-0010-0000-0900-00000E000000}" name="2017"/>
    <tableColumn id="15" xr3:uid="{00000000-0010-0000-0900-00000F000000}" name="2018"/>
    <tableColumn id="16" xr3:uid="{00000000-0010-0000-0900-000010000000}" name="2019"/>
    <tableColumn id="17" xr3:uid="{00000000-0010-0000-0900-000011000000}" name="2020"/>
    <tableColumn id="18" xr3:uid="{00000000-0010-0000-0900-000012000000}" name="2021"/>
    <tableColumn id="19" xr3:uid="{00000000-0010-0000-0900-000013000000}" name="2022"/>
    <tableColumn id="20" xr3:uid="{00000000-0010-0000-0900-000014000000}" name="2023"/>
    <tableColumn id="21" xr3:uid="{00000000-0010-0000-0900-000015000000}" name="2024"/>
    <tableColumn id="22" xr3:uid="{00000000-0010-0000-0900-000016000000}" name="2025"/>
    <tableColumn id="23" xr3:uid="{00000000-0010-0000-0900-000017000000}" name="2026"/>
    <tableColumn id="24" xr3:uid="{00000000-0010-0000-0900-000018000000}" name="2027"/>
    <tableColumn id="25" xr3:uid="{00000000-0010-0000-0900-000019000000}" name="2028"/>
    <tableColumn id="26" xr3:uid="{00000000-0010-0000-0900-00001A000000}" name="2029"/>
    <tableColumn id="27" xr3:uid="{00000000-0010-0000-0900-00001B000000}" name="2030"/>
    <tableColumn id="28" xr3:uid="{00000000-0010-0000-0900-00001C000000}" name="2031"/>
    <tableColumn id="29" xr3:uid="{00000000-0010-0000-0900-00001D000000}" name="2032"/>
    <tableColumn id="30" xr3:uid="{00000000-0010-0000-0900-00001E000000}" name="2033"/>
    <tableColumn id="31" xr3:uid="{00000000-0010-0000-0900-00001F000000}" name="2034"/>
    <tableColumn id="32" xr3:uid="{00000000-0010-0000-0900-000020000000}" name="2035"/>
    <tableColumn id="33" xr3:uid="{00000000-0010-0000-0900-000021000000}" name="2036"/>
    <tableColumn id="34" xr3:uid="{00000000-0010-0000-0900-000022000000}" name="2037"/>
    <tableColumn id="35" xr3:uid="{00000000-0010-0000-0900-000023000000}" name="2038"/>
    <tableColumn id="36" xr3:uid="{00000000-0010-0000-0900-000024000000}" name="2039"/>
    <tableColumn id="37" xr3:uid="{00000000-0010-0000-0900-000025000000}" name="204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E0DFA0D-4DD2-4287-8D6C-6538680A7F6C}" name="Table1127" displayName="Table1127" ref="A128:AK137" totalsRowShown="0">
  <tableColumns count="37">
    <tableColumn id="1" xr3:uid="{00000000-0010-0000-0A00-000001000000}" name="_"/>
    <tableColumn id="2" xr3:uid="{00000000-0010-0000-0A00-000002000000}" name="2005"/>
    <tableColumn id="3" xr3:uid="{00000000-0010-0000-0A00-000003000000}" name="2006"/>
    <tableColumn id="4" xr3:uid="{00000000-0010-0000-0A00-000004000000}" name="2007"/>
    <tableColumn id="5" xr3:uid="{00000000-0010-0000-0A00-000005000000}" name="2008"/>
    <tableColumn id="6" xr3:uid="{00000000-0010-0000-0A00-000006000000}" name="2009"/>
    <tableColumn id="7" xr3:uid="{00000000-0010-0000-0A00-000007000000}" name="2010"/>
    <tableColumn id="8" xr3:uid="{00000000-0010-0000-0A00-000008000000}" name="2011"/>
    <tableColumn id="9" xr3:uid="{00000000-0010-0000-0A00-000009000000}" name="2012"/>
    <tableColumn id="10" xr3:uid="{00000000-0010-0000-0A00-00000A000000}" name="2013"/>
    <tableColumn id="11" xr3:uid="{00000000-0010-0000-0A00-00000B000000}" name="2014"/>
    <tableColumn id="12" xr3:uid="{00000000-0010-0000-0A00-00000C000000}" name="2015"/>
    <tableColumn id="13" xr3:uid="{00000000-0010-0000-0A00-00000D000000}" name="2016"/>
    <tableColumn id="14" xr3:uid="{00000000-0010-0000-0A00-00000E000000}" name="2017"/>
    <tableColumn id="15" xr3:uid="{00000000-0010-0000-0A00-00000F000000}" name="2018"/>
    <tableColumn id="16" xr3:uid="{00000000-0010-0000-0A00-000010000000}" name="2019"/>
    <tableColumn id="17" xr3:uid="{00000000-0010-0000-0A00-000011000000}" name="2020"/>
    <tableColumn id="18" xr3:uid="{00000000-0010-0000-0A00-000012000000}" name="2021"/>
    <tableColumn id="19" xr3:uid="{00000000-0010-0000-0A00-000013000000}" name="2022"/>
    <tableColumn id="20" xr3:uid="{00000000-0010-0000-0A00-000014000000}" name="2023"/>
    <tableColumn id="21" xr3:uid="{00000000-0010-0000-0A00-000015000000}" name="2024"/>
    <tableColumn id="22" xr3:uid="{00000000-0010-0000-0A00-000016000000}" name="2025"/>
    <tableColumn id="23" xr3:uid="{00000000-0010-0000-0A00-000017000000}" name="2026"/>
    <tableColumn id="24" xr3:uid="{00000000-0010-0000-0A00-000018000000}" name="2027"/>
    <tableColumn id="25" xr3:uid="{00000000-0010-0000-0A00-000019000000}" name="2028"/>
    <tableColumn id="26" xr3:uid="{00000000-0010-0000-0A00-00001A000000}" name="2029"/>
    <tableColumn id="27" xr3:uid="{00000000-0010-0000-0A00-00001B000000}" name="2030"/>
    <tableColumn id="28" xr3:uid="{00000000-0010-0000-0A00-00001C000000}" name="2031"/>
    <tableColumn id="29" xr3:uid="{00000000-0010-0000-0A00-00001D000000}" name="2032"/>
    <tableColumn id="30" xr3:uid="{00000000-0010-0000-0A00-00001E000000}" name="2033"/>
    <tableColumn id="31" xr3:uid="{00000000-0010-0000-0A00-00001F000000}" name="2034"/>
    <tableColumn id="32" xr3:uid="{00000000-0010-0000-0A00-000020000000}" name="2035"/>
    <tableColumn id="33" xr3:uid="{00000000-0010-0000-0A00-000021000000}" name="2036"/>
    <tableColumn id="34" xr3:uid="{00000000-0010-0000-0A00-000022000000}" name="2037"/>
    <tableColumn id="35" xr3:uid="{00000000-0010-0000-0A00-000023000000}" name="2038"/>
    <tableColumn id="36" xr3:uid="{00000000-0010-0000-0A00-000024000000}" name="2039"/>
    <tableColumn id="37" xr3:uid="{00000000-0010-0000-0A00-000025000000}" name="204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2F05319-403B-4C7D-9A4D-37EB28BAC37F}" name="Table1228" displayName="Table1228" ref="A140:AK148" totalsRowShown="0">
  <tableColumns count="37">
    <tableColumn id="1" xr3:uid="{00000000-0010-0000-0B00-000001000000}" name="_"/>
    <tableColumn id="2" xr3:uid="{00000000-0010-0000-0B00-000002000000}" name="2005"/>
    <tableColumn id="3" xr3:uid="{00000000-0010-0000-0B00-000003000000}" name="2006"/>
    <tableColumn id="4" xr3:uid="{00000000-0010-0000-0B00-000004000000}" name="2007"/>
    <tableColumn id="5" xr3:uid="{00000000-0010-0000-0B00-000005000000}" name="2008"/>
    <tableColumn id="6" xr3:uid="{00000000-0010-0000-0B00-000006000000}" name="2009"/>
    <tableColumn id="7" xr3:uid="{00000000-0010-0000-0B00-000007000000}" name="2010"/>
    <tableColumn id="8" xr3:uid="{00000000-0010-0000-0B00-000008000000}" name="2011"/>
    <tableColumn id="9" xr3:uid="{00000000-0010-0000-0B00-000009000000}" name="2012"/>
    <tableColumn id="10" xr3:uid="{00000000-0010-0000-0B00-00000A000000}" name="2013"/>
    <tableColumn id="11" xr3:uid="{00000000-0010-0000-0B00-00000B000000}" name="2014"/>
    <tableColumn id="12" xr3:uid="{00000000-0010-0000-0B00-00000C000000}" name="2015"/>
    <tableColumn id="13" xr3:uid="{00000000-0010-0000-0B00-00000D000000}" name="2016"/>
    <tableColumn id="14" xr3:uid="{00000000-0010-0000-0B00-00000E000000}" name="2017"/>
    <tableColumn id="15" xr3:uid="{00000000-0010-0000-0B00-00000F000000}" name="2018"/>
    <tableColumn id="16" xr3:uid="{00000000-0010-0000-0B00-000010000000}" name="2019"/>
    <tableColumn id="17" xr3:uid="{00000000-0010-0000-0B00-000011000000}" name="2020"/>
    <tableColumn id="18" xr3:uid="{00000000-0010-0000-0B00-000012000000}" name="2021"/>
    <tableColumn id="19" xr3:uid="{00000000-0010-0000-0B00-000013000000}" name="2022"/>
    <tableColumn id="20" xr3:uid="{00000000-0010-0000-0B00-000014000000}" name="2023"/>
    <tableColumn id="21" xr3:uid="{00000000-0010-0000-0B00-000015000000}" name="2024"/>
    <tableColumn id="22" xr3:uid="{00000000-0010-0000-0B00-000016000000}" name="2025"/>
    <tableColumn id="23" xr3:uid="{00000000-0010-0000-0B00-000017000000}" name="2026"/>
    <tableColumn id="24" xr3:uid="{00000000-0010-0000-0B00-000018000000}" name="2027"/>
    <tableColumn id="25" xr3:uid="{00000000-0010-0000-0B00-000019000000}" name="2028"/>
    <tableColumn id="26" xr3:uid="{00000000-0010-0000-0B00-00001A000000}" name="2029"/>
    <tableColumn id="27" xr3:uid="{00000000-0010-0000-0B00-00001B000000}" name="2030"/>
    <tableColumn id="28" xr3:uid="{00000000-0010-0000-0B00-00001C000000}" name="2031"/>
    <tableColumn id="29" xr3:uid="{00000000-0010-0000-0B00-00001D000000}" name="2032"/>
    <tableColumn id="30" xr3:uid="{00000000-0010-0000-0B00-00001E000000}" name="2033"/>
    <tableColumn id="31" xr3:uid="{00000000-0010-0000-0B00-00001F000000}" name="2034"/>
    <tableColumn id="32" xr3:uid="{00000000-0010-0000-0B00-000020000000}" name="2035"/>
    <tableColumn id="33" xr3:uid="{00000000-0010-0000-0B00-000021000000}" name="2036"/>
    <tableColumn id="34" xr3:uid="{00000000-0010-0000-0B00-000022000000}" name="2037"/>
    <tableColumn id="35" xr3:uid="{00000000-0010-0000-0B00-000023000000}" name="2038"/>
    <tableColumn id="36" xr3:uid="{00000000-0010-0000-0B00-000024000000}" name="2039"/>
    <tableColumn id="37" xr3:uid="{00000000-0010-0000-0B00-000025000000}" name="204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0E168A9-EC7C-4662-9267-6E742A8D5DA2}" name="Table1329" displayName="Table1329" ref="A151:AK160" totalsRowShown="0">
  <tableColumns count="37">
    <tableColumn id="1" xr3:uid="{00000000-0010-0000-0C00-000001000000}" name="_"/>
    <tableColumn id="2" xr3:uid="{00000000-0010-0000-0C00-000002000000}" name="2005"/>
    <tableColumn id="3" xr3:uid="{00000000-0010-0000-0C00-000003000000}" name="2006"/>
    <tableColumn id="4" xr3:uid="{00000000-0010-0000-0C00-000004000000}" name="2007"/>
    <tableColumn id="5" xr3:uid="{00000000-0010-0000-0C00-000005000000}" name="2008"/>
    <tableColumn id="6" xr3:uid="{00000000-0010-0000-0C00-000006000000}" name="2009"/>
    <tableColumn id="7" xr3:uid="{00000000-0010-0000-0C00-000007000000}" name="2010"/>
    <tableColumn id="8" xr3:uid="{00000000-0010-0000-0C00-000008000000}" name="2011"/>
    <tableColumn id="9" xr3:uid="{00000000-0010-0000-0C00-000009000000}" name="2012"/>
    <tableColumn id="10" xr3:uid="{00000000-0010-0000-0C00-00000A000000}" name="2013"/>
    <tableColumn id="11" xr3:uid="{00000000-0010-0000-0C00-00000B000000}" name="2014"/>
    <tableColumn id="12" xr3:uid="{00000000-0010-0000-0C00-00000C000000}" name="2015"/>
    <tableColumn id="13" xr3:uid="{00000000-0010-0000-0C00-00000D000000}" name="2016"/>
    <tableColumn id="14" xr3:uid="{00000000-0010-0000-0C00-00000E000000}" name="2017"/>
    <tableColumn id="15" xr3:uid="{00000000-0010-0000-0C00-00000F000000}" name="2018"/>
    <tableColumn id="16" xr3:uid="{00000000-0010-0000-0C00-000010000000}" name="2019"/>
    <tableColumn id="17" xr3:uid="{00000000-0010-0000-0C00-000011000000}" name="2020"/>
    <tableColumn id="18" xr3:uid="{00000000-0010-0000-0C00-000012000000}" name="2021"/>
    <tableColumn id="19" xr3:uid="{00000000-0010-0000-0C00-000013000000}" name="2022"/>
    <tableColumn id="20" xr3:uid="{00000000-0010-0000-0C00-000014000000}" name="2023"/>
    <tableColumn id="21" xr3:uid="{00000000-0010-0000-0C00-000015000000}" name="2024"/>
    <tableColumn id="22" xr3:uid="{00000000-0010-0000-0C00-000016000000}" name="2025"/>
    <tableColumn id="23" xr3:uid="{00000000-0010-0000-0C00-000017000000}" name="2026"/>
    <tableColumn id="24" xr3:uid="{00000000-0010-0000-0C00-000018000000}" name="2027"/>
    <tableColumn id="25" xr3:uid="{00000000-0010-0000-0C00-000019000000}" name="2028"/>
    <tableColumn id="26" xr3:uid="{00000000-0010-0000-0C00-00001A000000}" name="2029"/>
    <tableColumn id="27" xr3:uid="{00000000-0010-0000-0C00-00001B000000}" name="2030"/>
    <tableColumn id="28" xr3:uid="{00000000-0010-0000-0C00-00001C000000}" name="2031"/>
    <tableColumn id="29" xr3:uid="{00000000-0010-0000-0C00-00001D000000}" name="2032"/>
    <tableColumn id="30" xr3:uid="{00000000-0010-0000-0C00-00001E000000}" name="2033"/>
    <tableColumn id="31" xr3:uid="{00000000-0010-0000-0C00-00001F000000}" name="2034"/>
    <tableColumn id="32" xr3:uid="{00000000-0010-0000-0C00-000020000000}" name="2035"/>
    <tableColumn id="33" xr3:uid="{00000000-0010-0000-0C00-000021000000}" name="2036"/>
    <tableColumn id="34" xr3:uid="{00000000-0010-0000-0C00-000022000000}" name="2037"/>
    <tableColumn id="35" xr3:uid="{00000000-0010-0000-0C00-000023000000}" name="2038"/>
    <tableColumn id="36" xr3:uid="{00000000-0010-0000-0C00-000024000000}" name="2039"/>
    <tableColumn id="37" xr3:uid="{00000000-0010-0000-0C00-000025000000}" name="204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FBA3FF9-0658-4480-9665-C5C750E13CBE}" name="Table1430" displayName="Table1430" ref="A163:AK171" totalsRowShown="0">
  <tableColumns count="37">
    <tableColumn id="1" xr3:uid="{00000000-0010-0000-0D00-000001000000}" name="_"/>
    <tableColumn id="2" xr3:uid="{00000000-0010-0000-0D00-000002000000}" name="2005"/>
    <tableColumn id="3" xr3:uid="{00000000-0010-0000-0D00-000003000000}" name="2006"/>
    <tableColumn id="4" xr3:uid="{00000000-0010-0000-0D00-000004000000}" name="2007"/>
    <tableColumn id="5" xr3:uid="{00000000-0010-0000-0D00-000005000000}" name="2008"/>
    <tableColumn id="6" xr3:uid="{00000000-0010-0000-0D00-000006000000}" name="2009"/>
    <tableColumn id="7" xr3:uid="{00000000-0010-0000-0D00-000007000000}" name="2010"/>
    <tableColumn id="8" xr3:uid="{00000000-0010-0000-0D00-000008000000}" name="2011"/>
    <tableColumn id="9" xr3:uid="{00000000-0010-0000-0D00-000009000000}" name="2012"/>
    <tableColumn id="10" xr3:uid="{00000000-0010-0000-0D00-00000A000000}" name="2013"/>
    <tableColumn id="11" xr3:uid="{00000000-0010-0000-0D00-00000B000000}" name="2014"/>
    <tableColumn id="12" xr3:uid="{00000000-0010-0000-0D00-00000C000000}" name="2015"/>
    <tableColumn id="13" xr3:uid="{00000000-0010-0000-0D00-00000D000000}" name="2016"/>
    <tableColumn id="14" xr3:uid="{00000000-0010-0000-0D00-00000E000000}" name="2017"/>
    <tableColumn id="15" xr3:uid="{00000000-0010-0000-0D00-00000F000000}" name="2018"/>
    <tableColumn id="16" xr3:uid="{00000000-0010-0000-0D00-000010000000}" name="2019"/>
    <tableColumn id="17" xr3:uid="{00000000-0010-0000-0D00-000011000000}" name="2020"/>
    <tableColumn id="18" xr3:uid="{00000000-0010-0000-0D00-000012000000}" name="2021"/>
    <tableColumn id="19" xr3:uid="{00000000-0010-0000-0D00-000013000000}" name="2022"/>
    <tableColumn id="20" xr3:uid="{00000000-0010-0000-0D00-000014000000}" name="2023"/>
    <tableColumn id="21" xr3:uid="{00000000-0010-0000-0D00-000015000000}" name="2024"/>
    <tableColumn id="22" xr3:uid="{00000000-0010-0000-0D00-000016000000}" name="2025"/>
    <tableColumn id="23" xr3:uid="{00000000-0010-0000-0D00-000017000000}" name="2026"/>
    <tableColumn id="24" xr3:uid="{00000000-0010-0000-0D00-000018000000}" name="2027"/>
    <tableColumn id="25" xr3:uid="{00000000-0010-0000-0D00-000019000000}" name="2028"/>
    <tableColumn id="26" xr3:uid="{00000000-0010-0000-0D00-00001A000000}" name="2029"/>
    <tableColumn id="27" xr3:uid="{00000000-0010-0000-0D00-00001B000000}" name="2030"/>
    <tableColumn id="28" xr3:uid="{00000000-0010-0000-0D00-00001C000000}" name="2031"/>
    <tableColumn id="29" xr3:uid="{00000000-0010-0000-0D00-00001D000000}" name="2032"/>
    <tableColumn id="30" xr3:uid="{00000000-0010-0000-0D00-00001E000000}" name="2033"/>
    <tableColumn id="31" xr3:uid="{00000000-0010-0000-0D00-00001F000000}" name="2034"/>
    <tableColumn id="32" xr3:uid="{00000000-0010-0000-0D00-000020000000}" name="2035"/>
    <tableColumn id="33" xr3:uid="{00000000-0010-0000-0D00-000021000000}" name="2036"/>
    <tableColumn id="34" xr3:uid="{00000000-0010-0000-0D00-000022000000}" name="2037"/>
    <tableColumn id="35" xr3:uid="{00000000-0010-0000-0D00-000023000000}" name="2038"/>
    <tableColumn id="36" xr3:uid="{00000000-0010-0000-0D00-000024000000}" name="2039"/>
    <tableColumn id="37" xr3:uid="{00000000-0010-0000-0D00-000025000000}" name="2040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16" displayName="Table116" ref="A8:Z18" totalsRowShown="0">
  <tableColumns count="26">
    <tableColumn id="1" xr3:uid="{00000000-0010-0000-0E00-000001000000}" name="_"/>
    <tableColumn id="13" xr3:uid="{00000000-0010-0000-0E00-00000D000000}" name="2016" dataDxfId="24">
      <calculatedColumnFormula>MAX(0,'Installed Capacity Forecast'!L105-'Installed Capacity Forecast'!M105)</calculatedColumnFormula>
    </tableColumn>
    <tableColumn id="14" xr3:uid="{00000000-0010-0000-0E00-00000E000000}" name="2017" dataDxfId="23">
      <calculatedColumnFormula>MAX(0,#REF!-#REF!)</calculatedColumnFormula>
    </tableColumn>
    <tableColumn id="15" xr3:uid="{00000000-0010-0000-0E00-00000F000000}" name="2018" dataDxfId="22">
      <calculatedColumnFormula>MAX(0,#REF!-#REF!)</calculatedColumnFormula>
    </tableColumn>
    <tableColumn id="16" xr3:uid="{00000000-0010-0000-0E00-000010000000}" name="2019" dataDxfId="21">
      <calculatedColumnFormula>MAX(0,#REF!-#REF!)</calculatedColumnFormula>
    </tableColumn>
    <tableColumn id="17" xr3:uid="{00000000-0010-0000-0E00-000011000000}" name="2020" dataDxfId="20">
      <calculatedColumnFormula>MAX(0,#REF!-#REF!)</calculatedColumnFormula>
    </tableColumn>
    <tableColumn id="18" xr3:uid="{00000000-0010-0000-0E00-000012000000}" name="2021" dataDxfId="19">
      <calculatedColumnFormula>MAX(0,#REF!-#REF!)</calculatedColumnFormula>
    </tableColumn>
    <tableColumn id="19" xr3:uid="{00000000-0010-0000-0E00-000013000000}" name="2022" dataDxfId="18">
      <calculatedColumnFormula>MAX(0,#REF!-#REF!)</calculatedColumnFormula>
    </tableColumn>
    <tableColumn id="20" xr3:uid="{00000000-0010-0000-0E00-000014000000}" name="2023" dataDxfId="17">
      <calculatedColumnFormula>MAX(0,#REF!-#REF!)</calculatedColumnFormula>
    </tableColumn>
    <tableColumn id="21" xr3:uid="{00000000-0010-0000-0E00-000015000000}" name="2024" dataDxfId="16">
      <calculatedColumnFormula>MAX(0,#REF!-#REF!)</calculatedColumnFormula>
    </tableColumn>
    <tableColumn id="22" xr3:uid="{00000000-0010-0000-0E00-000016000000}" name="2025" dataDxfId="15">
      <calculatedColumnFormula>MAX(0,#REF!-#REF!)</calculatedColumnFormula>
    </tableColumn>
    <tableColumn id="23" xr3:uid="{00000000-0010-0000-0E00-000017000000}" name="2026" dataDxfId="14">
      <calculatedColumnFormula>MAX(0,#REF!-#REF!)</calculatedColumnFormula>
    </tableColumn>
    <tableColumn id="24" xr3:uid="{00000000-0010-0000-0E00-000018000000}" name="2027" dataDxfId="13">
      <calculatedColumnFormula>MAX(0,#REF!-#REF!)</calculatedColumnFormula>
    </tableColumn>
    <tableColumn id="25" xr3:uid="{00000000-0010-0000-0E00-000019000000}" name="2028" dataDxfId="12">
      <calculatedColumnFormula>MAX(0,#REF!-#REF!)</calculatedColumnFormula>
    </tableColumn>
    <tableColumn id="26" xr3:uid="{00000000-0010-0000-0E00-00001A000000}" name="2029" dataDxfId="11">
      <calculatedColumnFormula>MAX(0,#REF!-#REF!)</calculatedColumnFormula>
    </tableColumn>
    <tableColumn id="27" xr3:uid="{00000000-0010-0000-0E00-00001B000000}" name="2030" dataDxfId="10">
      <calculatedColumnFormula>MAX(0,#REF!-#REF!)</calculatedColumnFormula>
    </tableColumn>
    <tableColumn id="28" xr3:uid="{00000000-0010-0000-0E00-00001C000000}" name="2031" dataDxfId="9">
      <calculatedColumnFormula>MAX(0,#REF!-#REF!)</calculatedColumnFormula>
    </tableColumn>
    <tableColumn id="29" xr3:uid="{00000000-0010-0000-0E00-00001D000000}" name="2032" dataDxfId="8">
      <calculatedColumnFormula>MAX(0,#REF!-#REF!)</calculatedColumnFormula>
    </tableColumn>
    <tableColumn id="30" xr3:uid="{00000000-0010-0000-0E00-00001E000000}" name="2033" dataDxfId="7">
      <calculatedColumnFormula>MAX(0,#REF!-#REF!)</calculatedColumnFormula>
    </tableColumn>
    <tableColumn id="31" xr3:uid="{00000000-0010-0000-0E00-00001F000000}" name="2034" dataDxfId="6">
      <calculatedColumnFormula>MAX(0,#REF!-#REF!)</calculatedColumnFormula>
    </tableColumn>
    <tableColumn id="32" xr3:uid="{00000000-0010-0000-0E00-000020000000}" name="2035" dataDxfId="5">
      <calculatedColumnFormula>MAX(0,#REF!-#REF!)</calculatedColumnFormula>
    </tableColumn>
    <tableColumn id="33" xr3:uid="{00000000-0010-0000-0E00-000021000000}" name="2036" dataDxfId="4">
      <calculatedColumnFormula>MAX(0,#REF!-#REF!)</calculatedColumnFormula>
    </tableColumn>
    <tableColumn id="34" xr3:uid="{00000000-0010-0000-0E00-000022000000}" name="2037" dataDxfId="3">
      <calculatedColumnFormula>MAX(0,#REF!-#REF!)</calculatedColumnFormula>
    </tableColumn>
    <tableColumn id="35" xr3:uid="{00000000-0010-0000-0E00-000023000000}" name="2038" dataDxfId="2">
      <calculatedColumnFormula>MAX(0,#REF!-#REF!)</calculatedColumnFormula>
    </tableColumn>
    <tableColumn id="36" xr3:uid="{00000000-0010-0000-0E00-000024000000}" name="2039" dataDxfId="1">
      <calculatedColumnFormula>MAX(0,#REF!-#REF!)</calculatedColumnFormula>
    </tableColumn>
    <tableColumn id="37" xr3:uid="{00000000-0010-0000-0E00-000025000000}" name="2040" dataDxfId="0">
      <calculatedColumnFormula>MAX(0,#REF!-#REF!)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8B8791-522C-4124-BE49-720D41FA76FE}" name="Table218" displayName="Table218" ref="A20:AK28" totalsRowShown="0">
  <tableColumns count="37">
    <tableColumn id="1" xr3:uid="{00000000-0010-0000-0100-000001000000}" name="_"/>
    <tableColumn id="2" xr3:uid="{00000000-0010-0000-0100-000002000000}" name="2005"/>
    <tableColumn id="3" xr3:uid="{00000000-0010-0000-0100-000003000000}" name="2006"/>
    <tableColumn id="4" xr3:uid="{00000000-0010-0000-0100-000004000000}" name="2007"/>
    <tableColumn id="5" xr3:uid="{00000000-0010-0000-0100-000005000000}" name="2008"/>
    <tableColumn id="6" xr3:uid="{00000000-0010-0000-0100-000006000000}" name="2009"/>
    <tableColumn id="7" xr3:uid="{00000000-0010-0000-0100-000007000000}" name="2010"/>
    <tableColumn id="8" xr3:uid="{00000000-0010-0000-0100-000008000000}" name="2011"/>
    <tableColumn id="9" xr3:uid="{00000000-0010-0000-0100-000009000000}" name="2012"/>
    <tableColumn id="10" xr3:uid="{00000000-0010-0000-0100-00000A000000}" name="2013"/>
    <tableColumn id="11" xr3:uid="{00000000-0010-0000-0100-00000B000000}" name="2014"/>
    <tableColumn id="12" xr3:uid="{00000000-0010-0000-0100-00000C000000}" name="2015"/>
    <tableColumn id="13" xr3:uid="{00000000-0010-0000-0100-00000D000000}" name="2016"/>
    <tableColumn id="14" xr3:uid="{00000000-0010-0000-0100-00000E000000}" name="2017"/>
    <tableColumn id="15" xr3:uid="{00000000-0010-0000-0100-00000F000000}" name="2018"/>
    <tableColumn id="16" xr3:uid="{00000000-0010-0000-0100-000010000000}" name="2019"/>
    <tableColumn id="17" xr3:uid="{00000000-0010-0000-0100-000011000000}" name="2020"/>
    <tableColumn id="18" xr3:uid="{00000000-0010-0000-0100-000012000000}" name="2021"/>
    <tableColumn id="19" xr3:uid="{00000000-0010-0000-0100-000013000000}" name="2022"/>
    <tableColumn id="20" xr3:uid="{00000000-0010-0000-0100-000014000000}" name="2023"/>
    <tableColumn id="21" xr3:uid="{00000000-0010-0000-0100-000015000000}" name="2024"/>
    <tableColumn id="22" xr3:uid="{00000000-0010-0000-0100-000016000000}" name="2025"/>
    <tableColumn id="23" xr3:uid="{00000000-0010-0000-0100-000017000000}" name="2026"/>
    <tableColumn id="24" xr3:uid="{00000000-0010-0000-0100-000018000000}" name="2027"/>
    <tableColumn id="25" xr3:uid="{00000000-0010-0000-0100-000019000000}" name="2028"/>
    <tableColumn id="26" xr3:uid="{00000000-0010-0000-0100-00001A000000}" name="2029"/>
    <tableColumn id="27" xr3:uid="{00000000-0010-0000-0100-00001B000000}" name="2030"/>
    <tableColumn id="28" xr3:uid="{00000000-0010-0000-0100-00001C000000}" name="2031"/>
    <tableColumn id="29" xr3:uid="{00000000-0010-0000-0100-00001D000000}" name="2032"/>
    <tableColumn id="30" xr3:uid="{00000000-0010-0000-0100-00001E000000}" name="2033"/>
    <tableColumn id="31" xr3:uid="{00000000-0010-0000-0100-00001F000000}" name="2034"/>
    <tableColumn id="32" xr3:uid="{00000000-0010-0000-0100-000020000000}" name="2035"/>
    <tableColumn id="33" xr3:uid="{00000000-0010-0000-0100-000021000000}" name="2036"/>
    <tableColumn id="34" xr3:uid="{00000000-0010-0000-0100-000022000000}" name="2037"/>
    <tableColumn id="35" xr3:uid="{00000000-0010-0000-0100-000023000000}" name="2038"/>
    <tableColumn id="36" xr3:uid="{00000000-0010-0000-0100-000024000000}" name="2039"/>
    <tableColumn id="37" xr3:uid="{00000000-0010-0000-0100-000025000000}" name="20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8D80401-707D-49BC-B5E5-1A444E3E216E}" name="Table319" displayName="Table319" ref="A31:AK40" totalsRowShown="0">
  <tableColumns count="37">
    <tableColumn id="1" xr3:uid="{00000000-0010-0000-0200-000001000000}" name="_"/>
    <tableColumn id="2" xr3:uid="{00000000-0010-0000-0200-000002000000}" name="2005"/>
    <tableColumn id="3" xr3:uid="{00000000-0010-0000-0200-000003000000}" name="2006"/>
    <tableColumn id="4" xr3:uid="{00000000-0010-0000-0200-000004000000}" name="2007"/>
    <tableColumn id="5" xr3:uid="{00000000-0010-0000-0200-000005000000}" name="2008"/>
    <tableColumn id="6" xr3:uid="{00000000-0010-0000-0200-000006000000}" name="2009"/>
    <tableColumn id="7" xr3:uid="{00000000-0010-0000-0200-000007000000}" name="2010"/>
    <tableColumn id="8" xr3:uid="{00000000-0010-0000-0200-000008000000}" name="2011"/>
    <tableColumn id="9" xr3:uid="{00000000-0010-0000-0200-000009000000}" name="2012"/>
    <tableColumn id="10" xr3:uid="{00000000-0010-0000-0200-00000A000000}" name="2013"/>
    <tableColumn id="11" xr3:uid="{00000000-0010-0000-0200-00000B000000}" name="2014"/>
    <tableColumn id="12" xr3:uid="{00000000-0010-0000-0200-00000C000000}" name="2015"/>
    <tableColumn id="13" xr3:uid="{00000000-0010-0000-0200-00000D000000}" name="2016"/>
    <tableColumn id="14" xr3:uid="{00000000-0010-0000-0200-00000E000000}" name="2017"/>
    <tableColumn id="15" xr3:uid="{00000000-0010-0000-0200-00000F000000}" name="2018"/>
    <tableColumn id="16" xr3:uid="{00000000-0010-0000-0200-000010000000}" name="2019"/>
    <tableColumn id="17" xr3:uid="{00000000-0010-0000-0200-000011000000}" name="2020"/>
    <tableColumn id="18" xr3:uid="{00000000-0010-0000-0200-000012000000}" name="2021"/>
    <tableColumn id="19" xr3:uid="{00000000-0010-0000-0200-000013000000}" name="2022"/>
    <tableColumn id="20" xr3:uid="{00000000-0010-0000-0200-000014000000}" name="2023"/>
    <tableColumn id="21" xr3:uid="{00000000-0010-0000-0200-000015000000}" name="2024"/>
    <tableColumn id="22" xr3:uid="{00000000-0010-0000-0200-000016000000}" name="2025"/>
    <tableColumn id="23" xr3:uid="{00000000-0010-0000-0200-000017000000}" name="2026"/>
    <tableColumn id="24" xr3:uid="{00000000-0010-0000-0200-000018000000}" name="2027"/>
    <tableColumn id="25" xr3:uid="{00000000-0010-0000-0200-000019000000}" name="2028"/>
    <tableColumn id="26" xr3:uid="{00000000-0010-0000-0200-00001A000000}" name="2029"/>
    <tableColumn id="27" xr3:uid="{00000000-0010-0000-0200-00001B000000}" name="2030"/>
    <tableColumn id="28" xr3:uid="{00000000-0010-0000-0200-00001C000000}" name="2031"/>
    <tableColumn id="29" xr3:uid="{00000000-0010-0000-0200-00001D000000}" name="2032"/>
    <tableColumn id="30" xr3:uid="{00000000-0010-0000-0200-00001E000000}" name="2033"/>
    <tableColumn id="31" xr3:uid="{00000000-0010-0000-0200-00001F000000}" name="2034"/>
    <tableColumn id="32" xr3:uid="{00000000-0010-0000-0200-000020000000}" name="2035"/>
    <tableColumn id="33" xr3:uid="{00000000-0010-0000-0200-000021000000}" name="2036"/>
    <tableColumn id="34" xr3:uid="{00000000-0010-0000-0200-000022000000}" name="2037"/>
    <tableColumn id="35" xr3:uid="{00000000-0010-0000-0200-000023000000}" name="2038"/>
    <tableColumn id="36" xr3:uid="{00000000-0010-0000-0200-000024000000}" name="2039"/>
    <tableColumn id="37" xr3:uid="{00000000-0010-0000-0200-000025000000}" name="20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C8BE9E1-48BC-45E1-9792-B69604018E05}" name="Table420" displayName="Table420" ref="A43:AK52" totalsRowShown="0">
  <tableColumns count="37">
    <tableColumn id="1" xr3:uid="{00000000-0010-0000-0300-000001000000}" name="_"/>
    <tableColumn id="2" xr3:uid="{00000000-0010-0000-0300-000002000000}" name="2005"/>
    <tableColumn id="3" xr3:uid="{00000000-0010-0000-0300-000003000000}" name="2006"/>
    <tableColumn id="4" xr3:uid="{00000000-0010-0000-0300-000004000000}" name="2007"/>
    <tableColumn id="5" xr3:uid="{00000000-0010-0000-0300-000005000000}" name="2008"/>
    <tableColumn id="6" xr3:uid="{00000000-0010-0000-0300-000006000000}" name="2009"/>
    <tableColumn id="7" xr3:uid="{00000000-0010-0000-0300-000007000000}" name="2010"/>
    <tableColumn id="8" xr3:uid="{00000000-0010-0000-0300-000008000000}" name="2011"/>
    <tableColumn id="9" xr3:uid="{00000000-0010-0000-0300-000009000000}" name="2012"/>
    <tableColumn id="10" xr3:uid="{00000000-0010-0000-0300-00000A000000}" name="2013"/>
    <tableColumn id="11" xr3:uid="{00000000-0010-0000-0300-00000B000000}" name="2014"/>
    <tableColumn id="12" xr3:uid="{00000000-0010-0000-0300-00000C000000}" name="2015"/>
    <tableColumn id="13" xr3:uid="{00000000-0010-0000-0300-00000D000000}" name="2016"/>
    <tableColumn id="14" xr3:uid="{00000000-0010-0000-0300-00000E000000}" name="2017"/>
    <tableColumn id="15" xr3:uid="{00000000-0010-0000-0300-00000F000000}" name="2018"/>
    <tableColumn id="16" xr3:uid="{00000000-0010-0000-0300-000010000000}" name="2019"/>
    <tableColumn id="17" xr3:uid="{00000000-0010-0000-0300-000011000000}" name="2020"/>
    <tableColumn id="18" xr3:uid="{00000000-0010-0000-0300-000012000000}" name="2021"/>
    <tableColumn id="19" xr3:uid="{00000000-0010-0000-0300-000013000000}" name="2022"/>
    <tableColumn id="20" xr3:uid="{00000000-0010-0000-0300-000014000000}" name="2023"/>
    <tableColumn id="21" xr3:uid="{00000000-0010-0000-0300-000015000000}" name="2024"/>
    <tableColumn id="22" xr3:uid="{00000000-0010-0000-0300-000016000000}" name="2025"/>
    <tableColumn id="23" xr3:uid="{00000000-0010-0000-0300-000017000000}" name="2026"/>
    <tableColumn id="24" xr3:uid="{00000000-0010-0000-0300-000018000000}" name="2027"/>
    <tableColumn id="25" xr3:uid="{00000000-0010-0000-0300-000019000000}" name="2028"/>
    <tableColumn id="26" xr3:uid="{00000000-0010-0000-0300-00001A000000}" name="2029"/>
    <tableColumn id="27" xr3:uid="{00000000-0010-0000-0300-00001B000000}" name="2030"/>
    <tableColumn id="28" xr3:uid="{00000000-0010-0000-0300-00001C000000}" name="2031"/>
    <tableColumn id="29" xr3:uid="{00000000-0010-0000-0300-00001D000000}" name="2032"/>
    <tableColumn id="30" xr3:uid="{00000000-0010-0000-0300-00001E000000}" name="2033"/>
    <tableColumn id="31" xr3:uid="{00000000-0010-0000-0300-00001F000000}" name="2034"/>
    <tableColumn id="32" xr3:uid="{00000000-0010-0000-0300-000020000000}" name="2035"/>
    <tableColumn id="33" xr3:uid="{00000000-0010-0000-0300-000021000000}" name="2036"/>
    <tableColumn id="34" xr3:uid="{00000000-0010-0000-0300-000022000000}" name="2037"/>
    <tableColumn id="35" xr3:uid="{00000000-0010-0000-0300-000023000000}" name="2038"/>
    <tableColumn id="36" xr3:uid="{00000000-0010-0000-0300-000024000000}" name="2039"/>
    <tableColumn id="37" xr3:uid="{00000000-0010-0000-0300-000025000000}" name="204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D24680-7B4F-40CD-82E2-916DB4BB7C11}" name="Table521" displayName="Table521" ref="A55:AK64" totalsRowShown="0">
  <tableColumns count="37">
    <tableColumn id="1" xr3:uid="{00000000-0010-0000-0400-000001000000}" name="_"/>
    <tableColumn id="2" xr3:uid="{00000000-0010-0000-0400-000002000000}" name="2005"/>
    <tableColumn id="3" xr3:uid="{00000000-0010-0000-0400-000003000000}" name="2006"/>
    <tableColumn id="4" xr3:uid="{00000000-0010-0000-0400-000004000000}" name="2007"/>
    <tableColumn id="5" xr3:uid="{00000000-0010-0000-0400-000005000000}" name="2008"/>
    <tableColumn id="6" xr3:uid="{00000000-0010-0000-0400-000006000000}" name="2009"/>
    <tableColumn id="7" xr3:uid="{00000000-0010-0000-0400-000007000000}" name="2010"/>
    <tableColumn id="8" xr3:uid="{00000000-0010-0000-0400-000008000000}" name="2011"/>
    <tableColumn id="9" xr3:uid="{00000000-0010-0000-0400-000009000000}" name="2012"/>
    <tableColumn id="10" xr3:uid="{00000000-0010-0000-0400-00000A000000}" name="2013"/>
    <tableColumn id="11" xr3:uid="{00000000-0010-0000-0400-00000B000000}" name="2014"/>
    <tableColumn id="12" xr3:uid="{00000000-0010-0000-0400-00000C000000}" name="2015"/>
    <tableColumn id="13" xr3:uid="{00000000-0010-0000-0400-00000D000000}" name="2016"/>
    <tableColumn id="14" xr3:uid="{00000000-0010-0000-0400-00000E000000}" name="2017"/>
    <tableColumn id="15" xr3:uid="{00000000-0010-0000-0400-00000F000000}" name="2018"/>
    <tableColumn id="16" xr3:uid="{00000000-0010-0000-0400-000010000000}" name="2019"/>
    <tableColumn id="17" xr3:uid="{00000000-0010-0000-0400-000011000000}" name="2020"/>
    <tableColumn id="18" xr3:uid="{00000000-0010-0000-0400-000012000000}" name="2021"/>
    <tableColumn id="19" xr3:uid="{00000000-0010-0000-0400-000013000000}" name="2022"/>
    <tableColumn id="20" xr3:uid="{00000000-0010-0000-0400-000014000000}" name="2023"/>
    <tableColumn id="21" xr3:uid="{00000000-0010-0000-0400-000015000000}" name="2024"/>
    <tableColumn id="22" xr3:uid="{00000000-0010-0000-0400-000016000000}" name="2025"/>
    <tableColumn id="23" xr3:uid="{00000000-0010-0000-0400-000017000000}" name="2026"/>
    <tableColumn id="24" xr3:uid="{00000000-0010-0000-0400-000018000000}" name="2027"/>
    <tableColumn id="25" xr3:uid="{00000000-0010-0000-0400-000019000000}" name="2028"/>
    <tableColumn id="26" xr3:uid="{00000000-0010-0000-0400-00001A000000}" name="2029"/>
    <tableColumn id="27" xr3:uid="{00000000-0010-0000-0400-00001B000000}" name="2030"/>
    <tableColumn id="28" xr3:uid="{00000000-0010-0000-0400-00001C000000}" name="2031"/>
    <tableColumn id="29" xr3:uid="{00000000-0010-0000-0400-00001D000000}" name="2032"/>
    <tableColumn id="30" xr3:uid="{00000000-0010-0000-0400-00001E000000}" name="2033"/>
    <tableColumn id="31" xr3:uid="{00000000-0010-0000-0400-00001F000000}" name="2034"/>
    <tableColumn id="32" xr3:uid="{00000000-0010-0000-0400-000020000000}" name="2035"/>
    <tableColumn id="33" xr3:uid="{00000000-0010-0000-0400-000021000000}" name="2036"/>
    <tableColumn id="34" xr3:uid="{00000000-0010-0000-0400-000022000000}" name="2037"/>
    <tableColumn id="35" xr3:uid="{00000000-0010-0000-0400-000023000000}" name="2038"/>
    <tableColumn id="36" xr3:uid="{00000000-0010-0000-0400-000024000000}" name="2039"/>
    <tableColumn id="37" xr3:uid="{00000000-0010-0000-0400-000025000000}" name="204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4F1DB-45F0-42AE-8D15-6A99154BC1A2}" name="Table622" displayName="Table622" ref="A67:AK76" totalsRowShown="0">
  <tableColumns count="37">
    <tableColumn id="1" xr3:uid="{00000000-0010-0000-0500-000001000000}" name="_"/>
    <tableColumn id="2" xr3:uid="{00000000-0010-0000-0500-000002000000}" name="2005"/>
    <tableColumn id="3" xr3:uid="{00000000-0010-0000-0500-000003000000}" name="2006"/>
    <tableColumn id="4" xr3:uid="{00000000-0010-0000-0500-000004000000}" name="2007"/>
    <tableColumn id="5" xr3:uid="{00000000-0010-0000-0500-000005000000}" name="2008"/>
    <tableColumn id="6" xr3:uid="{00000000-0010-0000-0500-000006000000}" name="2009"/>
    <tableColumn id="7" xr3:uid="{00000000-0010-0000-0500-000007000000}" name="2010"/>
    <tableColumn id="8" xr3:uid="{00000000-0010-0000-0500-000008000000}" name="2011"/>
    <tableColumn id="9" xr3:uid="{00000000-0010-0000-0500-000009000000}" name="2012"/>
    <tableColumn id="10" xr3:uid="{00000000-0010-0000-0500-00000A000000}" name="2013"/>
    <tableColumn id="11" xr3:uid="{00000000-0010-0000-0500-00000B000000}" name="2014"/>
    <tableColumn id="12" xr3:uid="{00000000-0010-0000-0500-00000C000000}" name="2015"/>
    <tableColumn id="13" xr3:uid="{00000000-0010-0000-0500-00000D000000}" name="2016"/>
    <tableColumn id="14" xr3:uid="{00000000-0010-0000-0500-00000E000000}" name="2017"/>
    <tableColumn id="15" xr3:uid="{00000000-0010-0000-0500-00000F000000}" name="2018"/>
    <tableColumn id="16" xr3:uid="{00000000-0010-0000-0500-000010000000}" name="2019"/>
    <tableColumn id="17" xr3:uid="{00000000-0010-0000-0500-000011000000}" name="2020"/>
    <tableColumn id="18" xr3:uid="{00000000-0010-0000-0500-000012000000}" name="2021"/>
    <tableColumn id="19" xr3:uid="{00000000-0010-0000-0500-000013000000}" name="2022"/>
    <tableColumn id="20" xr3:uid="{00000000-0010-0000-0500-000014000000}" name="2023"/>
    <tableColumn id="21" xr3:uid="{00000000-0010-0000-0500-000015000000}" name="2024"/>
    <tableColumn id="22" xr3:uid="{00000000-0010-0000-0500-000016000000}" name="2025"/>
    <tableColumn id="23" xr3:uid="{00000000-0010-0000-0500-000017000000}" name="2026"/>
    <tableColumn id="24" xr3:uid="{00000000-0010-0000-0500-000018000000}" name="2027"/>
    <tableColumn id="25" xr3:uid="{00000000-0010-0000-0500-000019000000}" name="2028"/>
    <tableColumn id="26" xr3:uid="{00000000-0010-0000-0500-00001A000000}" name="2029"/>
    <tableColumn id="27" xr3:uid="{00000000-0010-0000-0500-00001B000000}" name="2030"/>
    <tableColumn id="28" xr3:uid="{00000000-0010-0000-0500-00001C000000}" name="2031"/>
    <tableColumn id="29" xr3:uid="{00000000-0010-0000-0500-00001D000000}" name="2032"/>
    <tableColumn id="30" xr3:uid="{00000000-0010-0000-0500-00001E000000}" name="2033"/>
    <tableColumn id="31" xr3:uid="{00000000-0010-0000-0500-00001F000000}" name="2034"/>
    <tableColumn id="32" xr3:uid="{00000000-0010-0000-0500-000020000000}" name="2035"/>
    <tableColumn id="33" xr3:uid="{00000000-0010-0000-0500-000021000000}" name="2036"/>
    <tableColumn id="34" xr3:uid="{00000000-0010-0000-0500-000022000000}" name="2037"/>
    <tableColumn id="35" xr3:uid="{00000000-0010-0000-0500-000023000000}" name="2038"/>
    <tableColumn id="36" xr3:uid="{00000000-0010-0000-0500-000024000000}" name="2039"/>
    <tableColumn id="37" xr3:uid="{00000000-0010-0000-0500-000025000000}" name="204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0B17C67-0C34-4B05-A7E9-383BC5544857}" name="Table723" displayName="Table723" ref="A79:AK88" totalsRowShown="0">
  <tableColumns count="37">
    <tableColumn id="1" xr3:uid="{00000000-0010-0000-0600-000001000000}" name="_"/>
    <tableColumn id="2" xr3:uid="{00000000-0010-0000-0600-000002000000}" name="2005"/>
    <tableColumn id="3" xr3:uid="{00000000-0010-0000-0600-000003000000}" name="2006"/>
    <tableColumn id="4" xr3:uid="{00000000-0010-0000-0600-000004000000}" name="2007"/>
    <tableColumn id="5" xr3:uid="{00000000-0010-0000-0600-000005000000}" name="2008"/>
    <tableColumn id="6" xr3:uid="{00000000-0010-0000-0600-000006000000}" name="2009"/>
    <tableColumn id="7" xr3:uid="{00000000-0010-0000-0600-000007000000}" name="2010"/>
    <tableColumn id="8" xr3:uid="{00000000-0010-0000-0600-000008000000}" name="2011"/>
    <tableColumn id="9" xr3:uid="{00000000-0010-0000-0600-000009000000}" name="2012"/>
    <tableColumn id="10" xr3:uid="{00000000-0010-0000-0600-00000A000000}" name="2013"/>
    <tableColumn id="11" xr3:uid="{00000000-0010-0000-0600-00000B000000}" name="2014"/>
    <tableColumn id="12" xr3:uid="{00000000-0010-0000-0600-00000C000000}" name="2015"/>
    <tableColumn id="13" xr3:uid="{00000000-0010-0000-0600-00000D000000}" name="2016"/>
    <tableColumn id="14" xr3:uid="{00000000-0010-0000-0600-00000E000000}" name="2017"/>
    <tableColumn id="15" xr3:uid="{00000000-0010-0000-0600-00000F000000}" name="2018"/>
    <tableColumn id="16" xr3:uid="{00000000-0010-0000-0600-000010000000}" name="2019"/>
    <tableColumn id="17" xr3:uid="{00000000-0010-0000-0600-000011000000}" name="2020"/>
    <tableColumn id="18" xr3:uid="{00000000-0010-0000-0600-000012000000}" name="2021"/>
    <tableColumn id="19" xr3:uid="{00000000-0010-0000-0600-000013000000}" name="2022"/>
    <tableColumn id="20" xr3:uid="{00000000-0010-0000-0600-000014000000}" name="2023"/>
    <tableColumn id="21" xr3:uid="{00000000-0010-0000-0600-000015000000}" name="2024"/>
    <tableColumn id="22" xr3:uid="{00000000-0010-0000-0600-000016000000}" name="2025"/>
    <tableColumn id="23" xr3:uid="{00000000-0010-0000-0600-000017000000}" name="2026"/>
    <tableColumn id="24" xr3:uid="{00000000-0010-0000-0600-000018000000}" name="2027"/>
    <tableColumn id="25" xr3:uid="{00000000-0010-0000-0600-000019000000}" name="2028"/>
    <tableColumn id="26" xr3:uid="{00000000-0010-0000-0600-00001A000000}" name="2029"/>
    <tableColumn id="27" xr3:uid="{00000000-0010-0000-0600-00001B000000}" name="2030"/>
    <tableColumn id="28" xr3:uid="{00000000-0010-0000-0600-00001C000000}" name="2031"/>
    <tableColumn id="29" xr3:uid="{00000000-0010-0000-0600-00001D000000}" name="2032"/>
    <tableColumn id="30" xr3:uid="{00000000-0010-0000-0600-00001E000000}" name="2033"/>
    <tableColumn id="31" xr3:uid="{00000000-0010-0000-0600-00001F000000}" name="2034"/>
    <tableColumn id="32" xr3:uid="{00000000-0010-0000-0600-000020000000}" name="2035"/>
    <tableColumn id="33" xr3:uid="{00000000-0010-0000-0600-000021000000}" name="2036"/>
    <tableColumn id="34" xr3:uid="{00000000-0010-0000-0600-000022000000}" name="2037"/>
    <tableColumn id="35" xr3:uid="{00000000-0010-0000-0600-000023000000}" name="2038"/>
    <tableColumn id="36" xr3:uid="{00000000-0010-0000-0600-000024000000}" name="2039"/>
    <tableColumn id="37" xr3:uid="{00000000-0010-0000-0600-000025000000}" name="204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C6D81C3-D02D-49A1-8D8B-C320A2F1F49D}" name="Table824" displayName="Table824" ref="A91:AK102" totalsRowCount="1">
  <tableColumns count="37">
    <tableColumn id="1" xr3:uid="{00000000-0010-0000-0700-000001000000}" name="_" totalsRowDxfId="61" totalsRowCellStyle="Normal 3"/>
    <tableColumn id="2" xr3:uid="{00000000-0010-0000-0700-000002000000}" name="2005" totalsRowDxfId="60" totalsRowCellStyle="Normal 3"/>
    <tableColumn id="3" xr3:uid="{00000000-0010-0000-0700-000003000000}" name="2006" totalsRowDxfId="59" totalsRowCellStyle="Normal 3"/>
    <tableColumn id="4" xr3:uid="{00000000-0010-0000-0700-000004000000}" name="2007" totalsRowDxfId="58" totalsRowCellStyle="Normal 3"/>
    <tableColumn id="5" xr3:uid="{00000000-0010-0000-0700-000005000000}" name="2008" totalsRowDxfId="57" totalsRowCellStyle="Normal 3"/>
    <tableColumn id="6" xr3:uid="{00000000-0010-0000-0700-000006000000}" name="2009" totalsRowDxfId="56" totalsRowCellStyle="Normal 3"/>
    <tableColumn id="7" xr3:uid="{00000000-0010-0000-0700-000007000000}" name="2010" totalsRowDxfId="55" totalsRowCellStyle="Normal 3"/>
    <tableColumn id="8" xr3:uid="{00000000-0010-0000-0700-000008000000}" name="2011" totalsRowDxfId="54" totalsRowCellStyle="Normal 3"/>
    <tableColumn id="9" xr3:uid="{00000000-0010-0000-0700-000009000000}" name="2012" totalsRowDxfId="53" totalsRowCellStyle="Normal 3"/>
    <tableColumn id="10" xr3:uid="{00000000-0010-0000-0700-00000A000000}" name="2013" totalsRowDxfId="52" totalsRowCellStyle="Normal 3"/>
    <tableColumn id="11" xr3:uid="{00000000-0010-0000-0700-00000B000000}" name="2014" totalsRowDxfId="51" totalsRowCellStyle="Normal 3"/>
    <tableColumn id="12" xr3:uid="{00000000-0010-0000-0700-00000C000000}" name="2015" totalsRowDxfId="50" totalsRowCellStyle="Normal 3"/>
    <tableColumn id="13" xr3:uid="{00000000-0010-0000-0700-00000D000000}" name="2016" totalsRowDxfId="49" totalsRowCellStyle="Normal 3"/>
    <tableColumn id="14" xr3:uid="{00000000-0010-0000-0700-00000E000000}" name="2017" totalsRowDxfId="48" totalsRowCellStyle="Normal 3"/>
    <tableColumn id="15" xr3:uid="{00000000-0010-0000-0700-00000F000000}" name="2018" totalsRowDxfId="47" totalsRowCellStyle="Normal 3"/>
    <tableColumn id="16" xr3:uid="{00000000-0010-0000-0700-000010000000}" name="2019" totalsRowDxfId="46" totalsRowCellStyle="Normal 3"/>
    <tableColumn id="17" xr3:uid="{00000000-0010-0000-0700-000011000000}" name="2020" totalsRowDxfId="45" totalsRowCellStyle="Normal 3"/>
    <tableColumn id="18" xr3:uid="{00000000-0010-0000-0700-000012000000}" name="2021" totalsRowDxfId="44" totalsRowCellStyle="Normal 3"/>
    <tableColumn id="19" xr3:uid="{00000000-0010-0000-0700-000013000000}" name="2022" totalsRowDxfId="43" totalsRowCellStyle="Normal 3"/>
    <tableColumn id="20" xr3:uid="{00000000-0010-0000-0700-000014000000}" name="2023" totalsRowDxfId="42" totalsRowCellStyle="Normal 3"/>
    <tableColumn id="21" xr3:uid="{00000000-0010-0000-0700-000015000000}" name="2024" totalsRowDxfId="41" totalsRowCellStyle="Normal 3"/>
    <tableColumn id="22" xr3:uid="{00000000-0010-0000-0700-000016000000}" name="2025" totalsRowDxfId="40" totalsRowCellStyle="Normal 3"/>
    <tableColumn id="23" xr3:uid="{00000000-0010-0000-0700-000017000000}" name="2026" totalsRowDxfId="39" totalsRowCellStyle="Normal 3"/>
    <tableColumn id="24" xr3:uid="{00000000-0010-0000-0700-000018000000}" name="2027" totalsRowDxfId="38" totalsRowCellStyle="Normal 3"/>
    <tableColumn id="25" xr3:uid="{00000000-0010-0000-0700-000019000000}" name="2028" totalsRowDxfId="37" totalsRowCellStyle="Normal 3"/>
    <tableColumn id="26" xr3:uid="{00000000-0010-0000-0700-00001A000000}" name="2029" totalsRowDxfId="36" totalsRowCellStyle="Normal 3"/>
    <tableColumn id="27" xr3:uid="{00000000-0010-0000-0700-00001B000000}" name="2030" totalsRowDxfId="35" totalsRowCellStyle="Normal 3"/>
    <tableColumn id="28" xr3:uid="{00000000-0010-0000-0700-00001C000000}" name="2031" totalsRowDxfId="34" totalsRowCellStyle="Normal 3"/>
    <tableColumn id="29" xr3:uid="{00000000-0010-0000-0700-00001D000000}" name="2032" totalsRowDxfId="33" totalsRowCellStyle="Normal 3"/>
    <tableColumn id="30" xr3:uid="{00000000-0010-0000-0700-00001E000000}" name="2033" totalsRowDxfId="32" totalsRowCellStyle="Normal 3"/>
    <tableColumn id="31" xr3:uid="{00000000-0010-0000-0700-00001F000000}" name="2034" totalsRowDxfId="31" totalsRowCellStyle="Normal 3"/>
    <tableColumn id="32" xr3:uid="{00000000-0010-0000-0700-000020000000}" name="2035" totalsRowDxfId="30" totalsRowCellStyle="Normal 3"/>
    <tableColumn id="33" xr3:uid="{00000000-0010-0000-0700-000021000000}" name="2036" totalsRowDxfId="29" totalsRowCellStyle="Normal 3"/>
    <tableColumn id="34" xr3:uid="{00000000-0010-0000-0700-000022000000}" name="2037" totalsRowDxfId="28" totalsRowCellStyle="Normal 3"/>
    <tableColumn id="35" xr3:uid="{00000000-0010-0000-0700-000023000000}" name="2038" totalsRowDxfId="27" totalsRowCellStyle="Normal 3"/>
    <tableColumn id="36" xr3:uid="{00000000-0010-0000-0700-000024000000}" name="2039" totalsRowDxfId="26" totalsRowCellStyle="Normal 3"/>
    <tableColumn id="37" xr3:uid="{00000000-0010-0000-0700-000025000000}" name="2040" totalsRowDxfId="25" totalsRowCellStyle="Normal 3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8679E04-7B17-4410-8495-F428D9F9330A}" name="Table925" displayName="Table925" ref="A104:AK114" totalsRowShown="0">
  <tableColumns count="37">
    <tableColumn id="1" xr3:uid="{00000000-0010-0000-0800-000001000000}" name="_"/>
    <tableColumn id="2" xr3:uid="{00000000-0010-0000-0800-000002000000}" name="2005"/>
    <tableColumn id="3" xr3:uid="{00000000-0010-0000-0800-000003000000}" name="2006"/>
    <tableColumn id="4" xr3:uid="{00000000-0010-0000-0800-000004000000}" name="2007"/>
    <tableColumn id="5" xr3:uid="{00000000-0010-0000-0800-000005000000}" name="2008"/>
    <tableColumn id="6" xr3:uid="{00000000-0010-0000-0800-000006000000}" name="2009"/>
    <tableColumn id="7" xr3:uid="{00000000-0010-0000-0800-000007000000}" name="2010"/>
    <tableColumn id="8" xr3:uid="{00000000-0010-0000-0800-000008000000}" name="2011"/>
    <tableColumn id="9" xr3:uid="{00000000-0010-0000-0800-000009000000}" name="2012"/>
    <tableColumn id="10" xr3:uid="{00000000-0010-0000-0800-00000A000000}" name="2013"/>
    <tableColumn id="11" xr3:uid="{00000000-0010-0000-0800-00000B000000}" name="2014"/>
    <tableColumn id="12" xr3:uid="{00000000-0010-0000-0800-00000C000000}" name="2015"/>
    <tableColumn id="13" xr3:uid="{00000000-0010-0000-0800-00000D000000}" name="2016"/>
    <tableColumn id="14" xr3:uid="{00000000-0010-0000-0800-00000E000000}" name="2017"/>
    <tableColumn id="15" xr3:uid="{00000000-0010-0000-0800-00000F000000}" name="2018"/>
    <tableColumn id="16" xr3:uid="{00000000-0010-0000-0800-000010000000}" name="2019"/>
    <tableColumn id="17" xr3:uid="{00000000-0010-0000-0800-000011000000}" name="2020"/>
    <tableColumn id="18" xr3:uid="{00000000-0010-0000-0800-000012000000}" name="2021"/>
    <tableColumn id="19" xr3:uid="{00000000-0010-0000-0800-000013000000}" name="2022"/>
    <tableColumn id="20" xr3:uid="{00000000-0010-0000-0800-000014000000}" name="2023"/>
    <tableColumn id="21" xr3:uid="{00000000-0010-0000-0800-000015000000}" name="2024"/>
    <tableColumn id="22" xr3:uid="{00000000-0010-0000-0800-000016000000}" name="2025"/>
    <tableColumn id="23" xr3:uid="{00000000-0010-0000-0800-000017000000}" name="2026"/>
    <tableColumn id="24" xr3:uid="{00000000-0010-0000-0800-000018000000}" name="2027"/>
    <tableColumn id="25" xr3:uid="{00000000-0010-0000-0800-000019000000}" name="2028"/>
    <tableColumn id="26" xr3:uid="{00000000-0010-0000-0800-00001A000000}" name="2029"/>
    <tableColumn id="27" xr3:uid="{00000000-0010-0000-0800-00001B000000}" name="2030"/>
    <tableColumn id="28" xr3:uid="{00000000-0010-0000-0800-00001C000000}" name="2031"/>
    <tableColumn id="29" xr3:uid="{00000000-0010-0000-0800-00001D000000}" name="2032"/>
    <tableColumn id="30" xr3:uid="{00000000-0010-0000-0800-00001E000000}" name="2033"/>
    <tableColumn id="31" xr3:uid="{00000000-0010-0000-0800-00001F000000}" name="2034"/>
    <tableColumn id="32" xr3:uid="{00000000-0010-0000-0800-000020000000}" name="2035"/>
    <tableColumn id="33" xr3:uid="{00000000-0010-0000-0800-000021000000}" name="2036"/>
    <tableColumn id="34" xr3:uid="{00000000-0010-0000-0800-000022000000}" name="2037"/>
    <tableColumn id="35" xr3:uid="{00000000-0010-0000-0800-000023000000}" name="2038"/>
    <tableColumn id="36" xr3:uid="{00000000-0010-0000-0800-000024000000}" name="2039"/>
    <tableColumn id="37" xr3:uid="{00000000-0010-0000-0800-000025000000}" name="20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ts.aeso.ca/ets_web/ip/Market/Reports/CSDReportServlet;" TargetMode="External"/><Relationship Id="rId2" Type="http://schemas.openxmlformats.org/officeDocument/2006/relationships/hyperlink" Target="https://www.aeso.ca/grid/forecasting/" TargetMode="External"/><Relationship Id="rId1" Type="http://schemas.openxmlformats.org/officeDocument/2006/relationships/hyperlink" Target="http://apps.neb-one.gc.ca/nrg/ntgrtd/ftr/2016/index-eng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eso.ca/grid/forecastin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uc.ab.ca/Shared%20Documents/InstalledCapacity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B26" sqref="B26"/>
    </sheetView>
  </sheetViews>
  <sheetFormatPr baseColWidth="10" defaultColWidth="8.83203125" defaultRowHeight="15" x14ac:dyDescent="0.2"/>
  <cols>
    <col min="1" max="1" width="20.1640625" customWidth="1"/>
    <col min="2" max="2" width="55" customWidth="1"/>
  </cols>
  <sheetData>
    <row r="1" spans="1:2" x14ac:dyDescent="0.2">
      <c r="A1" s="1" t="s">
        <v>7</v>
      </c>
    </row>
    <row r="3" spans="1:2" x14ac:dyDescent="0.2">
      <c r="A3" s="1" t="s">
        <v>6</v>
      </c>
      <c r="B3" t="s">
        <v>78</v>
      </c>
    </row>
    <row r="4" spans="1:2" x14ac:dyDescent="0.2">
      <c r="B4" s="2" t="s">
        <v>82</v>
      </c>
    </row>
    <row r="5" spans="1:2" x14ac:dyDescent="0.2">
      <c r="B5" t="s">
        <v>79</v>
      </c>
    </row>
    <row r="6" spans="1:2" x14ac:dyDescent="0.2">
      <c r="B6" s="3" t="s">
        <v>80</v>
      </c>
    </row>
    <row r="7" spans="1:2" x14ac:dyDescent="0.2">
      <c r="B7" t="s">
        <v>81</v>
      </c>
    </row>
    <row r="9" spans="1:2" x14ac:dyDescent="0.2">
      <c r="A9" s="9"/>
      <c r="B9" t="s">
        <v>84</v>
      </c>
    </row>
    <row r="10" spans="1:2" ht="16" customHeight="1" x14ac:dyDescent="0.2">
      <c r="B10" s="2">
        <v>2017</v>
      </c>
    </row>
    <row r="11" spans="1:2" x14ac:dyDescent="0.2">
      <c r="A11" s="1"/>
      <c r="B11" t="s">
        <v>85</v>
      </c>
    </row>
    <row r="12" spans="1:2" x14ac:dyDescent="0.2">
      <c r="B12" s="3" t="s">
        <v>87</v>
      </c>
    </row>
    <row r="13" spans="1:2" x14ac:dyDescent="0.2">
      <c r="B13" t="s">
        <v>86</v>
      </c>
    </row>
    <row r="15" spans="1:2" x14ac:dyDescent="0.2">
      <c r="B15" t="s">
        <v>84</v>
      </c>
    </row>
    <row r="16" spans="1:2" x14ac:dyDescent="0.2">
      <c r="B16" s="27" t="s">
        <v>32</v>
      </c>
    </row>
    <row r="17" spans="2:2" x14ac:dyDescent="0.2">
      <c r="B17" t="s">
        <v>112</v>
      </c>
    </row>
    <row r="18" spans="2:2" x14ac:dyDescent="0.2">
      <c r="B18" s="3" t="s">
        <v>136</v>
      </c>
    </row>
    <row r="19" spans="2:2" x14ac:dyDescent="0.2">
      <c r="B19" t="s">
        <v>58</v>
      </c>
    </row>
    <row r="21" spans="2:2" x14ac:dyDescent="0.2">
      <c r="B21" t="s">
        <v>84</v>
      </c>
    </row>
    <row r="22" spans="2:2" x14ac:dyDescent="0.2">
      <c r="B22" s="27" t="s">
        <v>31</v>
      </c>
    </row>
    <row r="23" spans="2:2" x14ac:dyDescent="0.2">
      <c r="B23" t="s">
        <v>137</v>
      </c>
    </row>
    <row r="24" spans="2:2" x14ac:dyDescent="0.2">
      <c r="B24" s="3" t="s">
        <v>87</v>
      </c>
    </row>
    <row r="25" spans="2:2" x14ac:dyDescent="0.2">
      <c r="B25" t="s">
        <v>138</v>
      </c>
    </row>
  </sheetData>
  <hyperlinks>
    <hyperlink ref="B5" r:id="rId1" display="http://apps.neb-one.gc.ca/nrg/ntgrtd/ftr/2016/index-eng.html" xr:uid="{00000000-0004-0000-0000-000000000000}"/>
    <hyperlink ref="B12" r:id="rId2" xr:uid="{F685465A-ED46-47F1-B807-3E6644AA71D6}"/>
    <hyperlink ref="B18" r:id="rId3" xr:uid="{A6A0F701-DD67-4178-BD44-F2522CF2F58F}"/>
    <hyperlink ref="B24" r:id="rId4" xr:uid="{E2F717FE-A77A-446B-AC1F-CB81877016A7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77CB-5D55-486E-A2FB-FCAC61799307}">
  <dimension ref="A1:AK171"/>
  <sheetViews>
    <sheetView topLeftCell="A90" workbookViewId="0">
      <selection activeCell="B106" sqref="B106"/>
    </sheetView>
  </sheetViews>
  <sheetFormatPr baseColWidth="10" defaultColWidth="8.83203125" defaultRowHeight="15" x14ac:dyDescent="0.2"/>
  <cols>
    <col min="1" max="16384" width="8.83203125" style="10"/>
  </cols>
  <sheetData>
    <row r="1" spans="1:37" ht="21" x14ac:dyDescent="0.25">
      <c r="A1" s="12" t="s">
        <v>83</v>
      </c>
    </row>
    <row r="2" spans="1:37" ht="21" x14ac:dyDescent="0.25">
      <c r="A2" s="12" t="s">
        <v>14</v>
      </c>
    </row>
    <row r="3" spans="1:37" ht="21" x14ac:dyDescent="0.25">
      <c r="A3" s="12" t="s">
        <v>15</v>
      </c>
    </row>
    <row r="4" spans="1:37" ht="21" x14ac:dyDescent="0.25">
      <c r="A4" s="12" t="s">
        <v>16</v>
      </c>
    </row>
    <row r="7" spans="1:37" ht="19" x14ac:dyDescent="0.25">
      <c r="A7" s="11" t="s">
        <v>17</v>
      </c>
    </row>
    <row r="8" spans="1:37" x14ac:dyDescent="0.2">
      <c r="A8" s="10" t="s">
        <v>18</v>
      </c>
      <c r="B8" s="10" t="s">
        <v>19</v>
      </c>
      <c r="C8" s="10" t="s">
        <v>20</v>
      </c>
      <c r="D8" s="10" t="s">
        <v>21</v>
      </c>
      <c r="E8" s="10" t="s">
        <v>22</v>
      </c>
      <c r="F8" s="10" t="s">
        <v>23</v>
      </c>
      <c r="G8" s="10" t="s">
        <v>24</v>
      </c>
      <c r="H8" s="10" t="s">
        <v>25</v>
      </c>
      <c r="I8" s="10" t="s">
        <v>26</v>
      </c>
      <c r="J8" s="10" t="s">
        <v>27</v>
      </c>
      <c r="K8" s="10" t="s">
        <v>28</v>
      </c>
      <c r="L8" s="10" t="s">
        <v>29</v>
      </c>
      <c r="M8" s="10" t="s">
        <v>30</v>
      </c>
      <c r="N8" s="10" t="s">
        <v>31</v>
      </c>
      <c r="O8" s="10" t="s">
        <v>32</v>
      </c>
      <c r="P8" s="10" t="s">
        <v>33</v>
      </c>
      <c r="Q8" s="10" t="s">
        <v>34</v>
      </c>
      <c r="R8" s="10" t="s">
        <v>35</v>
      </c>
      <c r="S8" s="10" t="s">
        <v>36</v>
      </c>
      <c r="T8" s="10" t="s">
        <v>37</v>
      </c>
      <c r="U8" s="10" t="s">
        <v>38</v>
      </c>
      <c r="V8" s="10" t="s">
        <v>39</v>
      </c>
      <c r="W8" s="10" t="s">
        <v>40</v>
      </c>
      <c r="X8" s="10" t="s">
        <v>41</v>
      </c>
      <c r="Y8" s="10" t="s">
        <v>42</v>
      </c>
      <c r="Z8" s="10" t="s">
        <v>43</v>
      </c>
      <c r="AA8" s="10" t="s">
        <v>44</v>
      </c>
      <c r="AB8" s="10" t="s">
        <v>45</v>
      </c>
      <c r="AC8" s="10" t="s">
        <v>46</v>
      </c>
      <c r="AD8" s="10" t="s">
        <v>47</v>
      </c>
      <c r="AE8" s="10" t="s">
        <v>48</v>
      </c>
      <c r="AF8" s="10" t="s">
        <v>49</v>
      </c>
      <c r="AG8" s="10" t="s">
        <v>50</v>
      </c>
      <c r="AH8" s="10" t="s">
        <v>51</v>
      </c>
      <c r="AI8" s="10" t="s">
        <v>52</v>
      </c>
      <c r="AJ8" s="10" t="s">
        <v>53</v>
      </c>
      <c r="AK8" s="10" t="s">
        <v>54</v>
      </c>
    </row>
    <row r="9" spans="1:37" x14ac:dyDescent="0.2">
      <c r="A9" s="10" t="s">
        <v>55</v>
      </c>
      <c r="B9" s="10">
        <v>6051.35</v>
      </c>
      <c r="C9" s="10">
        <v>5613.72</v>
      </c>
      <c r="D9" s="10">
        <v>5839.62</v>
      </c>
      <c r="E9" s="10">
        <v>6209.37</v>
      </c>
      <c r="F9" s="10">
        <v>6589.59</v>
      </c>
      <c r="G9" s="10">
        <v>6874.88</v>
      </c>
      <c r="H9" s="10">
        <v>7053.72</v>
      </c>
      <c r="I9" s="10">
        <v>8022.91</v>
      </c>
      <c r="J9" s="10">
        <v>7484.86</v>
      </c>
      <c r="K9" s="10">
        <v>7293.72</v>
      </c>
      <c r="L9" s="10">
        <v>7491.11</v>
      </c>
      <c r="M9" s="10">
        <v>8182.11</v>
      </c>
      <c r="N9" s="10">
        <v>8438.99</v>
      </c>
      <c r="O9" s="10">
        <v>8639.02</v>
      </c>
      <c r="P9" s="10">
        <v>8839.0499999999993</v>
      </c>
      <c r="Q9" s="10">
        <v>8693.4699999999993</v>
      </c>
      <c r="R9" s="10">
        <v>8813.49</v>
      </c>
      <c r="S9" s="10">
        <v>8863.51</v>
      </c>
      <c r="T9" s="10">
        <v>8819.5300000000007</v>
      </c>
      <c r="U9" s="10">
        <v>8888.5499999999993</v>
      </c>
      <c r="V9" s="10">
        <v>8890.56</v>
      </c>
      <c r="W9" s="10">
        <v>8918.89</v>
      </c>
      <c r="X9" s="10">
        <v>9168.9</v>
      </c>
      <c r="Y9" s="10">
        <v>9258.92</v>
      </c>
      <c r="Z9" s="10">
        <v>9228.1299999999992</v>
      </c>
      <c r="AA9" s="10">
        <v>9283.15</v>
      </c>
      <c r="AB9" s="10">
        <v>9618.16</v>
      </c>
      <c r="AC9" s="10">
        <v>9682.18</v>
      </c>
      <c r="AD9" s="10">
        <v>9692.19</v>
      </c>
      <c r="AE9" s="10">
        <v>9752.2099999999991</v>
      </c>
      <c r="AF9" s="10">
        <v>9795.18</v>
      </c>
      <c r="AG9" s="10">
        <v>9875.2099999999991</v>
      </c>
      <c r="AH9" s="10">
        <v>9895.2199999999993</v>
      </c>
      <c r="AI9" s="10">
        <v>9915.23</v>
      </c>
      <c r="AJ9" s="10">
        <v>10035.24</v>
      </c>
      <c r="AK9" s="10">
        <v>9915.25</v>
      </c>
    </row>
    <row r="10" spans="1:37" x14ac:dyDescent="0.2">
      <c r="A10" s="10" t="s">
        <v>56</v>
      </c>
      <c r="B10" s="10">
        <v>7273.17</v>
      </c>
      <c r="C10" s="10">
        <v>7030.89</v>
      </c>
      <c r="D10" s="10">
        <v>7021.36</v>
      </c>
      <c r="E10" s="10">
        <v>6856.61</v>
      </c>
      <c r="F10" s="10">
        <v>4900.08</v>
      </c>
      <c r="G10" s="10">
        <v>6981.96</v>
      </c>
      <c r="H10" s="10">
        <v>6284.38</v>
      </c>
      <c r="I10" s="10">
        <v>6284.38</v>
      </c>
      <c r="J10" s="10">
        <v>6322.38</v>
      </c>
      <c r="K10" s="10">
        <v>5982.69</v>
      </c>
      <c r="L10" s="10">
        <v>6678.69</v>
      </c>
      <c r="M10" s="10">
        <v>5767.37</v>
      </c>
      <c r="N10" s="10">
        <v>5767.37</v>
      </c>
      <c r="O10" s="10">
        <v>5767.37</v>
      </c>
      <c r="P10" s="10">
        <v>5277.37</v>
      </c>
      <c r="Q10" s="10">
        <v>5277.37</v>
      </c>
      <c r="R10" s="10">
        <v>5327.37</v>
      </c>
      <c r="S10" s="10">
        <v>5327.37</v>
      </c>
      <c r="T10" s="10">
        <v>5327.37</v>
      </c>
      <c r="U10" s="10">
        <v>5327.37</v>
      </c>
      <c r="V10" s="10">
        <v>5247.37</v>
      </c>
      <c r="W10" s="10">
        <v>5247.37</v>
      </c>
      <c r="X10" s="10">
        <v>5247.37</v>
      </c>
      <c r="Y10" s="10">
        <v>5247.37</v>
      </c>
      <c r="Z10" s="10">
        <v>5247.37</v>
      </c>
      <c r="AA10" s="10">
        <v>5247.37</v>
      </c>
      <c r="AB10" s="10">
        <v>5247.37</v>
      </c>
      <c r="AC10" s="10">
        <v>5148.37</v>
      </c>
      <c r="AD10" s="10">
        <v>5148.37</v>
      </c>
      <c r="AE10" s="10">
        <v>5148.37</v>
      </c>
      <c r="AF10" s="10">
        <v>5148.37</v>
      </c>
      <c r="AG10" s="10">
        <v>5148.37</v>
      </c>
      <c r="AH10" s="10">
        <v>5148.37</v>
      </c>
      <c r="AI10" s="10">
        <v>5148.37</v>
      </c>
      <c r="AJ10" s="10">
        <v>5148.37</v>
      </c>
      <c r="AK10" s="10">
        <v>5148.37</v>
      </c>
    </row>
    <row r="11" spans="1:37" x14ac:dyDescent="0.2">
      <c r="A11" s="10" t="s">
        <v>57</v>
      </c>
      <c r="B11" s="10">
        <v>4691.16</v>
      </c>
      <c r="C11" s="10">
        <v>5585.16</v>
      </c>
      <c r="D11" s="10">
        <v>5585.16</v>
      </c>
      <c r="E11" s="10">
        <v>7189.66</v>
      </c>
      <c r="F11" s="10">
        <v>8828.66</v>
      </c>
      <c r="G11" s="10">
        <v>9704.66</v>
      </c>
      <c r="H11" s="10">
        <v>9928.66</v>
      </c>
      <c r="I11" s="10">
        <v>10113.66</v>
      </c>
      <c r="J11" s="10">
        <v>10209.66</v>
      </c>
      <c r="K11" s="10">
        <v>10492.66</v>
      </c>
      <c r="L11" s="10">
        <v>11292.94</v>
      </c>
      <c r="M11" s="10">
        <v>11702.76</v>
      </c>
      <c r="N11" s="10">
        <v>11717.76</v>
      </c>
      <c r="O11" s="10">
        <v>13546.76</v>
      </c>
      <c r="P11" s="10">
        <v>13796.76</v>
      </c>
      <c r="Q11" s="10">
        <v>14576.76</v>
      </c>
      <c r="R11" s="10">
        <v>15126.76</v>
      </c>
      <c r="S11" s="10">
        <v>16016.76</v>
      </c>
      <c r="T11" s="10">
        <v>16216.76</v>
      </c>
      <c r="U11" s="10">
        <v>16316.76</v>
      </c>
      <c r="V11" s="10">
        <v>16776.759999999998</v>
      </c>
      <c r="W11" s="10">
        <v>17076.759999999998</v>
      </c>
      <c r="X11" s="10">
        <v>17033.759999999998</v>
      </c>
      <c r="Y11" s="10">
        <v>19276.759999999998</v>
      </c>
      <c r="Z11" s="10">
        <v>22696.76</v>
      </c>
      <c r="AA11" s="10">
        <v>24356.76</v>
      </c>
      <c r="AB11" s="10">
        <v>24466.76</v>
      </c>
      <c r="AC11" s="10">
        <v>24706.76</v>
      </c>
      <c r="AD11" s="10">
        <v>24946.76</v>
      </c>
      <c r="AE11" s="10">
        <v>25386.76</v>
      </c>
      <c r="AF11" s="10">
        <v>25876.76</v>
      </c>
      <c r="AG11" s="10">
        <v>26116.76</v>
      </c>
      <c r="AH11" s="10">
        <v>26396.76</v>
      </c>
      <c r="AI11" s="10">
        <v>26676.76</v>
      </c>
      <c r="AJ11" s="10">
        <v>26906.76</v>
      </c>
      <c r="AK11" s="10">
        <v>27086.76</v>
      </c>
    </row>
    <row r="12" spans="1:37" x14ac:dyDescent="0.2">
      <c r="A12" s="10" t="s">
        <v>58</v>
      </c>
      <c r="B12" s="10">
        <v>16022.02</v>
      </c>
      <c r="C12" s="10">
        <v>15938.02</v>
      </c>
      <c r="D12" s="10">
        <v>16002.02</v>
      </c>
      <c r="E12" s="10">
        <v>15740.02</v>
      </c>
      <c r="F12" s="10">
        <v>15793.02</v>
      </c>
      <c r="G12" s="10">
        <v>13916.02</v>
      </c>
      <c r="H12" s="10">
        <v>13601.02</v>
      </c>
      <c r="I12" s="10">
        <v>12680.02</v>
      </c>
      <c r="J12" s="10">
        <v>12177.02</v>
      </c>
      <c r="K12" s="10">
        <v>9938.02</v>
      </c>
      <c r="L12" s="10">
        <v>9943.82</v>
      </c>
      <c r="M12" s="10">
        <v>9943.82</v>
      </c>
      <c r="N12" s="10">
        <v>9943.82</v>
      </c>
      <c r="O12" s="10">
        <v>9943.82</v>
      </c>
      <c r="P12" s="10">
        <v>9788.82</v>
      </c>
      <c r="Q12" s="10">
        <v>8786.18</v>
      </c>
      <c r="R12" s="10">
        <v>8636.18</v>
      </c>
      <c r="S12" s="10">
        <v>8486.18</v>
      </c>
      <c r="T12" s="10">
        <v>8486.18</v>
      </c>
      <c r="U12" s="10">
        <v>8486.18</v>
      </c>
      <c r="V12" s="10">
        <v>8486.18</v>
      </c>
      <c r="W12" s="10">
        <v>8273.18</v>
      </c>
      <c r="X12" s="10">
        <v>7463.18</v>
      </c>
      <c r="Y12" s="10">
        <v>5210.8</v>
      </c>
      <c r="Z12" s="10">
        <v>3730.8</v>
      </c>
      <c r="AA12" s="10">
        <v>2433</v>
      </c>
      <c r="AB12" s="10">
        <v>2433</v>
      </c>
      <c r="AC12" s="10">
        <v>2433</v>
      </c>
      <c r="AD12" s="10">
        <v>2433</v>
      </c>
      <c r="AE12" s="10">
        <v>2433</v>
      </c>
      <c r="AF12" s="10">
        <v>2277</v>
      </c>
      <c r="AG12" s="10">
        <v>2277</v>
      </c>
      <c r="AH12" s="10">
        <v>1972</v>
      </c>
      <c r="AI12" s="10">
        <v>1972</v>
      </c>
      <c r="AJ12" s="10">
        <v>1817</v>
      </c>
      <c r="AK12" s="10">
        <v>1817</v>
      </c>
    </row>
    <row r="13" spans="1:37" x14ac:dyDescent="0.2">
      <c r="A13" s="10" t="s">
        <v>59</v>
      </c>
      <c r="B13" s="10">
        <v>12805</v>
      </c>
      <c r="C13" s="10">
        <v>13345</v>
      </c>
      <c r="D13" s="10">
        <v>13345</v>
      </c>
      <c r="E13" s="10">
        <v>13345</v>
      </c>
      <c r="F13" s="10">
        <v>13345</v>
      </c>
      <c r="G13" s="10">
        <v>13345</v>
      </c>
      <c r="H13" s="10">
        <v>13345</v>
      </c>
      <c r="I13" s="10">
        <v>13345</v>
      </c>
      <c r="J13" s="10">
        <v>14345</v>
      </c>
      <c r="K13" s="10">
        <v>14273</v>
      </c>
      <c r="L13" s="10">
        <v>14273</v>
      </c>
      <c r="M13" s="10">
        <v>14273</v>
      </c>
      <c r="N13" s="10">
        <v>13338</v>
      </c>
      <c r="O13" s="10">
        <v>13338</v>
      </c>
      <c r="P13" s="10">
        <v>13338</v>
      </c>
      <c r="Q13" s="10">
        <v>10353</v>
      </c>
      <c r="R13" s="10">
        <v>10353</v>
      </c>
      <c r="S13" s="10">
        <v>9418</v>
      </c>
      <c r="T13" s="10">
        <v>7658</v>
      </c>
      <c r="U13" s="10">
        <v>7403</v>
      </c>
      <c r="V13" s="10">
        <v>7516</v>
      </c>
      <c r="W13" s="10">
        <v>7516</v>
      </c>
      <c r="X13" s="10">
        <v>7519</v>
      </c>
      <c r="Y13" s="10">
        <v>9294</v>
      </c>
      <c r="Z13" s="10">
        <v>7650</v>
      </c>
      <c r="AA13" s="10">
        <v>9425</v>
      </c>
      <c r="AB13" s="10">
        <v>9425</v>
      </c>
      <c r="AC13" s="10">
        <v>10265</v>
      </c>
      <c r="AD13" s="10">
        <v>10265</v>
      </c>
      <c r="AE13" s="10">
        <v>11105</v>
      </c>
      <c r="AF13" s="10">
        <v>11105</v>
      </c>
      <c r="AG13" s="10">
        <v>11105</v>
      </c>
      <c r="AH13" s="10">
        <v>11105</v>
      </c>
      <c r="AI13" s="10">
        <v>11105</v>
      </c>
      <c r="AJ13" s="10">
        <v>11105</v>
      </c>
      <c r="AK13" s="10">
        <v>11105</v>
      </c>
    </row>
    <row r="14" spans="1:37" x14ac:dyDescent="0.2">
      <c r="A14" s="10" t="s">
        <v>60</v>
      </c>
      <c r="B14" s="10">
        <v>1789.09</v>
      </c>
      <c r="C14" s="10">
        <v>1801.69</v>
      </c>
      <c r="D14" s="10">
        <v>1801.69</v>
      </c>
      <c r="E14" s="10">
        <v>1725.69</v>
      </c>
      <c r="F14" s="10">
        <v>1794.79</v>
      </c>
      <c r="G14" s="10">
        <v>1859.79</v>
      </c>
      <c r="H14" s="10">
        <v>1889.29</v>
      </c>
      <c r="I14" s="10">
        <v>1944.39</v>
      </c>
      <c r="J14" s="10">
        <v>1975.57</v>
      </c>
      <c r="K14" s="10">
        <v>2430.66</v>
      </c>
      <c r="L14" s="10">
        <v>2408.36</v>
      </c>
      <c r="M14" s="10">
        <v>2941.19</v>
      </c>
      <c r="N14" s="10">
        <v>3241.46</v>
      </c>
      <c r="O14" s="10">
        <v>3318.29</v>
      </c>
      <c r="P14" s="10">
        <v>3389.83</v>
      </c>
      <c r="Q14" s="10">
        <v>3391.49</v>
      </c>
      <c r="R14" s="10">
        <v>3432.28</v>
      </c>
      <c r="S14" s="10">
        <v>3463.23</v>
      </c>
      <c r="T14" s="10">
        <v>3547.27</v>
      </c>
      <c r="U14" s="10">
        <v>3550.38</v>
      </c>
      <c r="V14" s="10">
        <v>3592.55</v>
      </c>
      <c r="W14" s="10">
        <v>3623.76</v>
      </c>
      <c r="X14" s="10">
        <v>3665.02</v>
      </c>
      <c r="Y14" s="10">
        <v>3716.31</v>
      </c>
      <c r="Z14" s="10">
        <v>3757.61</v>
      </c>
      <c r="AA14" s="10">
        <v>3789.91</v>
      </c>
      <c r="AB14" s="10">
        <v>3831.22</v>
      </c>
      <c r="AC14" s="10">
        <v>3832.55</v>
      </c>
      <c r="AD14" s="10">
        <v>3923.88</v>
      </c>
      <c r="AE14" s="10">
        <v>3965.23</v>
      </c>
      <c r="AF14" s="10">
        <v>4006.59</v>
      </c>
      <c r="AG14" s="10">
        <v>4007.96</v>
      </c>
      <c r="AH14" s="10">
        <v>4059.35</v>
      </c>
      <c r="AI14" s="10">
        <v>4060.74</v>
      </c>
      <c r="AJ14" s="10">
        <v>4062.16</v>
      </c>
      <c r="AK14" s="10">
        <v>4063.58</v>
      </c>
    </row>
    <row r="15" spans="1:37" x14ac:dyDescent="0.2">
      <c r="A15" s="10" t="s">
        <v>61</v>
      </c>
      <c r="B15" s="10">
        <v>16.75</v>
      </c>
      <c r="C15" s="10">
        <v>20.48</v>
      </c>
      <c r="D15" s="10">
        <v>25.77</v>
      </c>
      <c r="E15" s="10">
        <v>32.72</v>
      </c>
      <c r="F15" s="10">
        <v>94.57</v>
      </c>
      <c r="G15" s="10">
        <v>281.13</v>
      </c>
      <c r="H15" s="10">
        <v>419.4</v>
      </c>
      <c r="I15" s="10">
        <v>647.48</v>
      </c>
      <c r="J15" s="10">
        <v>1027.6300000000001</v>
      </c>
      <c r="K15" s="10">
        <v>1523.48</v>
      </c>
      <c r="L15" s="10">
        <v>2135.48</v>
      </c>
      <c r="M15" s="10">
        <v>2989.34</v>
      </c>
      <c r="N15" s="10">
        <v>3473.78</v>
      </c>
      <c r="O15" s="10">
        <v>3959.98</v>
      </c>
      <c r="P15" s="10">
        <v>4179.71</v>
      </c>
      <c r="Q15" s="10">
        <v>4353.8100000000004</v>
      </c>
      <c r="R15" s="10">
        <v>4478.2299999999996</v>
      </c>
      <c r="S15" s="10">
        <v>4599.8100000000004</v>
      </c>
      <c r="T15" s="10">
        <v>4713.9799999999996</v>
      </c>
      <c r="U15" s="10">
        <v>4825.72</v>
      </c>
      <c r="V15" s="10">
        <v>5020.25</v>
      </c>
      <c r="W15" s="10">
        <v>5135.58</v>
      </c>
      <c r="X15" s="10">
        <v>5167.68</v>
      </c>
      <c r="Y15" s="10">
        <v>5190.84</v>
      </c>
      <c r="Z15" s="10">
        <v>5212.17</v>
      </c>
      <c r="AA15" s="10">
        <v>5286.45</v>
      </c>
      <c r="AB15" s="10">
        <v>5311.78</v>
      </c>
      <c r="AC15" s="10">
        <v>5354.45</v>
      </c>
      <c r="AD15" s="10">
        <v>5388.91</v>
      </c>
      <c r="AE15" s="10">
        <v>5420.88</v>
      </c>
      <c r="AF15" s="10">
        <v>5505.56</v>
      </c>
      <c r="AG15" s="10">
        <v>5540.77</v>
      </c>
      <c r="AH15" s="10">
        <v>5592.71</v>
      </c>
      <c r="AI15" s="10">
        <v>5635.57</v>
      </c>
      <c r="AJ15" s="10">
        <v>5676.07</v>
      </c>
      <c r="AK15" s="10">
        <v>5717.3</v>
      </c>
    </row>
    <row r="16" spans="1:37" x14ac:dyDescent="0.2">
      <c r="A16" s="10" t="s">
        <v>62</v>
      </c>
      <c r="B16" s="10">
        <v>557.37</v>
      </c>
      <c r="C16" s="10">
        <v>1443.04</v>
      </c>
      <c r="D16" s="10">
        <v>1823.24</v>
      </c>
      <c r="E16" s="10">
        <v>2321.14</v>
      </c>
      <c r="F16" s="10">
        <v>3240.14</v>
      </c>
      <c r="G16" s="10">
        <v>3800.14</v>
      </c>
      <c r="H16" s="10">
        <v>5171.34</v>
      </c>
      <c r="I16" s="10">
        <v>6037.64</v>
      </c>
      <c r="J16" s="10">
        <v>7683.61</v>
      </c>
      <c r="K16" s="10">
        <v>9621.89</v>
      </c>
      <c r="L16" s="10">
        <v>11072.19</v>
      </c>
      <c r="M16" s="10">
        <v>11905.17</v>
      </c>
      <c r="N16" s="10">
        <v>12695.18</v>
      </c>
      <c r="O16" s="10">
        <v>14006.5</v>
      </c>
      <c r="P16" s="10">
        <v>14835.1</v>
      </c>
      <c r="Q16" s="10">
        <v>15593.66</v>
      </c>
      <c r="R16" s="10">
        <v>16097.15</v>
      </c>
      <c r="S16" s="10">
        <v>16706.240000000002</v>
      </c>
      <c r="T16" s="10">
        <v>17235.38</v>
      </c>
      <c r="U16" s="10">
        <v>17939.400000000001</v>
      </c>
      <c r="V16" s="10">
        <v>18775.23</v>
      </c>
      <c r="W16" s="10">
        <v>19541.91</v>
      </c>
      <c r="X16" s="10">
        <v>20250.23</v>
      </c>
      <c r="Y16" s="10">
        <v>20929.62</v>
      </c>
      <c r="Z16" s="10">
        <v>21639.91</v>
      </c>
      <c r="AA16" s="10">
        <v>22055.86</v>
      </c>
      <c r="AB16" s="10">
        <v>22117.23</v>
      </c>
      <c r="AC16" s="10">
        <v>22149.48</v>
      </c>
      <c r="AD16" s="10">
        <v>22212.92</v>
      </c>
      <c r="AE16" s="10">
        <v>22347.79</v>
      </c>
      <c r="AF16" s="10">
        <v>22508.799999999999</v>
      </c>
      <c r="AG16" s="10">
        <v>22545.94</v>
      </c>
      <c r="AH16" s="10">
        <v>22584.25</v>
      </c>
      <c r="AI16" s="10">
        <v>22723.77</v>
      </c>
      <c r="AJ16" s="10">
        <v>22764.59</v>
      </c>
      <c r="AK16" s="10">
        <v>22831.73</v>
      </c>
    </row>
    <row r="17" spans="1:37" x14ac:dyDescent="0.2">
      <c r="A17" s="10" t="s">
        <v>63</v>
      </c>
      <c r="B17" s="10">
        <v>72859.19</v>
      </c>
      <c r="C17" s="10">
        <v>72749.19</v>
      </c>
      <c r="D17" s="10">
        <v>73550.19</v>
      </c>
      <c r="E17" s="10">
        <v>74453.19</v>
      </c>
      <c r="F17" s="10">
        <v>74735.19</v>
      </c>
      <c r="G17" s="10">
        <v>75130.19</v>
      </c>
      <c r="H17" s="10">
        <v>75446.039999999994</v>
      </c>
      <c r="I17" s="10">
        <v>76501.34</v>
      </c>
      <c r="J17" s="10">
        <v>75972.639999999999</v>
      </c>
      <c r="K17" s="10">
        <v>78487.64</v>
      </c>
      <c r="L17" s="10">
        <v>79312.89</v>
      </c>
      <c r="M17" s="10">
        <v>80151.259999999995</v>
      </c>
      <c r="N17" s="10">
        <v>80434.86</v>
      </c>
      <c r="O17" s="10">
        <v>80919.81</v>
      </c>
      <c r="P17" s="10">
        <v>81851.19</v>
      </c>
      <c r="Q17" s="10">
        <v>82349.7</v>
      </c>
      <c r="R17" s="10">
        <v>83038.899999999994</v>
      </c>
      <c r="S17" s="10">
        <v>83103.960000000006</v>
      </c>
      <c r="T17" s="10">
        <v>83199.98</v>
      </c>
      <c r="U17" s="10">
        <v>83257.039999999994</v>
      </c>
      <c r="V17" s="10">
        <v>84479.53</v>
      </c>
      <c r="W17" s="10">
        <v>84537.45</v>
      </c>
      <c r="X17" s="10">
        <v>85717.63</v>
      </c>
      <c r="Y17" s="10">
        <v>86075.94</v>
      </c>
      <c r="Z17" s="10">
        <v>87073.35</v>
      </c>
      <c r="AA17" s="10">
        <v>87431.8</v>
      </c>
      <c r="AB17" s="10">
        <v>88130.12</v>
      </c>
      <c r="AC17" s="10">
        <v>88213.26</v>
      </c>
      <c r="AD17" s="10">
        <v>88331.27</v>
      </c>
      <c r="AE17" s="10">
        <v>88389.19</v>
      </c>
      <c r="AF17" s="10">
        <v>88487.05</v>
      </c>
      <c r="AG17" s="10">
        <v>88544.83</v>
      </c>
      <c r="AH17" s="10">
        <v>88662.55</v>
      </c>
      <c r="AI17" s="10">
        <v>88720.16</v>
      </c>
      <c r="AJ17" s="10">
        <v>88817.72</v>
      </c>
      <c r="AK17" s="10">
        <v>88825.22</v>
      </c>
    </row>
    <row r="19" spans="1:37" ht="19" x14ac:dyDescent="0.25">
      <c r="A19" s="11" t="s">
        <v>64</v>
      </c>
    </row>
    <row r="20" spans="1:37" x14ac:dyDescent="0.2">
      <c r="A20" s="10" t="s">
        <v>18</v>
      </c>
      <c r="B20" s="10" t="s">
        <v>19</v>
      </c>
      <c r="C20" s="10" t="s">
        <v>20</v>
      </c>
      <c r="D20" s="10" t="s">
        <v>21</v>
      </c>
      <c r="E20" s="10" t="s">
        <v>22</v>
      </c>
      <c r="F20" s="10" t="s">
        <v>23</v>
      </c>
      <c r="G20" s="10" t="s">
        <v>24</v>
      </c>
      <c r="H20" s="10" t="s">
        <v>25</v>
      </c>
      <c r="I20" s="10" t="s">
        <v>26</v>
      </c>
      <c r="J20" s="10" t="s">
        <v>27</v>
      </c>
      <c r="K20" s="10" t="s">
        <v>28</v>
      </c>
      <c r="L20" s="10" t="s">
        <v>29</v>
      </c>
      <c r="M20" s="10" t="s">
        <v>30</v>
      </c>
      <c r="N20" s="10" t="s">
        <v>31</v>
      </c>
      <c r="O20" s="10" t="s">
        <v>32</v>
      </c>
      <c r="P20" s="10" t="s">
        <v>33</v>
      </c>
      <c r="Q20" s="10" t="s">
        <v>34</v>
      </c>
      <c r="R20" s="10" t="s">
        <v>35</v>
      </c>
      <c r="S20" s="10" t="s">
        <v>36</v>
      </c>
      <c r="T20" s="10" t="s">
        <v>37</v>
      </c>
      <c r="U20" s="10" t="s">
        <v>38</v>
      </c>
      <c r="V20" s="10" t="s">
        <v>39</v>
      </c>
      <c r="W20" s="10" t="s">
        <v>40</v>
      </c>
      <c r="X20" s="10" t="s">
        <v>41</v>
      </c>
      <c r="Y20" s="10" t="s">
        <v>42</v>
      </c>
      <c r="Z20" s="10" t="s">
        <v>43</v>
      </c>
      <c r="AA20" s="10" t="s">
        <v>44</v>
      </c>
      <c r="AB20" s="10" t="s">
        <v>45</v>
      </c>
      <c r="AC20" s="10" t="s">
        <v>46</v>
      </c>
      <c r="AD20" s="10" t="s">
        <v>47</v>
      </c>
      <c r="AE20" s="10" t="s">
        <v>48</v>
      </c>
      <c r="AF20" s="10" t="s">
        <v>49</v>
      </c>
      <c r="AG20" s="10" t="s">
        <v>50</v>
      </c>
      <c r="AH20" s="10" t="s">
        <v>51</v>
      </c>
      <c r="AI20" s="10" t="s">
        <v>52</v>
      </c>
      <c r="AJ20" s="10" t="s">
        <v>53</v>
      </c>
      <c r="AK20" s="10" t="s">
        <v>54</v>
      </c>
    </row>
    <row r="21" spans="1:37" x14ac:dyDescent="0.2">
      <c r="A21" s="10" t="s">
        <v>55</v>
      </c>
      <c r="B21" s="10">
        <v>371.97</v>
      </c>
      <c r="C21" s="10">
        <v>371.97</v>
      </c>
      <c r="D21" s="10">
        <v>371.97</v>
      </c>
      <c r="E21" s="10">
        <v>371.97</v>
      </c>
      <c r="F21" s="10">
        <v>335.29</v>
      </c>
      <c r="G21" s="10">
        <v>335.29</v>
      </c>
      <c r="H21" s="10">
        <v>335.29</v>
      </c>
      <c r="I21" s="10">
        <v>335.29</v>
      </c>
      <c r="J21" s="10">
        <v>335.29</v>
      </c>
      <c r="K21" s="10">
        <v>349.99</v>
      </c>
      <c r="L21" s="10">
        <v>349.99</v>
      </c>
      <c r="M21" s="10">
        <v>349.99</v>
      </c>
      <c r="N21" s="10">
        <v>455.84</v>
      </c>
      <c r="O21" s="10">
        <v>455.84</v>
      </c>
      <c r="P21" s="10">
        <v>455.84</v>
      </c>
      <c r="Q21" s="10">
        <v>455.84</v>
      </c>
      <c r="R21" s="10">
        <v>455.84</v>
      </c>
      <c r="S21" s="10">
        <v>455.84</v>
      </c>
      <c r="T21" s="10">
        <v>455.84</v>
      </c>
      <c r="U21" s="10">
        <v>455.84</v>
      </c>
      <c r="V21" s="10">
        <v>455.84</v>
      </c>
      <c r="W21" s="10">
        <v>455.84</v>
      </c>
      <c r="X21" s="10">
        <v>455.84</v>
      </c>
      <c r="Y21" s="10">
        <v>395.84</v>
      </c>
      <c r="Z21" s="10">
        <v>395.84</v>
      </c>
      <c r="AA21" s="10">
        <v>395.84</v>
      </c>
      <c r="AB21" s="10">
        <v>515.84</v>
      </c>
      <c r="AC21" s="10">
        <v>515.84</v>
      </c>
      <c r="AD21" s="10">
        <v>515.84</v>
      </c>
      <c r="AE21" s="10">
        <v>515.84</v>
      </c>
      <c r="AF21" s="10">
        <v>515.84</v>
      </c>
      <c r="AG21" s="10">
        <v>515.84</v>
      </c>
      <c r="AH21" s="10">
        <v>515.84</v>
      </c>
      <c r="AI21" s="10">
        <v>515.84</v>
      </c>
      <c r="AJ21" s="10">
        <v>515.84</v>
      </c>
      <c r="AK21" s="10">
        <v>515.84</v>
      </c>
    </row>
    <row r="22" spans="1:37" x14ac:dyDescent="0.2">
      <c r="A22" s="10" t="s">
        <v>56</v>
      </c>
      <c r="B22" s="10">
        <v>490</v>
      </c>
      <c r="C22" s="10">
        <v>490</v>
      </c>
      <c r="D22" s="10">
        <v>490</v>
      </c>
      <c r="E22" s="10">
        <v>490</v>
      </c>
      <c r="F22" s="10">
        <v>490</v>
      </c>
      <c r="G22" s="10">
        <v>490</v>
      </c>
      <c r="H22" s="10">
        <v>490</v>
      </c>
      <c r="I22" s="10">
        <v>490</v>
      </c>
      <c r="J22" s="10">
        <v>490</v>
      </c>
      <c r="K22" s="10">
        <v>490</v>
      </c>
      <c r="L22" s="10">
        <v>490</v>
      </c>
      <c r="M22" s="10">
        <v>490</v>
      </c>
      <c r="N22" s="10">
        <v>490</v>
      </c>
      <c r="O22" s="10">
        <v>490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</row>
    <row r="23" spans="1:37" x14ac:dyDescent="0.2">
      <c r="A23" s="10" t="s">
        <v>57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</row>
    <row r="24" spans="1:37" x14ac:dyDescent="0.2">
      <c r="A24" s="10" t="s">
        <v>58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</row>
    <row r="25" spans="1:37" x14ac:dyDescent="0.2">
      <c r="A25" s="10" t="s">
        <v>60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</row>
    <row r="26" spans="1:37" x14ac:dyDescent="0.2">
      <c r="A26" s="10" t="s">
        <v>61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0.02</v>
      </c>
      <c r="K26" s="10">
        <v>0.02</v>
      </c>
      <c r="L26" s="10">
        <v>0.02</v>
      </c>
      <c r="M26" s="10">
        <v>0.02</v>
      </c>
      <c r="N26" s="10">
        <v>0.05</v>
      </c>
      <c r="O26" s="10">
        <v>0.06</v>
      </c>
      <c r="P26" s="10">
        <v>7.0000000000000007E-2</v>
      </c>
      <c r="Q26" s="10">
        <v>0.08</v>
      </c>
      <c r="R26" s="10">
        <v>0.11</v>
      </c>
      <c r="S26" s="10">
        <v>0.15</v>
      </c>
      <c r="T26" s="10">
        <v>0.2</v>
      </c>
      <c r="U26" s="10">
        <v>0.26</v>
      </c>
      <c r="V26" s="10">
        <v>0.34</v>
      </c>
      <c r="W26" s="10">
        <v>0.43</v>
      </c>
      <c r="X26" s="10">
        <v>0.53</v>
      </c>
      <c r="Y26" s="10">
        <v>0.65</v>
      </c>
      <c r="Z26" s="10">
        <v>0.78</v>
      </c>
      <c r="AA26" s="10">
        <v>0.92</v>
      </c>
      <c r="AB26" s="10">
        <v>1.0900000000000001</v>
      </c>
      <c r="AC26" s="10">
        <v>1.26</v>
      </c>
      <c r="AD26" s="10">
        <v>1.45</v>
      </c>
      <c r="AE26" s="10">
        <v>1.66</v>
      </c>
      <c r="AF26" s="10">
        <v>1.9</v>
      </c>
      <c r="AG26" s="10">
        <v>2.15</v>
      </c>
      <c r="AH26" s="10">
        <v>2.41</v>
      </c>
      <c r="AI26" s="10">
        <v>2.7</v>
      </c>
      <c r="AJ26" s="10">
        <v>3</v>
      </c>
      <c r="AK26" s="10">
        <v>3.31</v>
      </c>
    </row>
    <row r="27" spans="1:37" x14ac:dyDescent="0.2">
      <c r="A27" s="10" t="s">
        <v>62</v>
      </c>
      <c r="B27" s="10">
        <v>0</v>
      </c>
      <c r="C27" s="10">
        <v>0</v>
      </c>
      <c r="D27" s="10">
        <v>0</v>
      </c>
      <c r="E27" s="10">
        <v>0</v>
      </c>
      <c r="F27" s="10">
        <v>54</v>
      </c>
      <c r="G27" s="10">
        <v>54</v>
      </c>
      <c r="H27" s="10">
        <v>54.3</v>
      </c>
      <c r="I27" s="10">
        <v>54.3</v>
      </c>
      <c r="J27" s="10">
        <v>54.3</v>
      </c>
      <c r="K27" s="10">
        <v>54.3</v>
      </c>
      <c r="L27" s="10">
        <v>54.3</v>
      </c>
      <c r="M27" s="10">
        <v>54.71</v>
      </c>
      <c r="N27" s="10">
        <v>54.81</v>
      </c>
      <c r="O27" s="10">
        <v>54.9</v>
      </c>
      <c r="P27" s="10">
        <v>55.02</v>
      </c>
      <c r="Q27" s="10">
        <v>55.17</v>
      </c>
      <c r="R27" s="10">
        <v>55.35</v>
      </c>
      <c r="S27" s="10">
        <v>55.53</v>
      </c>
      <c r="T27" s="10">
        <v>55.73</v>
      </c>
      <c r="U27" s="10">
        <v>55.95</v>
      </c>
      <c r="V27" s="10">
        <v>56.2</v>
      </c>
      <c r="W27" s="10">
        <v>56.48</v>
      </c>
      <c r="X27" s="10">
        <v>56.77</v>
      </c>
      <c r="Y27" s="10">
        <v>57.08</v>
      </c>
      <c r="Z27" s="10">
        <v>57.41</v>
      </c>
      <c r="AA27" s="10">
        <v>57.74</v>
      </c>
      <c r="AB27" s="10">
        <v>58.09</v>
      </c>
      <c r="AC27" s="10">
        <v>58.44</v>
      </c>
      <c r="AD27" s="10">
        <v>58.81</v>
      </c>
      <c r="AE27" s="10">
        <v>59.23</v>
      </c>
      <c r="AF27" s="10">
        <v>59.66</v>
      </c>
      <c r="AG27" s="10">
        <v>60.12</v>
      </c>
      <c r="AH27" s="10">
        <v>60.6</v>
      </c>
      <c r="AI27" s="10">
        <v>61.09</v>
      </c>
      <c r="AJ27" s="10">
        <v>61.62</v>
      </c>
      <c r="AK27" s="10">
        <v>62.17</v>
      </c>
    </row>
    <row r="28" spans="1:37" x14ac:dyDescent="0.2">
      <c r="A28" s="10" t="s">
        <v>63</v>
      </c>
      <c r="B28" s="10">
        <v>6780.06</v>
      </c>
      <c r="C28" s="10">
        <v>6780.06</v>
      </c>
      <c r="D28" s="10">
        <v>6780.06</v>
      </c>
      <c r="E28" s="10">
        <v>6780.06</v>
      </c>
      <c r="F28" s="10">
        <v>6780.06</v>
      </c>
      <c r="G28" s="10">
        <v>6780.06</v>
      </c>
      <c r="H28" s="10">
        <v>6783.06</v>
      </c>
      <c r="I28" s="10">
        <v>6783.06</v>
      </c>
      <c r="J28" s="10">
        <v>6783.06</v>
      </c>
      <c r="K28" s="10">
        <v>6783.06</v>
      </c>
      <c r="L28" s="10">
        <v>6783.06</v>
      </c>
      <c r="M28" s="10">
        <v>6783.06</v>
      </c>
      <c r="N28" s="10">
        <v>6783.06</v>
      </c>
      <c r="O28" s="10">
        <v>6783.18</v>
      </c>
      <c r="P28" s="10">
        <v>7607.21</v>
      </c>
      <c r="Q28" s="10">
        <v>7607.24</v>
      </c>
      <c r="R28" s="10">
        <v>7607.27</v>
      </c>
      <c r="S28" s="10">
        <v>7607.31</v>
      </c>
      <c r="T28" s="10">
        <v>7607.36</v>
      </c>
      <c r="U28" s="10">
        <v>7607.4</v>
      </c>
      <c r="V28" s="10">
        <v>7607.45</v>
      </c>
      <c r="W28" s="10">
        <v>7607.51</v>
      </c>
      <c r="X28" s="10">
        <v>7607.57</v>
      </c>
      <c r="Y28" s="10">
        <v>7607.63</v>
      </c>
      <c r="Z28" s="10">
        <v>7607.7</v>
      </c>
      <c r="AA28" s="10">
        <v>7607.77</v>
      </c>
      <c r="AB28" s="10">
        <v>7607.84</v>
      </c>
      <c r="AC28" s="10">
        <v>7607.91</v>
      </c>
      <c r="AD28" s="10">
        <v>7607.98</v>
      </c>
      <c r="AE28" s="10">
        <v>7608.06</v>
      </c>
      <c r="AF28" s="10">
        <v>7608.13</v>
      </c>
      <c r="AG28" s="10">
        <v>7608.21</v>
      </c>
      <c r="AH28" s="10">
        <v>7608.3</v>
      </c>
      <c r="AI28" s="10">
        <v>7608.38</v>
      </c>
      <c r="AJ28" s="10">
        <v>7608.47</v>
      </c>
      <c r="AK28" s="10">
        <v>7608.56</v>
      </c>
    </row>
    <row r="30" spans="1:37" ht="19" x14ac:dyDescent="0.25">
      <c r="A30" s="11" t="s">
        <v>65</v>
      </c>
    </row>
    <row r="31" spans="1:37" x14ac:dyDescent="0.2">
      <c r="A31" s="10" t="s">
        <v>18</v>
      </c>
      <c r="B31" s="10" t="s">
        <v>19</v>
      </c>
      <c r="C31" s="10" t="s">
        <v>20</v>
      </c>
      <c r="D31" s="10" t="s">
        <v>21</v>
      </c>
      <c r="E31" s="10" t="s">
        <v>22</v>
      </c>
      <c r="F31" s="10" t="s">
        <v>23</v>
      </c>
      <c r="G31" s="10" t="s">
        <v>24</v>
      </c>
      <c r="H31" s="10" t="s">
        <v>25</v>
      </c>
      <c r="I31" s="10" t="s">
        <v>26</v>
      </c>
      <c r="J31" s="10" t="s">
        <v>27</v>
      </c>
      <c r="K31" s="10" t="s">
        <v>28</v>
      </c>
      <c r="L31" s="10" t="s">
        <v>29</v>
      </c>
      <c r="M31" s="10" t="s">
        <v>30</v>
      </c>
      <c r="N31" s="10" t="s">
        <v>31</v>
      </c>
      <c r="O31" s="10" t="s">
        <v>32</v>
      </c>
      <c r="P31" s="10" t="s">
        <v>33</v>
      </c>
      <c r="Q31" s="10" t="s">
        <v>34</v>
      </c>
      <c r="R31" s="10" t="s">
        <v>35</v>
      </c>
      <c r="S31" s="10" t="s">
        <v>36</v>
      </c>
      <c r="T31" s="10" t="s">
        <v>37</v>
      </c>
      <c r="U31" s="10" t="s">
        <v>38</v>
      </c>
      <c r="V31" s="10" t="s">
        <v>39</v>
      </c>
      <c r="W31" s="10" t="s">
        <v>40</v>
      </c>
      <c r="X31" s="10" t="s">
        <v>41</v>
      </c>
      <c r="Y31" s="10" t="s">
        <v>42</v>
      </c>
      <c r="Z31" s="10" t="s">
        <v>43</v>
      </c>
      <c r="AA31" s="10" t="s">
        <v>44</v>
      </c>
      <c r="AB31" s="10" t="s">
        <v>45</v>
      </c>
      <c r="AC31" s="10" t="s">
        <v>46</v>
      </c>
      <c r="AD31" s="10" t="s">
        <v>47</v>
      </c>
      <c r="AE31" s="10" t="s">
        <v>48</v>
      </c>
      <c r="AF31" s="10" t="s">
        <v>49</v>
      </c>
      <c r="AG31" s="10" t="s">
        <v>50</v>
      </c>
      <c r="AH31" s="10" t="s">
        <v>51</v>
      </c>
      <c r="AI31" s="10" t="s">
        <v>52</v>
      </c>
      <c r="AJ31" s="10" t="s">
        <v>53</v>
      </c>
      <c r="AK31" s="10" t="s">
        <v>54</v>
      </c>
    </row>
    <row r="32" spans="1:37" x14ac:dyDescent="0.2">
      <c r="A32" s="10" t="s">
        <v>55</v>
      </c>
      <c r="B32" s="10">
        <v>94</v>
      </c>
      <c r="C32" s="10">
        <v>94</v>
      </c>
      <c r="D32" s="10">
        <v>94</v>
      </c>
      <c r="E32" s="10">
        <v>94</v>
      </c>
      <c r="F32" s="10">
        <v>92.9</v>
      </c>
      <c r="G32" s="10">
        <v>95.45</v>
      </c>
      <c r="H32" s="10">
        <v>95.45</v>
      </c>
      <c r="I32" s="10">
        <v>95.45</v>
      </c>
      <c r="J32" s="10">
        <v>95.45</v>
      </c>
      <c r="K32" s="10">
        <v>95.45</v>
      </c>
      <c r="L32" s="10">
        <v>95.45</v>
      </c>
      <c r="M32" s="10">
        <v>95.45</v>
      </c>
      <c r="N32" s="10">
        <v>95.45</v>
      </c>
      <c r="O32" s="10">
        <v>95.45</v>
      </c>
      <c r="P32" s="10">
        <v>95.45</v>
      </c>
      <c r="Q32" s="10">
        <v>95.45</v>
      </c>
      <c r="R32" s="10">
        <v>95.45</v>
      </c>
      <c r="S32" s="10">
        <v>95.45</v>
      </c>
      <c r="T32" s="10">
        <v>95.45</v>
      </c>
      <c r="U32" s="10">
        <v>95.45</v>
      </c>
      <c r="V32" s="10">
        <v>95.45</v>
      </c>
      <c r="W32" s="10">
        <v>95.45</v>
      </c>
      <c r="X32" s="10">
        <v>95.45</v>
      </c>
      <c r="Y32" s="10">
        <v>95.45</v>
      </c>
      <c r="Z32" s="10">
        <v>95.45</v>
      </c>
      <c r="AA32" s="10">
        <v>95.45</v>
      </c>
      <c r="AB32" s="10">
        <v>95.45</v>
      </c>
      <c r="AC32" s="10">
        <v>95.45</v>
      </c>
      <c r="AD32" s="10">
        <v>95.45</v>
      </c>
      <c r="AE32" s="10">
        <v>95.45</v>
      </c>
      <c r="AF32" s="10">
        <v>95.45</v>
      </c>
      <c r="AG32" s="10">
        <v>95.45</v>
      </c>
      <c r="AH32" s="10">
        <v>95.45</v>
      </c>
      <c r="AI32" s="10">
        <v>95.45</v>
      </c>
      <c r="AJ32" s="10">
        <v>95.45</v>
      </c>
      <c r="AK32" s="10">
        <v>95.45</v>
      </c>
    </row>
    <row r="33" spans="1:37" x14ac:dyDescent="0.2">
      <c r="A33" s="10" t="s">
        <v>56</v>
      </c>
      <c r="B33" s="10">
        <v>65</v>
      </c>
      <c r="C33" s="10">
        <v>65</v>
      </c>
      <c r="D33" s="10">
        <v>65</v>
      </c>
      <c r="E33" s="10">
        <v>65</v>
      </c>
      <c r="F33" s="10">
        <v>65</v>
      </c>
      <c r="G33" s="10">
        <v>65</v>
      </c>
      <c r="H33" s="10">
        <v>65</v>
      </c>
      <c r="I33" s="10">
        <v>65</v>
      </c>
      <c r="J33" s="10">
        <v>65</v>
      </c>
      <c r="K33" s="10">
        <v>65</v>
      </c>
      <c r="L33" s="10">
        <v>65</v>
      </c>
      <c r="M33" s="10">
        <v>65</v>
      </c>
      <c r="N33" s="10">
        <v>65</v>
      </c>
      <c r="O33" s="10">
        <v>65</v>
      </c>
      <c r="P33" s="10">
        <v>65</v>
      </c>
      <c r="Q33" s="10">
        <v>65</v>
      </c>
      <c r="R33" s="10">
        <v>65</v>
      </c>
      <c r="S33" s="10">
        <v>65</v>
      </c>
      <c r="T33" s="10">
        <v>65</v>
      </c>
      <c r="U33" s="10">
        <v>65</v>
      </c>
      <c r="V33" s="10">
        <v>65</v>
      </c>
      <c r="W33" s="10">
        <v>65</v>
      </c>
      <c r="X33" s="10">
        <v>65</v>
      </c>
      <c r="Y33" s="10">
        <v>65</v>
      </c>
      <c r="Z33" s="10">
        <v>65</v>
      </c>
      <c r="AA33" s="10">
        <v>65</v>
      </c>
      <c r="AB33" s="10">
        <v>65</v>
      </c>
      <c r="AC33" s="10">
        <v>65</v>
      </c>
      <c r="AD33" s="10">
        <v>65</v>
      </c>
      <c r="AE33" s="10">
        <v>65</v>
      </c>
      <c r="AF33" s="10">
        <v>65</v>
      </c>
      <c r="AG33" s="10">
        <v>65</v>
      </c>
      <c r="AH33" s="10">
        <v>65</v>
      </c>
      <c r="AI33" s="10">
        <v>65</v>
      </c>
      <c r="AJ33" s="10">
        <v>65</v>
      </c>
      <c r="AK33" s="10">
        <v>65</v>
      </c>
    </row>
    <row r="34" spans="1:37" x14ac:dyDescent="0.2">
      <c r="A34" s="10" t="s">
        <v>57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</row>
    <row r="35" spans="1:37" x14ac:dyDescent="0.2">
      <c r="A35" s="10" t="s">
        <v>58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</row>
    <row r="36" spans="1:37" x14ac:dyDescent="0.2">
      <c r="A36" s="10" t="s">
        <v>59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</row>
    <row r="37" spans="1:37" x14ac:dyDescent="0.2">
      <c r="A37" s="10" t="s">
        <v>60</v>
      </c>
      <c r="B37" s="10">
        <v>2.1</v>
      </c>
      <c r="C37" s="10">
        <v>2.1</v>
      </c>
      <c r="D37" s="10">
        <v>2.1</v>
      </c>
      <c r="E37" s="10">
        <v>2.1</v>
      </c>
      <c r="F37" s="10">
        <v>2.1</v>
      </c>
      <c r="G37" s="10">
        <v>2.1</v>
      </c>
      <c r="H37" s="10">
        <v>2.1</v>
      </c>
      <c r="I37" s="10">
        <v>2.1</v>
      </c>
      <c r="J37" s="10">
        <v>2.1</v>
      </c>
      <c r="K37" s="10">
        <v>2.1</v>
      </c>
      <c r="L37" s="10">
        <v>2.1</v>
      </c>
      <c r="M37" s="10">
        <v>2.1</v>
      </c>
      <c r="N37" s="10">
        <v>2.1</v>
      </c>
      <c r="O37" s="10">
        <v>2.1</v>
      </c>
      <c r="P37" s="10">
        <v>2.1</v>
      </c>
      <c r="Q37" s="10">
        <v>2.1</v>
      </c>
      <c r="R37" s="10">
        <v>2.1</v>
      </c>
      <c r="S37" s="10">
        <v>2.1</v>
      </c>
      <c r="T37" s="10">
        <v>2.11</v>
      </c>
      <c r="U37" s="10">
        <v>2.11</v>
      </c>
      <c r="V37" s="10">
        <v>2.11</v>
      </c>
      <c r="W37" s="10">
        <v>2.11</v>
      </c>
      <c r="X37" s="10">
        <v>2.11</v>
      </c>
      <c r="Y37" s="10">
        <v>2.11</v>
      </c>
      <c r="Z37" s="10">
        <v>2.11</v>
      </c>
      <c r="AA37" s="10">
        <v>2.11</v>
      </c>
      <c r="AB37" s="10">
        <v>2.12</v>
      </c>
      <c r="AC37" s="10">
        <v>2.12</v>
      </c>
      <c r="AD37" s="10">
        <v>2.12</v>
      </c>
      <c r="AE37" s="10">
        <v>2.12</v>
      </c>
      <c r="AF37" s="10">
        <v>2.12</v>
      </c>
      <c r="AG37" s="10">
        <v>2.12</v>
      </c>
      <c r="AH37" s="10">
        <v>2.13</v>
      </c>
      <c r="AI37" s="10">
        <v>2.13</v>
      </c>
      <c r="AJ37" s="10">
        <v>2.13</v>
      </c>
      <c r="AK37" s="10">
        <v>2.13</v>
      </c>
    </row>
    <row r="38" spans="1:37" x14ac:dyDescent="0.2">
      <c r="A38" s="10" t="s">
        <v>61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0.01</v>
      </c>
      <c r="O38" s="10">
        <v>0.01</v>
      </c>
      <c r="P38" s="10">
        <v>0.01</v>
      </c>
      <c r="Q38" s="10">
        <v>0.01</v>
      </c>
      <c r="R38" s="10">
        <v>0.01</v>
      </c>
      <c r="S38" s="10">
        <v>0.02</v>
      </c>
      <c r="T38" s="10">
        <v>0.03</v>
      </c>
      <c r="U38" s="10">
        <v>0.05</v>
      </c>
      <c r="V38" s="10">
        <v>0.06</v>
      </c>
      <c r="W38" s="10">
        <v>0.08</v>
      </c>
      <c r="X38" s="10">
        <v>0.1</v>
      </c>
      <c r="Y38" s="10">
        <v>0.13</v>
      </c>
      <c r="Z38" s="10">
        <v>0.16</v>
      </c>
      <c r="AA38" s="10">
        <v>0.19</v>
      </c>
      <c r="AB38" s="10">
        <v>0.23</v>
      </c>
      <c r="AC38" s="10">
        <v>0.28000000000000003</v>
      </c>
      <c r="AD38" s="10">
        <v>0.32</v>
      </c>
      <c r="AE38" s="10">
        <v>0.38</v>
      </c>
      <c r="AF38" s="10">
        <v>0.43</v>
      </c>
      <c r="AG38" s="10">
        <v>0.49</v>
      </c>
      <c r="AH38" s="10">
        <v>0.56000000000000005</v>
      </c>
      <c r="AI38" s="10">
        <v>0.63</v>
      </c>
      <c r="AJ38" s="10">
        <v>0.7</v>
      </c>
      <c r="AK38" s="10">
        <v>0.78</v>
      </c>
    </row>
    <row r="39" spans="1:37" x14ac:dyDescent="0.2">
      <c r="A39" s="10" t="s">
        <v>62</v>
      </c>
      <c r="B39" s="10">
        <v>13</v>
      </c>
      <c r="C39" s="10">
        <v>13</v>
      </c>
      <c r="D39" s="10">
        <v>72</v>
      </c>
      <c r="E39" s="10">
        <v>72</v>
      </c>
      <c r="F39" s="10">
        <v>151</v>
      </c>
      <c r="G39" s="10">
        <v>163</v>
      </c>
      <c r="H39" s="10">
        <v>163</v>
      </c>
      <c r="I39" s="10">
        <v>163</v>
      </c>
      <c r="J39" s="10">
        <v>173</v>
      </c>
      <c r="K39" s="10">
        <v>203.28</v>
      </c>
      <c r="L39" s="10">
        <v>203.28</v>
      </c>
      <c r="M39" s="10">
        <v>203.28</v>
      </c>
      <c r="N39" s="10">
        <v>203.28</v>
      </c>
      <c r="O39" s="10">
        <v>203.28</v>
      </c>
      <c r="P39" s="10">
        <v>203.28</v>
      </c>
      <c r="Q39" s="10">
        <v>233.28</v>
      </c>
      <c r="R39" s="10">
        <v>233.28</v>
      </c>
      <c r="S39" s="10">
        <v>233.28</v>
      </c>
      <c r="T39" s="10">
        <v>233.28</v>
      </c>
      <c r="U39" s="10">
        <v>233.28</v>
      </c>
      <c r="V39" s="10">
        <v>263.27999999999997</v>
      </c>
      <c r="W39" s="10">
        <v>263.27999999999997</v>
      </c>
      <c r="X39" s="10">
        <v>263.27999999999997</v>
      </c>
      <c r="Y39" s="10">
        <v>263.27999999999997</v>
      </c>
      <c r="Z39" s="10">
        <v>263.27999999999997</v>
      </c>
      <c r="AA39" s="10">
        <v>293.27999999999997</v>
      </c>
      <c r="AB39" s="10">
        <v>293.27999999999997</v>
      </c>
      <c r="AC39" s="10">
        <v>293.27999999999997</v>
      </c>
      <c r="AD39" s="10">
        <v>293.27999999999997</v>
      </c>
      <c r="AE39" s="10">
        <v>293.27999999999997</v>
      </c>
      <c r="AF39" s="10">
        <v>293.27999999999997</v>
      </c>
      <c r="AG39" s="10">
        <v>293.27999999999997</v>
      </c>
      <c r="AH39" s="10">
        <v>293.27999999999997</v>
      </c>
      <c r="AI39" s="10">
        <v>293.27999999999997</v>
      </c>
      <c r="AJ39" s="10">
        <v>293.27999999999997</v>
      </c>
      <c r="AK39" s="10">
        <v>293.27999999999997</v>
      </c>
    </row>
    <row r="40" spans="1:37" x14ac:dyDescent="0.2">
      <c r="A40" s="10" t="s">
        <v>63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</row>
    <row r="42" spans="1:37" ht="19" x14ac:dyDescent="0.25">
      <c r="A42" s="11" t="s">
        <v>66</v>
      </c>
    </row>
    <row r="43" spans="1:37" x14ac:dyDescent="0.2">
      <c r="A43" s="10" t="s">
        <v>18</v>
      </c>
      <c r="B43" s="10" t="s">
        <v>19</v>
      </c>
      <c r="C43" s="10" t="s">
        <v>20</v>
      </c>
      <c r="D43" s="10" t="s">
        <v>21</v>
      </c>
      <c r="E43" s="10" t="s">
        <v>22</v>
      </c>
      <c r="F43" s="10" t="s">
        <v>23</v>
      </c>
      <c r="G43" s="10" t="s">
        <v>24</v>
      </c>
      <c r="H43" s="10" t="s">
        <v>25</v>
      </c>
      <c r="I43" s="10" t="s">
        <v>26</v>
      </c>
      <c r="J43" s="10" t="s">
        <v>27</v>
      </c>
      <c r="K43" s="10" t="s">
        <v>28</v>
      </c>
      <c r="L43" s="10" t="s">
        <v>29</v>
      </c>
      <c r="M43" s="10" t="s">
        <v>30</v>
      </c>
      <c r="N43" s="10" t="s">
        <v>31</v>
      </c>
      <c r="O43" s="10" t="s">
        <v>32</v>
      </c>
      <c r="P43" s="10" t="s">
        <v>33</v>
      </c>
      <c r="Q43" s="10" t="s">
        <v>34</v>
      </c>
      <c r="R43" s="10" t="s">
        <v>35</v>
      </c>
      <c r="S43" s="10" t="s">
        <v>36</v>
      </c>
      <c r="T43" s="10" t="s">
        <v>37</v>
      </c>
      <c r="U43" s="10" t="s">
        <v>38</v>
      </c>
      <c r="V43" s="10" t="s">
        <v>39</v>
      </c>
      <c r="W43" s="10" t="s">
        <v>40</v>
      </c>
      <c r="X43" s="10" t="s">
        <v>41</v>
      </c>
      <c r="Y43" s="10" t="s">
        <v>42</v>
      </c>
      <c r="Z43" s="10" t="s">
        <v>43</v>
      </c>
      <c r="AA43" s="10" t="s">
        <v>44</v>
      </c>
      <c r="AB43" s="10" t="s">
        <v>45</v>
      </c>
      <c r="AC43" s="10" t="s">
        <v>46</v>
      </c>
      <c r="AD43" s="10" t="s">
        <v>47</v>
      </c>
      <c r="AE43" s="10" t="s">
        <v>48</v>
      </c>
      <c r="AF43" s="10" t="s">
        <v>49</v>
      </c>
      <c r="AG43" s="10" t="s">
        <v>50</v>
      </c>
      <c r="AH43" s="10" t="s">
        <v>51</v>
      </c>
      <c r="AI43" s="10" t="s">
        <v>52</v>
      </c>
      <c r="AJ43" s="10" t="s">
        <v>53</v>
      </c>
      <c r="AK43" s="10" t="s">
        <v>54</v>
      </c>
    </row>
    <row r="44" spans="1:37" x14ac:dyDescent="0.2">
      <c r="A44" s="10" t="s">
        <v>55</v>
      </c>
      <c r="B44" s="10">
        <v>320.3</v>
      </c>
      <c r="C44" s="10">
        <v>320.3</v>
      </c>
      <c r="D44" s="10">
        <v>320.3</v>
      </c>
      <c r="E44" s="10">
        <v>320.3</v>
      </c>
      <c r="F44" s="10">
        <v>320.3</v>
      </c>
      <c r="G44" s="10">
        <v>320.3</v>
      </c>
      <c r="H44" s="10">
        <v>222.3</v>
      </c>
      <c r="I44" s="10">
        <v>222.3</v>
      </c>
      <c r="J44" s="10">
        <v>222.3</v>
      </c>
      <c r="K44" s="10">
        <v>222.3</v>
      </c>
      <c r="L44" s="10">
        <v>222.3</v>
      </c>
      <c r="M44" s="10">
        <v>222.3</v>
      </c>
      <c r="N44" s="10">
        <v>222.3</v>
      </c>
      <c r="O44" s="10">
        <v>222.3</v>
      </c>
      <c r="P44" s="10">
        <v>222.3</v>
      </c>
      <c r="Q44" s="10">
        <v>222.3</v>
      </c>
      <c r="R44" s="10">
        <v>222.3</v>
      </c>
      <c r="S44" s="10">
        <v>222.3</v>
      </c>
      <c r="T44" s="10">
        <v>222.3</v>
      </c>
      <c r="U44" s="10">
        <v>222.3</v>
      </c>
      <c r="V44" s="10">
        <v>222.3</v>
      </c>
      <c r="W44" s="10">
        <v>222.3</v>
      </c>
      <c r="X44" s="10">
        <v>222.3</v>
      </c>
      <c r="Y44" s="10">
        <v>222.3</v>
      </c>
      <c r="Z44" s="10">
        <v>222.3</v>
      </c>
      <c r="AA44" s="10">
        <v>222.3</v>
      </c>
      <c r="AB44" s="10">
        <v>222.3</v>
      </c>
      <c r="AC44" s="10">
        <v>222.3</v>
      </c>
      <c r="AD44" s="10">
        <v>222.3</v>
      </c>
      <c r="AE44" s="10">
        <v>222.3</v>
      </c>
      <c r="AF44" s="10">
        <v>222.3</v>
      </c>
      <c r="AG44" s="10">
        <v>222.3</v>
      </c>
      <c r="AH44" s="10">
        <v>222.3</v>
      </c>
      <c r="AI44" s="10">
        <v>222.3</v>
      </c>
      <c r="AJ44" s="10">
        <v>222.3</v>
      </c>
      <c r="AK44" s="10">
        <v>222.3</v>
      </c>
    </row>
    <row r="45" spans="1:37" x14ac:dyDescent="0.2">
      <c r="A45" s="10" t="s">
        <v>56</v>
      </c>
      <c r="B45" s="10">
        <v>332</v>
      </c>
      <c r="C45" s="10">
        <v>332</v>
      </c>
      <c r="D45" s="10">
        <v>332</v>
      </c>
      <c r="E45" s="10">
        <v>332</v>
      </c>
      <c r="F45" s="10">
        <v>332</v>
      </c>
      <c r="G45" s="10">
        <v>332</v>
      </c>
      <c r="H45" s="10">
        <v>332</v>
      </c>
      <c r="I45" s="10">
        <v>332</v>
      </c>
      <c r="J45" s="10">
        <v>332</v>
      </c>
      <c r="K45" s="10">
        <v>332</v>
      </c>
      <c r="L45" s="10">
        <v>332</v>
      </c>
      <c r="M45" s="10">
        <v>332</v>
      </c>
      <c r="N45" s="10">
        <v>332</v>
      </c>
      <c r="O45" s="10">
        <v>332</v>
      </c>
      <c r="P45" s="10">
        <v>332</v>
      </c>
      <c r="Q45" s="10">
        <v>332</v>
      </c>
      <c r="R45" s="10">
        <v>332</v>
      </c>
      <c r="S45" s="10">
        <v>332</v>
      </c>
      <c r="T45" s="10">
        <v>332</v>
      </c>
      <c r="U45" s="10">
        <v>332</v>
      </c>
      <c r="V45" s="10">
        <v>252</v>
      </c>
      <c r="W45" s="10">
        <v>252</v>
      </c>
      <c r="X45" s="10">
        <v>252</v>
      </c>
      <c r="Y45" s="10">
        <v>252</v>
      </c>
      <c r="Z45" s="10">
        <v>252</v>
      </c>
      <c r="AA45" s="10">
        <v>252</v>
      </c>
      <c r="AB45" s="10">
        <v>252</v>
      </c>
      <c r="AC45" s="10">
        <v>153</v>
      </c>
      <c r="AD45" s="10">
        <v>153</v>
      </c>
      <c r="AE45" s="10">
        <v>153</v>
      </c>
      <c r="AF45" s="10">
        <v>153</v>
      </c>
      <c r="AG45" s="10">
        <v>153</v>
      </c>
      <c r="AH45" s="10">
        <v>153</v>
      </c>
      <c r="AI45" s="10">
        <v>153</v>
      </c>
      <c r="AJ45" s="10">
        <v>153</v>
      </c>
      <c r="AK45" s="10">
        <v>153</v>
      </c>
    </row>
    <row r="46" spans="1:37" x14ac:dyDescent="0.2">
      <c r="A46" s="10" t="s">
        <v>57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150</v>
      </c>
      <c r="I46" s="10">
        <v>150</v>
      </c>
      <c r="J46" s="10">
        <v>150</v>
      </c>
      <c r="K46" s="10">
        <v>150</v>
      </c>
      <c r="L46" s="10">
        <v>150</v>
      </c>
      <c r="M46" s="10">
        <v>150</v>
      </c>
      <c r="N46" s="10">
        <v>150</v>
      </c>
      <c r="O46" s="10">
        <v>150</v>
      </c>
      <c r="P46" s="10">
        <v>150</v>
      </c>
      <c r="Q46" s="10">
        <v>150</v>
      </c>
      <c r="R46" s="10">
        <v>150</v>
      </c>
      <c r="S46" s="10">
        <v>150</v>
      </c>
      <c r="T46" s="10">
        <v>150</v>
      </c>
      <c r="U46" s="10">
        <v>150</v>
      </c>
      <c r="V46" s="10">
        <v>150</v>
      </c>
      <c r="W46" s="10">
        <v>350</v>
      </c>
      <c r="X46" s="10">
        <v>350</v>
      </c>
      <c r="Y46" s="10">
        <v>350</v>
      </c>
      <c r="Z46" s="10">
        <v>550</v>
      </c>
      <c r="AA46" s="10">
        <v>550</v>
      </c>
      <c r="AB46" s="10">
        <v>550</v>
      </c>
      <c r="AC46" s="10">
        <v>550</v>
      </c>
      <c r="AD46" s="10">
        <v>550</v>
      </c>
      <c r="AE46" s="10">
        <v>750</v>
      </c>
      <c r="AF46" s="10">
        <v>800</v>
      </c>
      <c r="AG46" s="10">
        <v>800</v>
      </c>
      <c r="AH46" s="10">
        <v>800</v>
      </c>
      <c r="AI46" s="10">
        <v>800</v>
      </c>
      <c r="AJ46" s="10">
        <v>850</v>
      </c>
      <c r="AK46" s="10">
        <v>850</v>
      </c>
    </row>
    <row r="47" spans="1:37" x14ac:dyDescent="0.2">
      <c r="A47" s="10" t="s">
        <v>58</v>
      </c>
      <c r="B47" s="10">
        <v>1288</v>
      </c>
      <c r="C47" s="10">
        <v>1288</v>
      </c>
      <c r="D47" s="10">
        <v>1288</v>
      </c>
      <c r="E47" s="10">
        <v>1288</v>
      </c>
      <c r="F47" s="10">
        <v>1288</v>
      </c>
      <c r="G47" s="10">
        <v>1288</v>
      </c>
      <c r="H47" s="10">
        <v>1288</v>
      </c>
      <c r="I47" s="10">
        <v>1288</v>
      </c>
      <c r="J47" s="10">
        <v>1288</v>
      </c>
      <c r="K47" s="10">
        <v>1288</v>
      </c>
      <c r="L47" s="10">
        <v>1288</v>
      </c>
      <c r="M47" s="10">
        <v>1288</v>
      </c>
      <c r="N47" s="10">
        <v>1288</v>
      </c>
      <c r="O47" s="10">
        <v>1288</v>
      </c>
      <c r="P47" s="10">
        <v>1133</v>
      </c>
      <c r="Q47" s="10">
        <v>1133</v>
      </c>
      <c r="R47" s="10">
        <v>1133</v>
      </c>
      <c r="S47" s="10">
        <v>1133</v>
      </c>
      <c r="T47" s="10">
        <v>1133</v>
      </c>
      <c r="U47" s="10">
        <v>1133</v>
      </c>
      <c r="V47" s="10">
        <v>1133</v>
      </c>
      <c r="W47" s="10">
        <v>1133</v>
      </c>
      <c r="X47" s="10">
        <v>1133</v>
      </c>
      <c r="Y47" s="10">
        <v>1133</v>
      </c>
      <c r="Z47" s="10">
        <v>1133</v>
      </c>
      <c r="AA47" s="10">
        <v>1133</v>
      </c>
      <c r="AB47" s="10">
        <v>1133</v>
      </c>
      <c r="AC47" s="10">
        <v>1133</v>
      </c>
      <c r="AD47" s="10">
        <v>1133</v>
      </c>
      <c r="AE47" s="10">
        <v>1133</v>
      </c>
      <c r="AF47" s="10">
        <v>977</v>
      </c>
      <c r="AG47" s="10">
        <v>977</v>
      </c>
      <c r="AH47" s="10">
        <v>977</v>
      </c>
      <c r="AI47" s="10">
        <v>977</v>
      </c>
      <c r="AJ47" s="10">
        <v>822</v>
      </c>
      <c r="AK47" s="10">
        <v>822</v>
      </c>
    </row>
    <row r="48" spans="1:37" x14ac:dyDescent="0.2">
      <c r="A48" s="10" t="s">
        <v>59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</row>
    <row r="49" spans="1:37" x14ac:dyDescent="0.2">
      <c r="A49" s="10" t="s">
        <v>60</v>
      </c>
      <c r="B49" s="10">
        <v>68.62</v>
      </c>
      <c r="C49" s="10">
        <v>66.12</v>
      </c>
      <c r="D49" s="10">
        <v>66.12</v>
      </c>
      <c r="E49" s="10">
        <v>66.12</v>
      </c>
      <c r="F49" s="10">
        <v>66.12</v>
      </c>
      <c r="G49" s="10">
        <v>66.12</v>
      </c>
      <c r="H49" s="10">
        <v>66.12</v>
      </c>
      <c r="I49" s="10">
        <v>66.12</v>
      </c>
      <c r="J49" s="10">
        <v>66.12</v>
      </c>
      <c r="K49" s="10">
        <v>112.56</v>
      </c>
      <c r="L49" s="10">
        <v>112.56</v>
      </c>
      <c r="M49" s="10">
        <v>112.58</v>
      </c>
      <c r="N49" s="10">
        <v>112.59</v>
      </c>
      <c r="O49" s="10">
        <v>112.59</v>
      </c>
      <c r="P49" s="10">
        <v>112.6</v>
      </c>
      <c r="Q49" s="10">
        <v>112.61</v>
      </c>
      <c r="R49" s="10">
        <v>112.62</v>
      </c>
      <c r="S49" s="10">
        <v>112.63</v>
      </c>
      <c r="T49" s="10">
        <v>112.64</v>
      </c>
      <c r="U49" s="10">
        <v>112.65</v>
      </c>
      <c r="V49" s="10">
        <v>112.66</v>
      </c>
      <c r="W49" s="10">
        <v>112.68</v>
      </c>
      <c r="X49" s="10">
        <v>112.7</v>
      </c>
      <c r="Y49" s="10">
        <v>112.71</v>
      </c>
      <c r="Z49" s="10">
        <v>112.73</v>
      </c>
      <c r="AA49" s="10">
        <v>112.75</v>
      </c>
      <c r="AB49" s="10">
        <v>112.77</v>
      </c>
      <c r="AC49" s="10">
        <v>112.79</v>
      </c>
      <c r="AD49" s="10">
        <v>112.81</v>
      </c>
      <c r="AE49" s="10">
        <v>112.83</v>
      </c>
      <c r="AF49" s="10">
        <v>112.85</v>
      </c>
      <c r="AG49" s="10">
        <v>112.87</v>
      </c>
      <c r="AH49" s="10">
        <v>112.89</v>
      </c>
      <c r="AI49" s="10">
        <v>112.92</v>
      </c>
      <c r="AJ49" s="10">
        <v>112.94</v>
      </c>
      <c r="AK49" s="10">
        <v>112.96</v>
      </c>
    </row>
    <row r="50" spans="1:37" x14ac:dyDescent="0.2">
      <c r="A50" s="10" t="s">
        <v>61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0.37</v>
      </c>
      <c r="K50" s="10">
        <v>0.37</v>
      </c>
      <c r="L50" s="10">
        <v>0.37</v>
      </c>
      <c r="M50" s="10">
        <v>0.37</v>
      </c>
      <c r="N50" s="10">
        <v>0.41</v>
      </c>
      <c r="O50" s="10">
        <v>0.42</v>
      </c>
      <c r="P50" s="10">
        <v>0.43</v>
      </c>
      <c r="Q50" s="10">
        <v>0.45</v>
      </c>
      <c r="R50" s="10">
        <v>0.49</v>
      </c>
      <c r="S50" s="10">
        <v>0.54</v>
      </c>
      <c r="T50" s="10">
        <v>0.63</v>
      </c>
      <c r="U50" s="10">
        <v>0.73</v>
      </c>
      <c r="V50" s="10">
        <v>0.85</v>
      </c>
      <c r="W50" s="10">
        <v>1</v>
      </c>
      <c r="X50" s="10">
        <v>1.1599999999999999</v>
      </c>
      <c r="Y50" s="10">
        <v>1.36</v>
      </c>
      <c r="Z50" s="10">
        <v>1.57</v>
      </c>
      <c r="AA50" s="10">
        <v>1.82</v>
      </c>
      <c r="AB50" s="10">
        <v>2.1</v>
      </c>
      <c r="AC50" s="10">
        <v>2.41</v>
      </c>
      <c r="AD50" s="10">
        <v>2.78</v>
      </c>
      <c r="AE50" s="10">
        <v>3.17</v>
      </c>
      <c r="AF50" s="10">
        <v>3.59</v>
      </c>
      <c r="AG50" s="10">
        <v>4.0199999999999996</v>
      </c>
      <c r="AH50" s="10">
        <v>4.4800000000000004</v>
      </c>
      <c r="AI50" s="10">
        <v>5</v>
      </c>
      <c r="AJ50" s="10">
        <v>5.54</v>
      </c>
      <c r="AK50" s="10">
        <v>6.11</v>
      </c>
    </row>
    <row r="51" spans="1:37" x14ac:dyDescent="0.2">
      <c r="A51" s="10" t="s">
        <v>62</v>
      </c>
      <c r="B51" s="10">
        <v>34.700000000000003</v>
      </c>
      <c r="C51" s="10">
        <v>37.1</v>
      </c>
      <c r="D51" s="10">
        <v>42.3</v>
      </c>
      <c r="E51" s="10">
        <v>43.2</v>
      </c>
      <c r="F51" s="10">
        <v>43.2</v>
      </c>
      <c r="G51" s="10">
        <v>122.2</v>
      </c>
      <c r="H51" s="10">
        <v>216.6</v>
      </c>
      <c r="I51" s="10">
        <v>320.2</v>
      </c>
      <c r="J51" s="10">
        <v>326.17</v>
      </c>
      <c r="K51" s="10">
        <v>328.17</v>
      </c>
      <c r="L51" s="10">
        <v>443.97</v>
      </c>
      <c r="M51" s="10">
        <v>505.94</v>
      </c>
      <c r="N51" s="10">
        <v>506.08</v>
      </c>
      <c r="O51" s="10">
        <v>506.21</v>
      </c>
      <c r="P51" s="10">
        <v>506.37</v>
      </c>
      <c r="Q51" s="10">
        <v>531.57000000000005</v>
      </c>
      <c r="R51" s="10">
        <v>531.80999999999995</v>
      </c>
      <c r="S51" s="10">
        <v>532.09</v>
      </c>
      <c r="T51" s="10">
        <v>532.41999999999996</v>
      </c>
      <c r="U51" s="10">
        <v>532.79</v>
      </c>
      <c r="V51" s="10">
        <v>558.20000000000005</v>
      </c>
      <c r="W51" s="10">
        <v>558.64</v>
      </c>
      <c r="X51" s="10">
        <v>559.13</v>
      </c>
      <c r="Y51" s="10">
        <v>559.63</v>
      </c>
      <c r="Z51" s="10">
        <v>560.19000000000005</v>
      </c>
      <c r="AA51" s="10">
        <v>585.76</v>
      </c>
      <c r="AB51" s="10">
        <v>585.76</v>
      </c>
      <c r="AC51" s="10">
        <v>585.76</v>
      </c>
      <c r="AD51" s="10">
        <v>585.76</v>
      </c>
      <c r="AE51" s="10">
        <v>585.76</v>
      </c>
      <c r="AF51" s="10">
        <v>610.76</v>
      </c>
      <c r="AG51" s="10">
        <v>610.76</v>
      </c>
      <c r="AH51" s="10">
        <v>610.76</v>
      </c>
      <c r="AI51" s="10">
        <v>610.76</v>
      </c>
      <c r="AJ51" s="10">
        <v>610.76</v>
      </c>
      <c r="AK51" s="10">
        <v>635.76</v>
      </c>
    </row>
    <row r="52" spans="1:37" x14ac:dyDescent="0.2">
      <c r="A52" s="10" t="s">
        <v>63</v>
      </c>
      <c r="B52" s="10">
        <v>401.2</v>
      </c>
      <c r="C52" s="10">
        <v>401.2</v>
      </c>
      <c r="D52" s="10">
        <v>401.2</v>
      </c>
      <c r="E52" s="10">
        <v>401.2</v>
      </c>
      <c r="F52" s="10">
        <v>401.2</v>
      </c>
      <c r="G52" s="10">
        <v>401.2</v>
      </c>
      <c r="H52" s="10">
        <v>401.2</v>
      </c>
      <c r="I52" s="10">
        <v>401.2</v>
      </c>
      <c r="J52" s="10">
        <v>401.2</v>
      </c>
      <c r="K52" s="10">
        <v>388.2</v>
      </c>
      <c r="L52" s="10">
        <v>392.2</v>
      </c>
      <c r="M52" s="10">
        <v>392.2</v>
      </c>
      <c r="N52" s="10">
        <v>392.2</v>
      </c>
      <c r="O52" s="10">
        <v>392.36</v>
      </c>
      <c r="P52" s="10">
        <v>392.4</v>
      </c>
      <c r="Q52" s="10">
        <v>438.43</v>
      </c>
      <c r="R52" s="10">
        <v>438.48</v>
      </c>
      <c r="S52" s="10">
        <v>438.53</v>
      </c>
      <c r="T52" s="10">
        <v>438.6</v>
      </c>
      <c r="U52" s="10">
        <v>438.67</v>
      </c>
      <c r="V52" s="10">
        <v>438.75</v>
      </c>
      <c r="W52" s="10">
        <v>438.84</v>
      </c>
      <c r="X52" s="10">
        <v>438.94</v>
      </c>
      <c r="Y52" s="10">
        <v>439.04</v>
      </c>
      <c r="Z52" s="10">
        <v>439.15</v>
      </c>
      <c r="AA52" s="10">
        <v>439.26</v>
      </c>
      <c r="AB52" s="10">
        <v>439.38</v>
      </c>
      <c r="AC52" s="10">
        <v>439.5</v>
      </c>
      <c r="AD52" s="10">
        <v>439.63</v>
      </c>
      <c r="AE52" s="10">
        <v>439.76</v>
      </c>
      <c r="AF52" s="10">
        <v>439.9</v>
      </c>
      <c r="AG52" s="10">
        <v>440.04</v>
      </c>
      <c r="AH52" s="10">
        <v>440.18</v>
      </c>
      <c r="AI52" s="10">
        <v>440.33</v>
      </c>
      <c r="AJ52" s="10">
        <v>440.48</v>
      </c>
      <c r="AK52" s="10">
        <v>440.64</v>
      </c>
    </row>
    <row r="54" spans="1:37" ht="19" x14ac:dyDescent="0.25">
      <c r="A54" s="11" t="s">
        <v>67</v>
      </c>
    </row>
    <row r="55" spans="1:37" x14ac:dyDescent="0.2">
      <c r="A55" s="10" t="s">
        <v>18</v>
      </c>
      <c r="B55" s="10" t="s">
        <v>19</v>
      </c>
      <c r="C55" s="10" t="s">
        <v>20</v>
      </c>
      <c r="D55" s="10" t="s">
        <v>21</v>
      </c>
      <c r="E55" s="10" t="s">
        <v>22</v>
      </c>
      <c r="F55" s="10" t="s">
        <v>23</v>
      </c>
      <c r="G55" s="10" t="s">
        <v>24</v>
      </c>
      <c r="H55" s="10" t="s">
        <v>25</v>
      </c>
      <c r="I55" s="10" t="s">
        <v>26</v>
      </c>
      <c r="J55" s="10" t="s">
        <v>27</v>
      </c>
      <c r="K55" s="10" t="s">
        <v>28</v>
      </c>
      <c r="L55" s="10" t="s">
        <v>29</v>
      </c>
      <c r="M55" s="10" t="s">
        <v>30</v>
      </c>
      <c r="N55" s="10" t="s">
        <v>31</v>
      </c>
      <c r="O55" s="10" t="s">
        <v>32</v>
      </c>
      <c r="P55" s="10" t="s">
        <v>33</v>
      </c>
      <c r="Q55" s="10" t="s">
        <v>34</v>
      </c>
      <c r="R55" s="10" t="s">
        <v>35</v>
      </c>
      <c r="S55" s="10" t="s">
        <v>36</v>
      </c>
      <c r="T55" s="10" t="s">
        <v>37</v>
      </c>
      <c r="U55" s="10" t="s">
        <v>38</v>
      </c>
      <c r="V55" s="10" t="s">
        <v>39</v>
      </c>
      <c r="W55" s="10" t="s">
        <v>40</v>
      </c>
      <c r="X55" s="10" t="s">
        <v>41</v>
      </c>
      <c r="Y55" s="10" t="s">
        <v>42</v>
      </c>
      <c r="Z55" s="10" t="s">
        <v>43</v>
      </c>
      <c r="AA55" s="10" t="s">
        <v>44</v>
      </c>
      <c r="AB55" s="10" t="s">
        <v>45</v>
      </c>
      <c r="AC55" s="10" t="s">
        <v>46</v>
      </c>
      <c r="AD55" s="10" t="s">
        <v>47</v>
      </c>
      <c r="AE55" s="10" t="s">
        <v>48</v>
      </c>
      <c r="AF55" s="10" t="s">
        <v>49</v>
      </c>
      <c r="AG55" s="10" t="s">
        <v>50</v>
      </c>
      <c r="AH55" s="10" t="s">
        <v>51</v>
      </c>
      <c r="AI55" s="10" t="s">
        <v>52</v>
      </c>
      <c r="AJ55" s="10" t="s">
        <v>53</v>
      </c>
      <c r="AK55" s="10" t="s">
        <v>54</v>
      </c>
    </row>
    <row r="56" spans="1:37" x14ac:dyDescent="0.2">
      <c r="A56" s="10" t="s">
        <v>55</v>
      </c>
      <c r="B56" s="10">
        <v>633.04</v>
      </c>
      <c r="C56" s="10">
        <v>633.04</v>
      </c>
      <c r="D56" s="10">
        <v>633.04</v>
      </c>
      <c r="E56" s="10">
        <v>633.04</v>
      </c>
      <c r="F56" s="10">
        <v>633.04</v>
      </c>
      <c r="G56" s="10">
        <v>633.04</v>
      </c>
      <c r="H56" s="10">
        <v>633.04</v>
      </c>
      <c r="I56" s="10">
        <v>633.04</v>
      </c>
      <c r="J56" s="10">
        <v>633.04</v>
      </c>
      <c r="K56" s="10">
        <v>633.04</v>
      </c>
      <c r="L56" s="10">
        <v>633.04</v>
      </c>
      <c r="M56" s="10">
        <v>633.04</v>
      </c>
      <c r="N56" s="10">
        <v>633.04</v>
      </c>
      <c r="O56" s="10">
        <v>633.04</v>
      </c>
      <c r="P56" s="10">
        <v>633.04</v>
      </c>
      <c r="Q56" s="10">
        <v>633.04</v>
      </c>
      <c r="R56" s="10">
        <v>633.04</v>
      </c>
      <c r="S56" s="10">
        <v>633.04</v>
      </c>
      <c r="T56" s="10">
        <v>633.04</v>
      </c>
      <c r="U56" s="10">
        <v>633.04</v>
      </c>
      <c r="V56" s="10">
        <v>633.04</v>
      </c>
      <c r="W56" s="10">
        <v>604.34</v>
      </c>
      <c r="X56" s="10">
        <v>604.34</v>
      </c>
      <c r="Y56" s="10">
        <v>704.34</v>
      </c>
      <c r="Z56" s="10">
        <v>704.34</v>
      </c>
      <c r="AA56" s="10">
        <v>704.34</v>
      </c>
      <c r="AB56" s="10">
        <v>704.34</v>
      </c>
      <c r="AC56" s="10">
        <v>704.34</v>
      </c>
      <c r="AD56" s="10">
        <v>704.34</v>
      </c>
      <c r="AE56" s="10">
        <v>704.34</v>
      </c>
      <c r="AF56" s="10">
        <v>704.34</v>
      </c>
      <c r="AG56" s="10">
        <v>704.34</v>
      </c>
      <c r="AH56" s="10">
        <v>704.34</v>
      </c>
      <c r="AI56" s="10">
        <v>704.34</v>
      </c>
      <c r="AJ56" s="10">
        <v>704.34</v>
      </c>
      <c r="AK56" s="10">
        <v>514.34</v>
      </c>
    </row>
    <row r="57" spans="1:37" x14ac:dyDescent="0.2">
      <c r="A57" s="10" t="s">
        <v>56</v>
      </c>
      <c r="B57" s="10">
        <v>1055</v>
      </c>
      <c r="C57" s="10">
        <v>1055</v>
      </c>
      <c r="D57" s="10">
        <v>1055</v>
      </c>
      <c r="E57" s="10">
        <v>1055</v>
      </c>
      <c r="F57" s="10">
        <v>1050</v>
      </c>
      <c r="G57" s="10">
        <v>996</v>
      </c>
      <c r="H57" s="10">
        <v>1050</v>
      </c>
      <c r="I57" s="10">
        <v>1050</v>
      </c>
      <c r="J57" s="10">
        <v>1050</v>
      </c>
      <c r="K57" s="10">
        <v>1050</v>
      </c>
      <c r="L57" s="10">
        <v>1050</v>
      </c>
      <c r="M57" s="10">
        <v>1050</v>
      </c>
      <c r="N57" s="10">
        <v>1050</v>
      </c>
      <c r="O57" s="10">
        <v>1050</v>
      </c>
      <c r="P57" s="10">
        <v>1050</v>
      </c>
      <c r="Q57" s="10">
        <v>1050</v>
      </c>
      <c r="R57" s="10">
        <v>1050</v>
      </c>
      <c r="S57" s="10">
        <v>1050</v>
      </c>
      <c r="T57" s="10">
        <v>1050</v>
      </c>
      <c r="U57" s="10">
        <v>1050</v>
      </c>
      <c r="V57" s="10">
        <v>1050</v>
      </c>
      <c r="W57" s="10">
        <v>1050</v>
      </c>
      <c r="X57" s="10">
        <v>1050</v>
      </c>
      <c r="Y57" s="10">
        <v>1050</v>
      </c>
      <c r="Z57" s="10">
        <v>1050</v>
      </c>
      <c r="AA57" s="10">
        <v>1050</v>
      </c>
      <c r="AB57" s="10">
        <v>1050</v>
      </c>
      <c r="AC57" s="10">
        <v>1050</v>
      </c>
      <c r="AD57" s="10">
        <v>1050</v>
      </c>
      <c r="AE57" s="10">
        <v>1050</v>
      </c>
      <c r="AF57" s="10">
        <v>1050</v>
      </c>
      <c r="AG57" s="10">
        <v>1050</v>
      </c>
      <c r="AH57" s="10">
        <v>1050</v>
      </c>
      <c r="AI57" s="10">
        <v>1050</v>
      </c>
      <c r="AJ57" s="10">
        <v>1050</v>
      </c>
      <c r="AK57" s="10">
        <v>1050</v>
      </c>
    </row>
    <row r="58" spans="1:37" x14ac:dyDescent="0.2">
      <c r="A58" s="10" t="s">
        <v>57</v>
      </c>
      <c r="B58" s="10">
        <v>245</v>
      </c>
      <c r="C58" s="10">
        <v>245</v>
      </c>
      <c r="D58" s="10">
        <v>245</v>
      </c>
      <c r="E58" s="10">
        <v>245</v>
      </c>
      <c r="F58" s="10">
        <v>260</v>
      </c>
      <c r="G58" s="10">
        <v>260</v>
      </c>
      <c r="H58" s="10">
        <v>260</v>
      </c>
      <c r="I58" s="10">
        <v>260</v>
      </c>
      <c r="J58" s="10">
        <v>260</v>
      </c>
      <c r="K58" s="10">
        <v>260</v>
      </c>
      <c r="L58" s="10">
        <v>260</v>
      </c>
      <c r="M58" s="10">
        <v>260</v>
      </c>
      <c r="N58" s="10">
        <v>260</v>
      </c>
      <c r="O58" s="10">
        <v>260</v>
      </c>
      <c r="P58" s="10">
        <v>260</v>
      </c>
      <c r="Q58" s="10">
        <v>260</v>
      </c>
      <c r="R58" s="10">
        <v>260</v>
      </c>
      <c r="S58" s="10">
        <v>260</v>
      </c>
      <c r="T58" s="10">
        <v>260</v>
      </c>
      <c r="U58" s="10">
        <v>260</v>
      </c>
      <c r="V58" s="10">
        <v>260</v>
      </c>
      <c r="W58" s="10">
        <v>260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</row>
    <row r="59" spans="1:37" x14ac:dyDescent="0.2">
      <c r="A59" s="10" t="s">
        <v>58</v>
      </c>
      <c r="B59" s="10">
        <v>541</v>
      </c>
      <c r="C59" s="10">
        <v>541</v>
      </c>
      <c r="D59" s="10">
        <v>541</v>
      </c>
      <c r="E59" s="10">
        <v>541</v>
      </c>
      <c r="F59" s="10">
        <v>541</v>
      </c>
      <c r="G59" s="10">
        <v>490</v>
      </c>
      <c r="H59" s="10">
        <v>490</v>
      </c>
      <c r="I59" s="10">
        <v>490</v>
      </c>
      <c r="J59" s="10">
        <v>490</v>
      </c>
      <c r="K59" s="10">
        <v>490</v>
      </c>
      <c r="L59" s="10">
        <v>490</v>
      </c>
      <c r="M59" s="10">
        <v>490</v>
      </c>
      <c r="N59" s="10">
        <v>490</v>
      </c>
      <c r="O59" s="10">
        <v>490</v>
      </c>
      <c r="P59" s="10">
        <v>490</v>
      </c>
      <c r="Q59" s="10">
        <v>490</v>
      </c>
      <c r="R59" s="10">
        <v>490</v>
      </c>
      <c r="S59" s="10">
        <v>490</v>
      </c>
      <c r="T59" s="10">
        <v>490</v>
      </c>
      <c r="U59" s="10">
        <v>490</v>
      </c>
      <c r="V59" s="10">
        <v>490</v>
      </c>
      <c r="W59" s="10">
        <v>490</v>
      </c>
      <c r="X59" s="10">
        <v>490</v>
      </c>
      <c r="Y59" s="10">
        <v>490</v>
      </c>
      <c r="Z59" s="10">
        <v>490</v>
      </c>
      <c r="AA59" s="10">
        <v>490</v>
      </c>
      <c r="AB59" s="10">
        <v>490</v>
      </c>
      <c r="AC59" s="10">
        <v>490</v>
      </c>
      <c r="AD59" s="10">
        <v>490</v>
      </c>
      <c r="AE59" s="10">
        <v>490</v>
      </c>
      <c r="AF59" s="10">
        <v>490</v>
      </c>
      <c r="AG59" s="10">
        <v>490</v>
      </c>
      <c r="AH59" s="10">
        <v>490</v>
      </c>
      <c r="AI59" s="10">
        <v>490</v>
      </c>
      <c r="AJ59" s="10">
        <v>490</v>
      </c>
      <c r="AK59" s="10">
        <v>490</v>
      </c>
    </row>
    <row r="60" spans="1:37" x14ac:dyDescent="0.2">
      <c r="A60" s="10" t="s">
        <v>59</v>
      </c>
      <c r="B60" s="10">
        <v>680</v>
      </c>
      <c r="C60" s="10">
        <v>680</v>
      </c>
      <c r="D60" s="10">
        <v>680</v>
      </c>
      <c r="E60" s="10">
        <v>680</v>
      </c>
      <c r="F60" s="10">
        <v>680</v>
      </c>
      <c r="G60" s="10">
        <v>680</v>
      </c>
      <c r="H60" s="10">
        <v>680</v>
      </c>
      <c r="I60" s="10">
        <v>680</v>
      </c>
      <c r="J60" s="10">
        <v>705</v>
      </c>
      <c r="K60" s="10">
        <v>705</v>
      </c>
      <c r="L60" s="10">
        <v>705</v>
      </c>
      <c r="M60" s="10">
        <v>705</v>
      </c>
      <c r="N60" s="10">
        <v>705</v>
      </c>
      <c r="O60" s="10">
        <v>705</v>
      </c>
      <c r="P60" s="10">
        <v>705</v>
      </c>
      <c r="Q60" s="10">
        <v>705</v>
      </c>
      <c r="R60" s="10">
        <v>705</v>
      </c>
      <c r="S60" s="10">
        <v>705</v>
      </c>
      <c r="T60" s="10">
        <v>705</v>
      </c>
      <c r="U60" s="10">
        <v>705</v>
      </c>
      <c r="V60" s="10">
        <v>705</v>
      </c>
      <c r="W60" s="10">
        <v>705</v>
      </c>
      <c r="X60" s="10">
        <v>705</v>
      </c>
      <c r="Y60" s="10">
        <v>705</v>
      </c>
      <c r="Z60" s="10">
        <v>705</v>
      </c>
      <c r="AA60" s="10">
        <v>705</v>
      </c>
      <c r="AB60" s="10">
        <v>705</v>
      </c>
      <c r="AC60" s="10">
        <v>705</v>
      </c>
      <c r="AD60" s="10">
        <v>705</v>
      </c>
      <c r="AE60" s="10">
        <v>705</v>
      </c>
      <c r="AF60" s="10">
        <v>705</v>
      </c>
      <c r="AG60" s="10">
        <v>705</v>
      </c>
      <c r="AH60" s="10">
        <v>705</v>
      </c>
      <c r="AI60" s="10">
        <v>705</v>
      </c>
      <c r="AJ60" s="10">
        <v>705</v>
      </c>
      <c r="AK60" s="10">
        <v>705</v>
      </c>
    </row>
    <row r="61" spans="1:37" x14ac:dyDescent="0.2">
      <c r="A61" s="10" t="s">
        <v>60</v>
      </c>
      <c r="B61" s="10">
        <v>127.37</v>
      </c>
      <c r="C61" s="10">
        <v>127.37</v>
      </c>
      <c r="D61" s="10">
        <v>127.37</v>
      </c>
      <c r="E61" s="10">
        <v>127.37</v>
      </c>
      <c r="F61" s="10">
        <v>127.37</v>
      </c>
      <c r="G61" s="10">
        <v>127.37</v>
      </c>
      <c r="H61" s="10">
        <v>127.37</v>
      </c>
      <c r="I61" s="10">
        <v>127.37</v>
      </c>
      <c r="J61" s="10">
        <v>127.37</v>
      </c>
      <c r="K61" s="10">
        <v>127.37</v>
      </c>
      <c r="L61" s="10">
        <v>127.37</v>
      </c>
      <c r="M61" s="10">
        <v>127.37</v>
      </c>
      <c r="N61" s="10">
        <v>127.38</v>
      </c>
      <c r="O61" s="10">
        <v>127.4</v>
      </c>
      <c r="P61" s="10">
        <v>127.41</v>
      </c>
      <c r="Q61" s="10">
        <v>127.43</v>
      </c>
      <c r="R61" s="10">
        <v>127.45</v>
      </c>
      <c r="S61" s="10">
        <v>127.48</v>
      </c>
      <c r="T61" s="10">
        <v>127.5</v>
      </c>
      <c r="U61" s="10">
        <v>127.54</v>
      </c>
      <c r="V61" s="10">
        <v>127.57</v>
      </c>
      <c r="W61" s="10">
        <v>127.6</v>
      </c>
      <c r="X61" s="10">
        <v>127.64</v>
      </c>
      <c r="Y61" s="10">
        <v>127.68</v>
      </c>
      <c r="Z61" s="10">
        <v>127.72</v>
      </c>
      <c r="AA61" s="10">
        <v>127.76</v>
      </c>
      <c r="AB61" s="10">
        <v>127.8</v>
      </c>
      <c r="AC61" s="10">
        <v>127.84</v>
      </c>
      <c r="AD61" s="10">
        <v>127.88</v>
      </c>
      <c r="AE61" s="10">
        <v>127.92</v>
      </c>
      <c r="AF61" s="10">
        <v>127.97</v>
      </c>
      <c r="AG61" s="10">
        <v>128.01</v>
      </c>
      <c r="AH61" s="10">
        <v>128.05000000000001</v>
      </c>
      <c r="AI61" s="10">
        <v>128.1</v>
      </c>
      <c r="AJ61" s="10">
        <v>128.15</v>
      </c>
      <c r="AK61" s="10">
        <v>128.19999999999999</v>
      </c>
    </row>
    <row r="62" spans="1:37" x14ac:dyDescent="0.2">
      <c r="A62" s="10" t="s">
        <v>61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0.16</v>
      </c>
      <c r="K62" s="10">
        <v>0.16</v>
      </c>
      <c r="L62" s="10">
        <v>0.16</v>
      </c>
      <c r="M62" s="10">
        <v>0.16</v>
      </c>
      <c r="N62" s="10">
        <v>0.3</v>
      </c>
      <c r="O62" s="10">
        <v>0.33</v>
      </c>
      <c r="P62" s="10">
        <v>0.36</v>
      </c>
      <c r="Q62" s="10">
        <v>0.41</v>
      </c>
      <c r="R62" s="10">
        <v>0.49</v>
      </c>
      <c r="S62" s="10">
        <v>0.62</v>
      </c>
      <c r="T62" s="10">
        <v>0.83</v>
      </c>
      <c r="U62" s="10">
        <v>1.08</v>
      </c>
      <c r="V62" s="10">
        <v>31.38</v>
      </c>
      <c r="W62" s="10">
        <v>31.72</v>
      </c>
      <c r="X62" s="10">
        <v>32.119999999999997</v>
      </c>
      <c r="Y62" s="10">
        <v>32.57</v>
      </c>
      <c r="Z62" s="10">
        <v>33.08</v>
      </c>
      <c r="AA62" s="10">
        <v>33.65</v>
      </c>
      <c r="AB62" s="10">
        <v>34.229999999999997</v>
      </c>
      <c r="AC62" s="10">
        <v>34.9</v>
      </c>
      <c r="AD62" s="10">
        <v>35.64</v>
      </c>
      <c r="AE62" s="10">
        <v>36.43</v>
      </c>
      <c r="AF62" s="10">
        <v>37.270000000000003</v>
      </c>
      <c r="AG62" s="10">
        <v>38.17</v>
      </c>
      <c r="AH62" s="10">
        <v>39.119999999999997</v>
      </c>
      <c r="AI62" s="10">
        <v>40.130000000000003</v>
      </c>
      <c r="AJ62" s="10">
        <v>41.2</v>
      </c>
      <c r="AK62" s="10">
        <v>42.32</v>
      </c>
    </row>
    <row r="63" spans="1:37" x14ac:dyDescent="0.2">
      <c r="A63" s="10" t="s">
        <v>62</v>
      </c>
      <c r="B63" s="10">
        <v>0</v>
      </c>
      <c r="C63" s="10">
        <v>0</v>
      </c>
      <c r="D63" s="10">
        <v>0</v>
      </c>
      <c r="E63" s="10">
        <v>96</v>
      </c>
      <c r="F63" s="10">
        <v>195</v>
      </c>
      <c r="G63" s="10">
        <v>249</v>
      </c>
      <c r="H63" s="10">
        <v>294</v>
      </c>
      <c r="I63" s="10">
        <v>294</v>
      </c>
      <c r="J63" s="10">
        <v>294</v>
      </c>
      <c r="K63" s="10">
        <v>294</v>
      </c>
      <c r="L63" s="10">
        <v>294</v>
      </c>
      <c r="M63" s="10">
        <v>295.63</v>
      </c>
      <c r="N63" s="10">
        <v>295.99</v>
      </c>
      <c r="O63" s="10">
        <v>296.31</v>
      </c>
      <c r="P63" s="10">
        <v>296.73</v>
      </c>
      <c r="Q63" s="10">
        <v>332.21</v>
      </c>
      <c r="R63" s="10">
        <v>332.79</v>
      </c>
      <c r="S63" s="10">
        <v>333.48</v>
      </c>
      <c r="T63" s="10">
        <v>334.27</v>
      </c>
      <c r="U63" s="10">
        <v>335.16</v>
      </c>
      <c r="V63" s="10">
        <v>336.13</v>
      </c>
      <c r="W63" s="10">
        <v>337.19</v>
      </c>
      <c r="X63" s="10">
        <v>338.32</v>
      </c>
      <c r="Y63" s="10">
        <v>339.53</v>
      </c>
      <c r="Z63" s="10">
        <v>340.77</v>
      </c>
      <c r="AA63" s="10">
        <v>371.99</v>
      </c>
      <c r="AB63" s="10">
        <v>373.29</v>
      </c>
      <c r="AC63" s="10">
        <v>374.64</v>
      </c>
      <c r="AD63" s="10">
        <v>376.06</v>
      </c>
      <c r="AE63" s="10">
        <v>377.55</v>
      </c>
      <c r="AF63" s="10">
        <v>379.1</v>
      </c>
      <c r="AG63" s="10">
        <v>380.72</v>
      </c>
      <c r="AH63" s="10">
        <v>382.42</v>
      </c>
      <c r="AI63" s="10">
        <v>384.2</v>
      </c>
      <c r="AJ63" s="10">
        <v>386.05</v>
      </c>
      <c r="AK63" s="10">
        <v>387.99</v>
      </c>
    </row>
    <row r="64" spans="1:37" x14ac:dyDescent="0.2">
      <c r="A64" s="10" t="s">
        <v>63</v>
      </c>
      <c r="B64" s="10">
        <v>948.95</v>
      </c>
      <c r="C64" s="10">
        <v>948.95</v>
      </c>
      <c r="D64" s="10">
        <v>948.95</v>
      </c>
      <c r="E64" s="10">
        <v>948.95</v>
      </c>
      <c r="F64" s="10">
        <v>948.95</v>
      </c>
      <c r="G64" s="10">
        <v>948.95</v>
      </c>
      <c r="H64" s="10">
        <v>956.8</v>
      </c>
      <c r="I64" s="10">
        <v>956.8</v>
      </c>
      <c r="J64" s="10">
        <v>956.8</v>
      </c>
      <c r="K64" s="10">
        <v>956.8</v>
      </c>
      <c r="L64" s="10">
        <v>956.8</v>
      </c>
      <c r="M64" s="10">
        <v>956.8</v>
      </c>
      <c r="N64" s="10">
        <v>956.8</v>
      </c>
      <c r="O64" s="10">
        <v>957.28</v>
      </c>
      <c r="P64" s="10">
        <v>957.39</v>
      </c>
      <c r="Q64" s="10">
        <v>957.48</v>
      </c>
      <c r="R64" s="10">
        <v>957.59</v>
      </c>
      <c r="S64" s="10">
        <v>957.71</v>
      </c>
      <c r="T64" s="10">
        <v>957.86</v>
      </c>
      <c r="U64" s="10">
        <v>958.03</v>
      </c>
      <c r="V64" s="10">
        <v>958.22</v>
      </c>
      <c r="W64" s="10">
        <v>958.43</v>
      </c>
      <c r="X64" s="10">
        <v>958.65</v>
      </c>
      <c r="Y64" s="10">
        <v>958.88</v>
      </c>
      <c r="Z64" s="10">
        <v>959.13</v>
      </c>
      <c r="AA64" s="10">
        <v>959.38</v>
      </c>
      <c r="AB64" s="10">
        <v>959.63</v>
      </c>
      <c r="AC64" s="10">
        <v>959.87</v>
      </c>
      <c r="AD64" s="10">
        <v>960.12</v>
      </c>
      <c r="AE64" s="10">
        <v>960.37</v>
      </c>
      <c r="AF64" s="10">
        <v>960.62</v>
      </c>
      <c r="AG64" s="10">
        <v>960.88</v>
      </c>
      <c r="AH64" s="10">
        <v>961.15</v>
      </c>
      <c r="AI64" s="10">
        <v>961.41</v>
      </c>
      <c r="AJ64" s="10">
        <v>961.68</v>
      </c>
      <c r="AK64" s="10">
        <v>961.96</v>
      </c>
    </row>
    <row r="66" spans="1:37" ht="19" x14ac:dyDescent="0.25">
      <c r="A66" s="11" t="s">
        <v>68</v>
      </c>
    </row>
    <row r="67" spans="1:37" x14ac:dyDescent="0.2">
      <c r="A67" s="10" t="s">
        <v>18</v>
      </c>
      <c r="B67" s="10" t="s">
        <v>19</v>
      </c>
      <c r="C67" s="10" t="s">
        <v>20</v>
      </c>
      <c r="D67" s="10" t="s">
        <v>21</v>
      </c>
      <c r="E67" s="10" t="s">
        <v>22</v>
      </c>
      <c r="F67" s="10" t="s">
        <v>23</v>
      </c>
      <c r="G67" s="10" t="s">
        <v>24</v>
      </c>
      <c r="H67" s="10" t="s">
        <v>25</v>
      </c>
      <c r="I67" s="10" t="s">
        <v>26</v>
      </c>
      <c r="J67" s="10" t="s">
        <v>27</v>
      </c>
      <c r="K67" s="10" t="s">
        <v>28</v>
      </c>
      <c r="L67" s="10" t="s">
        <v>29</v>
      </c>
      <c r="M67" s="10" t="s">
        <v>30</v>
      </c>
      <c r="N67" s="10" t="s">
        <v>31</v>
      </c>
      <c r="O67" s="10" t="s">
        <v>32</v>
      </c>
      <c r="P67" s="10" t="s">
        <v>33</v>
      </c>
      <c r="Q67" s="10" t="s">
        <v>34</v>
      </c>
      <c r="R67" s="10" t="s">
        <v>35</v>
      </c>
      <c r="S67" s="10" t="s">
        <v>36</v>
      </c>
      <c r="T67" s="10" t="s">
        <v>37</v>
      </c>
      <c r="U67" s="10" t="s">
        <v>38</v>
      </c>
      <c r="V67" s="10" t="s">
        <v>39</v>
      </c>
      <c r="W67" s="10" t="s">
        <v>40</v>
      </c>
      <c r="X67" s="10" t="s">
        <v>41</v>
      </c>
      <c r="Y67" s="10" t="s">
        <v>42</v>
      </c>
      <c r="Z67" s="10" t="s">
        <v>43</v>
      </c>
      <c r="AA67" s="10" t="s">
        <v>44</v>
      </c>
      <c r="AB67" s="10" t="s">
        <v>45</v>
      </c>
      <c r="AC67" s="10" t="s">
        <v>46</v>
      </c>
      <c r="AD67" s="10" t="s">
        <v>47</v>
      </c>
      <c r="AE67" s="10" t="s">
        <v>48</v>
      </c>
      <c r="AF67" s="10" t="s">
        <v>49</v>
      </c>
      <c r="AG67" s="10" t="s">
        <v>50</v>
      </c>
      <c r="AH67" s="10" t="s">
        <v>51</v>
      </c>
      <c r="AI67" s="10" t="s">
        <v>52</v>
      </c>
      <c r="AJ67" s="10" t="s">
        <v>53</v>
      </c>
      <c r="AK67" s="10" t="s">
        <v>54</v>
      </c>
    </row>
    <row r="68" spans="1:37" x14ac:dyDescent="0.2">
      <c r="A68" s="10" t="s">
        <v>55</v>
      </c>
      <c r="B68" s="10">
        <v>965.97</v>
      </c>
      <c r="C68" s="10">
        <v>915.38</v>
      </c>
      <c r="D68" s="10">
        <v>1036.3800000000001</v>
      </c>
      <c r="E68" s="10">
        <v>1004.38</v>
      </c>
      <c r="F68" s="10">
        <v>1004.38</v>
      </c>
      <c r="G68" s="10">
        <v>873.38</v>
      </c>
      <c r="H68" s="10">
        <v>1038.0899999999999</v>
      </c>
      <c r="I68" s="10">
        <v>1346.25</v>
      </c>
      <c r="J68" s="10">
        <v>877.25</v>
      </c>
      <c r="K68" s="10">
        <v>446.17</v>
      </c>
      <c r="L68" s="10">
        <v>284.17</v>
      </c>
      <c r="M68" s="10">
        <v>284.17</v>
      </c>
      <c r="N68" s="10">
        <v>284.17</v>
      </c>
      <c r="O68" s="10">
        <v>284.17</v>
      </c>
      <c r="P68" s="10">
        <v>284.17</v>
      </c>
      <c r="Q68" s="10">
        <v>284.17</v>
      </c>
      <c r="R68" s="10">
        <v>284.17</v>
      </c>
      <c r="S68" s="10">
        <v>284.17</v>
      </c>
      <c r="T68" s="10">
        <v>284.17</v>
      </c>
      <c r="U68" s="10">
        <v>284.17</v>
      </c>
      <c r="V68" s="10">
        <v>284.17</v>
      </c>
      <c r="W68" s="10">
        <v>284.17</v>
      </c>
      <c r="X68" s="10">
        <v>284.17</v>
      </c>
      <c r="Y68" s="10">
        <v>284.17</v>
      </c>
      <c r="Z68" s="10">
        <v>284.17</v>
      </c>
      <c r="AA68" s="10">
        <v>284.17</v>
      </c>
      <c r="AB68" s="10">
        <v>284.17</v>
      </c>
      <c r="AC68" s="10">
        <v>284.17</v>
      </c>
      <c r="AD68" s="10">
        <v>284.17</v>
      </c>
      <c r="AE68" s="10">
        <v>284.17</v>
      </c>
      <c r="AF68" s="10">
        <v>217.13</v>
      </c>
      <c r="AG68" s="10">
        <v>217.13</v>
      </c>
      <c r="AH68" s="10">
        <v>217.13</v>
      </c>
      <c r="AI68" s="10">
        <v>217.13</v>
      </c>
      <c r="AJ68" s="10">
        <v>217.13</v>
      </c>
      <c r="AK68" s="10">
        <v>217.13</v>
      </c>
    </row>
    <row r="69" spans="1:37" x14ac:dyDescent="0.2">
      <c r="A69" s="10" t="s">
        <v>56</v>
      </c>
      <c r="B69" s="10">
        <v>659.71</v>
      </c>
      <c r="C69" s="10">
        <v>659.71</v>
      </c>
      <c r="D69" s="10">
        <v>659.71</v>
      </c>
      <c r="E69" s="10">
        <v>659.71</v>
      </c>
      <c r="F69" s="10">
        <v>659.71</v>
      </c>
      <c r="G69" s="10">
        <v>659.71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</row>
    <row r="70" spans="1:37" x14ac:dyDescent="0.2">
      <c r="A70" s="10" t="s">
        <v>57</v>
      </c>
      <c r="B70" s="10">
        <v>0</v>
      </c>
      <c r="C70" s="10">
        <v>560</v>
      </c>
      <c r="D70" s="10">
        <v>560</v>
      </c>
      <c r="E70" s="10">
        <v>560</v>
      </c>
      <c r="F70" s="10">
        <v>560</v>
      </c>
      <c r="G70" s="10">
        <v>560</v>
      </c>
      <c r="H70" s="10">
        <v>560</v>
      </c>
      <c r="I70" s="10">
        <v>560</v>
      </c>
      <c r="J70" s="10">
        <v>560</v>
      </c>
      <c r="K70" s="10">
        <v>560</v>
      </c>
      <c r="L70" s="10">
        <v>560</v>
      </c>
      <c r="M70" s="10">
        <v>560</v>
      </c>
      <c r="N70" s="10">
        <v>560</v>
      </c>
      <c r="O70" s="10">
        <v>560</v>
      </c>
      <c r="P70" s="10">
        <v>560</v>
      </c>
      <c r="Q70" s="10">
        <v>560</v>
      </c>
      <c r="R70" s="10">
        <v>560</v>
      </c>
      <c r="S70" s="10">
        <v>560</v>
      </c>
      <c r="T70" s="10">
        <v>560</v>
      </c>
      <c r="U70" s="10">
        <v>560</v>
      </c>
      <c r="V70" s="10">
        <v>560</v>
      </c>
      <c r="W70" s="10">
        <v>560</v>
      </c>
      <c r="X70" s="10">
        <v>560</v>
      </c>
      <c r="Y70" s="10">
        <v>560</v>
      </c>
      <c r="Z70" s="10">
        <v>560</v>
      </c>
      <c r="AA70" s="10">
        <v>560</v>
      </c>
      <c r="AB70" s="10">
        <v>560</v>
      </c>
      <c r="AC70" s="10">
        <v>560</v>
      </c>
      <c r="AD70" s="10">
        <v>560</v>
      </c>
      <c r="AE70" s="10">
        <v>560</v>
      </c>
      <c r="AF70" s="10">
        <v>560</v>
      </c>
      <c r="AG70" s="10">
        <v>560</v>
      </c>
      <c r="AH70" s="10">
        <v>560</v>
      </c>
      <c r="AI70" s="10">
        <v>560</v>
      </c>
      <c r="AJ70" s="10">
        <v>560</v>
      </c>
      <c r="AK70" s="10">
        <v>560</v>
      </c>
    </row>
    <row r="71" spans="1:37" x14ac:dyDescent="0.2">
      <c r="A71" s="10" t="s">
        <v>58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</row>
    <row r="72" spans="1:37" x14ac:dyDescent="0.2">
      <c r="A72" s="10" t="s">
        <v>59</v>
      </c>
      <c r="B72" s="10">
        <v>675</v>
      </c>
      <c r="C72" s="10">
        <v>675</v>
      </c>
      <c r="D72" s="10">
        <v>675</v>
      </c>
      <c r="E72" s="10">
        <v>675</v>
      </c>
      <c r="F72" s="10">
        <v>675</v>
      </c>
      <c r="G72" s="10">
        <v>675</v>
      </c>
      <c r="H72" s="10">
        <v>675</v>
      </c>
      <c r="I72" s="10">
        <v>675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</row>
    <row r="73" spans="1:37" x14ac:dyDescent="0.2">
      <c r="A73" s="10" t="s">
        <v>60</v>
      </c>
      <c r="B73" s="10">
        <v>278</v>
      </c>
      <c r="C73" s="10">
        <v>278</v>
      </c>
      <c r="D73" s="10">
        <v>278</v>
      </c>
      <c r="E73" s="10">
        <v>230</v>
      </c>
      <c r="F73" s="10">
        <v>230</v>
      </c>
      <c r="G73" s="10">
        <v>230</v>
      </c>
      <c r="H73" s="10">
        <v>240</v>
      </c>
      <c r="I73" s="10">
        <v>240</v>
      </c>
      <c r="J73" s="10">
        <v>240</v>
      </c>
      <c r="K73" s="10">
        <v>240</v>
      </c>
      <c r="L73" s="10">
        <v>245</v>
      </c>
      <c r="M73" s="10">
        <v>290.68</v>
      </c>
      <c r="N73" s="10">
        <v>345.72</v>
      </c>
      <c r="O73" s="10">
        <v>372.35</v>
      </c>
      <c r="P73" s="10">
        <v>402.67</v>
      </c>
      <c r="Q73" s="10">
        <v>403.07</v>
      </c>
      <c r="R73" s="10">
        <v>403.57</v>
      </c>
      <c r="S73" s="10">
        <v>434.2</v>
      </c>
      <c r="T73" s="10">
        <v>434.88</v>
      </c>
      <c r="U73" s="10">
        <v>435.6</v>
      </c>
      <c r="V73" s="10">
        <v>436.37</v>
      </c>
      <c r="W73" s="10">
        <v>467.17</v>
      </c>
      <c r="X73" s="10">
        <v>467.99</v>
      </c>
      <c r="Y73" s="10">
        <v>468.83</v>
      </c>
      <c r="Z73" s="10">
        <v>469.67</v>
      </c>
      <c r="AA73" s="10">
        <v>500.51</v>
      </c>
      <c r="AB73" s="10">
        <v>501.36</v>
      </c>
      <c r="AC73" s="10">
        <v>502.21</v>
      </c>
      <c r="AD73" s="10">
        <v>503.07</v>
      </c>
      <c r="AE73" s="10">
        <v>543.95000000000005</v>
      </c>
      <c r="AF73" s="10">
        <v>544.83000000000004</v>
      </c>
      <c r="AG73" s="10">
        <v>545.73</v>
      </c>
      <c r="AH73" s="10">
        <v>546.63</v>
      </c>
      <c r="AI73" s="10">
        <v>547.54</v>
      </c>
      <c r="AJ73" s="10">
        <v>548.47</v>
      </c>
      <c r="AK73" s="10">
        <v>549.4</v>
      </c>
    </row>
    <row r="74" spans="1:37" x14ac:dyDescent="0.2">
      <c r="A74" s="10" t="s">
        <v>61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0.3</v>
      </c>
      <c r="K74" s="10">
        <v>0.3</v>
      </c>
      <c r="L74" s="10">
        <v>0.3</v>
      </c>
      <c r="M74" s="10">
        <v>0.3</v>
      </c>
      <c r="N74" s="10">
        <v>1.66</v>
      </c>
      <c r="O74" s="10">
        <v>1.95</v>
      </c>
      <c r="P74" s="10">
        <v>2.29</v>
      </c>
      <c r="Q74" s="10">
        <v>3.37</v>
      </c>
      <c r="R74" s="10">
        <v>5.14</v>
      </c>
      <c r="S74" s="10">
        <v>8.15</v>
      </c>
      <c r="T74" s="10">
        <v>13.3</v>
      </c>
      <c r="U74" s="10">
        <v>19.329999999999998</v>
      </c>
      <c r="V74" s="10">
        <v>26.33</v>
      </c>
      <c r="W74" s="10">
        <v>34.270000000000003</v>
      </c>
      <c r="X74" s="10">
        <v>43.18</v>
      </c>
      <c r="Y74" s="10">
        <v>53.17</v>
      </c>
      <c r="Z74" s="10">
        <v>64.17</v>
      </c>
      <c r="AA74" s="10">
        <v>76.19</v>
      </c>
      <c r="AB74" s="10">
        <v>89.24</v>
      </c>
      <c r="AC74" s="10">
        <v>103.59</v>
      </c>
      <c r="AD74" s="10">
        <v>119.28</v>
      </c>
      <c r="AE74" s="10">
        <v>135.79</v>
      </c>
      <c r="AF74" s="10">
        <v>153.27000000000001</v>
      </c>
      <c r="AG74" s="10">
        <v>171.56</v>
      </c>
      <c r="AH74" s="10">
        <v>190.74</v>
      </c>
      <c r="AI74" s="10">
        <v>210.9</v>
      </c>
      <c r="AJ74" s="10">
        <v>231.88</v>
      </c>
      <c r="AK74" s="10">
        <v>253.75</v>
      </c>
    </row>
    <row r="75" spans="1:37" x14ac:dyDescent="0.2">
      <c r="A75" s="10" t="s">
        <v>62</v>
      </c>
      <c r="B75" s="10">
        <v>207</v>
      </c>
      <c r="C75" s="10">
        <v>317</v>
      </c>
      <c r="D75" s="10">
        <v>417</v>
      </c>
      <c r="E75" s="10">
        <v>527</v>
      </c>
      <c r="F75" s="10">
        <v>660</v>
      </c>
      <c r="G75" s="10">
        <v>664</v>
      </c>
      <c r="H75" s="10">
        <v>923</v>
      </c>
      <c r="I75" s="10">
        <v>1354</v>
      </c>
      <c r="J75" s="10">
        <v>2404</v>
      </c>
      <c r="K75" s="10">
        <v>2865</v>
      </c>
      <c r="L75" s="10">
        <v>3262</v>
      </c>
      <c r="M75" s="10">
        <v>3790.07</v>
      </c>
      <c r="N75" s="10">
        <v>4216.45</v>
      </c>
      <c r="O75" s="10">
        <v>4615.3900000000003</v>
      </c>
      <c r="P75" s="10">
        <v>4823.71</v>
      </c>
      <c r="Q75" s="10">
        <v>4934.1499999999996</v>
      </c>
      <c r="R75" s="10">
        <v>4947.59</v>
      </c>
      <c r="S75" s="10">
        <v>4964.6499999999996</v>
      </c>
      <c r="T75" s="10">
        <v>4983.5</v>
      </c>
      <c r="U75" s="10">
        <v>5004.1899999999996</v>
      </c>
      <c r="V75" s="10">
        <v>5126.3999999999996</v>
      </c>
      <c r="W75" s="10">
        <v>5149.8999999999996</v>
      </c>
      <c r="X75" s="10">
        <v>5174.7299999999996</v>
      </c>
      <c r="Y75" s="10">
        <v>5200.4399999999996</v>
      </c>
      <c r="Z75" s="10">
        <v>5226.8500000000004</v>
      </c>
      <c r="AA75" s="10">
        <v>5353.76</v>
      </c>
      <c r="AB75" s="10">
        <v>5381.51</v>
      </c>
      <c r="AC75" s="10">
        <v>5409.94</v>
      </c>
      <c r="AD75" s="10">
        <v>5439.36</v>
      </c>
      <c r="AE75" s="10">
        <v>5470</v>
      </c>
      <c r="AF75" s="10">
        <v>5601.59</v>
      </c>
      <c r="AG75" s="10">
        <v>5634.12</v>
      </c>
      <c r="AH75" s="10">
        <v>5667.73</v>
      </c>
      <c r="AI75" s="10">
        <v>5702.42</v>
      </c>
      <c r="AJ75" s="10">
        <v>5738.28</v>
      </c>
      <c r="AK75" s="10">
        <v>5775.31</v>
      </c>
    </row>
    <row r="76" spans="1:37" x14ac:dyDescent="0.2">
      <c r="A76" s="10" t="s">
        <v>63</v>
      </c>
      <c r="B76" s="10">
        <v>36473</v>
      </c>
      <c r="C76" s="10">
        <v>36686</v>
      </c>
      <c r="D76" s="10">
        <v>37440</v>
      </c>
      <c r="E76" s="10">
        <v>38265</v>
      </c>
      <c r="F76" s="10">
        <v>38414</v>
      </c>
      <c r="G76" s="10">
        <v>38426</v>
      </c>
      <c r="H76" s="10">
        <v>38184</v>
      </c>
      <c r="I76" s="10">
        <v>39217</v>
      </c>
      <c r="J76" s="10">
        <v>38433</v>
      </c>
      <c r="K76" s="10">
        <v>40034</v>
      </c>
      <c r="L76" s="10">
        <v>40212</v>
      </c>
      <c r="M76" s="10">
        <v>40430.769999999997</v>
      </c>
      <c r="N76" s="10">
        <v>40452.769999999997</v>
      </c>
      <c r="O76" s="10">
        <v>40881.81</v>
      </c>
      <c r="P76" s="10">
        <v>40882.870000000003</v>
      </c>
      <c r="Q76" s="10">
        <v>40883.78</v>
      </c>
      <c r="R76" s="10">
        <v>41130.99</v>
      </c>
      <c r="S76" s="10">
        <v>41133.67</v>
      </c>
      <c r="T76" s="10">
        <v>41136.99</v>
      </c>
      <c r="U76" s="10">
        <v>41141.040000000001</v>
      </c>
      <c r="V76" s="10">
        <v>41145.33</v>
      </c>
      <c r="W76" s="10">
        <v>41149.83</v>
      </c>
      <c r="X76" s="10">
        <v>41154.44</v>
      </c>
      <c r="Y76" s="10">
        <v>41459.1</v>
      </c>
      <c r="Z76" s="10">
        <v>41463.78</v>
      </c>
      <c r="AA76" s="10">
        <v>41768.400000000001</v>
      </c>
      <c r="AB76" s="10">
        <v>42372.92</v>
      </c>
      <c r="AC76" s="10">
        <v>42377.31</v>
      </c>
      <c r="AD76" s="10">
        <v>42381.62</v>
      </c>
      <c r="AE76" s="10">
        <v>42385.84</v>
      </c>
      <c r="AF76" s="10">
        <v>42390</v>
      </c>
      <c r="AG76" s="10">
        <v>42394.14</v>
      </c>
      <c r="AH76" s="10">
        <v>42398.22</v>
      </c>
      <c r="AI76" s="10">
        <v>42402.23</v>
      </c>
      <c r="AJ76" s="10">
        <v>42406.19</v>
      </c>
      <c r="AK76" s="10">
        <v>42410.11</v>
      </c>
    </row>
    <row r="78" spans="1:37" ht="19" x14ac:dyDescent="0.25">
      <c r="A78" s="11" t="s">
        <v>69</v>
      </c>
    </row>
    <row r="79" spans="1:37" x14ac:dyDescent="0.2">
      <c r="A79" s="10" t="s">
        <v>18</v>
      </c>
      <c r="B79" s="10" t="s">
        <v>19</v>
      </c>
      <c r="C79" s="10" t="s">
        <v>20</v>
      </c>
      <c r="D79" s="10" t="s">
        <v>21</v>
      </c>
      <c r="E79" s="10" t="s">
        <v>22</v>
      </c>
      <c r="F79" s="10" t="s">
        <v>23</v>
      </c>
      <c r="G79" s="10" t="s">
        <v>24</v>
      </c>
      <c r="H79" s="10" t="s">
        <v>25</v>
      </c>
      <c r="I79" s="10" t="s">
        <v>26</v>
      </c>
      <c r="J79" s="10" t="s">
        <v>27</v>
      </c>
      <c r="K79" s="10" t="s">
        <v>28</v>
      </c>
      <c r="L79" s="10" t="s">
        <v>29</v>
      </c>
      <c r="M79" s="10" t="s">
        <v>30</v>
      </c>
      <c r="N79" s="10" t="s">
        <v>31</v>
      </c>
      <c r="O79" s="10" t="s">
        <v>32</v>
      </c>
      <c r="P79" s="10" t="s">
        <v>33</v>
      </c>
      <c r="Q79" s="10" t="s">
        <v>34</v>
      </c>
      <c r="R79" s="10" t="s">
        <v>35</v>
      </c>
      <c r="S79" s="10" t="s">
        <v>36</v>
      </c>
      <c r="T79" s="10" t="s">
        <v>37</v>
      </c>
      <c r="U79" s="10" t="s">
        <v>38</v>
      </c>
      <c r="V79" s="10" t="s">
        <v>39</v>
      </c>
      <c r="W79" s="10" t="s">
        <v>40</v>
      </c>
      <c r="X79" s="10" t="s">
        <v>41</v>
      </c>
      <c r="Y79" s="10" t="s">
        <v>42</v>
      </c>
      <c r="Z79" s="10" t="s">
        <v>43</v>
      </c>
      <c r="AA79" s="10" t="s">
        <v>44</v>
      </c>
      <c r="AB79" s="10" t="s">
        <v>45</v>
      </c>
      <c r="AC79" s="10" t="s">
        <v>46</v>
      </c>
      <c r="AD79" s="10" t="s">
        <v>47</v>
      </c>
      <c r="AE79" s="10" t="s">
        <v>48</v>
      </c>
      <c r="AF79" s="10" t="s">
        <v>49</v>
      </c>
      <c r="AG79" s="10" t="s">
        <v>50</v>
      </c>
      <c r="AH79" s="10" t="s">
        <v>51</v>
      </c>
      <c r="AI79" s="10" t="s">
        <v>52</v>
      </c>
      <c r="AJ79" s="10" t="s">
        <v>53</v>
      </c>
      <c r="AK79" s="10" t="s">
        <v>54</v>
      </c>
    </row>
    <row r="80" spans="1:37" x14ac:dyDescent="0.2">
      <c r="A80" s="10" t="s">
        <v>55</v>
      </c>
      <c r="B80" s="10">
        <v>589.77</v>
      </c>
      <c r="C80" s="10">
        <v>587.16999999999996</v>
      </c>
      <c r="D80" s="10">
        <v>594.87</v>
      </c>
      <c r="E80" s="10">
        <v>594.62</v>
      </c>
      <c r="F80" s="10">
        <v>690.62</v>
      </c>
      <c r="G80" s="10">
        <v>824.13</v>
      </c>
      <c r="H80" s="10">
        <v>824.13</v>
      </c>
      <c r="I80" s="10">
        <v>1217.1300000000001</v>
      </c>
      <c r="J80" s="10">
        <v>1217.1300000000001</v>
      </c>
      <c r="K80" s="10">
        <v>1218.26</v>
      </c>
      <c r="L80" s="10">
        <v>1218.26</v>
      </c>
      <c r="M80" s="10">
        <v>1218.26</v>
      </c>
      <c r="N80" s="10">
        <v>1218.26</v>
      </c>
      <c r="O80" s="10">
        <v>1218.26</v>
      </c>
      <c r="P80" s="10">
        <v>1218.26</v>
      </c>
      <c r="Q80" s="10">
        <v>1218.26</v>
      </c>
      <c r="R80" s="10">
        <v>1218.26</v>
      </c>
      <c r="S80" s="10">
        <v>1218.26</v>
      </c>
      <c r="T80" s="10">
        <v>1218.26</v>
      </c>
      <c r="U80" s="10">
        <v>1218.26</v>
      </c>
      <c r="V80" s="10">
        <v>1218.26</v>
      </c>
      <c r="W80" s="10">
        <v>1218.26</v>
      </c>
      <c r="X80" s="10">
        <v>1218.26</v>
      </c>
      <c r="Y80" s="10">
        <v>1218.26</v>
      </c>
      <c r="Z80" s="10">
        <v>1218.26</v>
      </c>
      <c r="AA80" s="10">
        <v>1218.26</v>
      </c>
      <c r="AB80" s="10">
        <v>1218.26</v>
      </c>
      <c r="AC80" s="10">
        <v>1218.26</v>
      </c>
      <c r="AD80" s="10">
        <v>1218.26</v>
      </c>
      <c r="AE80" s="10">
        <v>1218.26</v>
      </c>
      <c r="AF80" s="10">
        <v>1218.26</v>
      </c>
      <c r="AG80" s="10">
        <v>1218.26</v>
      </c>
      <c r="AH80" s="10">
        <v>1218.26</v>
      </c>
      <c r="AI80" s="10">
        <v>1218.26</v>
      </c>
      <c r="AJ80" s="10">
        <v>1218.26</v>
      </c>
      <c r="AK80" s="10">
        <v>1218.26</v>
      </c>
    </row>
    <row r="81" spans="1:37" x14ac:dyDescent="0.2">
      <c r="A81" s="10" t="s">
        <v>56</v>
      </c>
      <c r="B81" s="10">
        <v>2536.5300000000002</v>
      </c>
      <c r="C81" s="10">
        <v>2294.81</v>
      </c>
      <c r="D81" s="10">
        <v>2285.2800000000002</v>
      </c>
      <c r="E81" s="10">
        <v>2120.5300000000002</v>
      </c>
      <c r="F81" s="10">
        <v>169</v>
      </c>
      <c r="G81" s="10">
        <v>2450.88</v>
      </c>
      <c r="H81" s="10">
        <v>2434.0100000000002</v>
      </c>
      <c r="I81" s="10">
        <v>2434.02</v>
      </c>
      <c r="J81" s="10">
        <v>2472.0100000000002</v>
      </c>
      <c r="K81" s="10">
        <v>2107.3200000000002</v>
      </c>
      <c r="L81" s="10">
        <v>2719.32</v>
      </c>
      <c r="M81" s="10">
        <v>2758</v>
      </c>
      <c r="N81" s="10">
        <v>2758</v>
      </c>
      <c r="O81" s="10">
        <v>2758</v>
      </c>
      <c r="P81" s="10">
        <v>2758</v>
      </c>
      <c r="Q81" s="10">
        <v>2758</v>
      </c>
      <c r="R81" s="10">
        <v>2758</v>
      </c>
      <c r="S81" s="10">
        <v>2758</v>
      </c>
      <c r="T81" s="10">
        <v>2758</v>
      </c>
      <c r="U81" s="10">
        <v>2758</v>
      </c>
      <c r="V81" s="10">
        <v>2758</v>
      </c>
      <c r="W81" s="10">
        <v>2758</v>
      </c>
      <c r="X81" s="10">
        <v>2758</v>
      </c>
      <c r="Y81" s="10">
        <v>2758</v>
      </c>
      <c r="Z81" s="10">
        <v>2758</v>
      </c>
      <c r="AA81" s="10">
        <v>2758</v>
      </c>
      <c r="AB81" s="10">
        <v>2758</v>
      </c>
      <c r="AC81" s="10">
        <v>2758</v>
      </c>
      <c r="AD81" s="10">
        <v>2758</v>
      </c>
      <c r="AE81" s="10">
        <v>2758</v>
      </c>
      <c r="AF81" s="10">
        <v>2758</v>
      </c>
      <c r="AG81" s="10">
        <v>2758</v>
      </c>
      <c r="AH81" s="10">
        <v>2758</v>
      </c>
      <c r="AI81" s="10">
        <v>2758</v>
      </c>
      <c r="AJ81" s="10">
        <v>2758</v>
      </c>
      <c r="AK81" s="10">
        <v>2758</v>
      </c>
    </row>
    <row r="82" spans="1:37" x14ac:dyDescent="0.2">
      <c r="A82" s="10" t="s">
        <v>57</v>
      </c>
      <c r="B82" s="10">
        <v>1816.66</v>
      </c>
      <c r="C82" s="10">
        <v>2150.66</v>
      </c>
      <c r="D82" s="10">
        <v>2150.66</v>
      </c>
      <c r="E82" s="10">
        <v>3755.16</v>
      </c>
      <c r="F82" s="10">
        <v>5276.16</v>
      </c>
      <c r="G82" s="10">
        <v>5975.16</v>
      </c>
      <c r="H82" s="10">
        <v>6004.16</v>
      </c>
      <c r="I82" s="10">
        <v>6004.16</v>
      </c>
      <c r="J82" s="10">
        <v>6004.16</v>
      </c>
      <c r="K82" s="10">
        <v>6004.16</v>
      </c>
      <c r="L82" s="10">
        <v>6004.16</v>
      </c>
      <c r="M82" s="10">
        <v>6004.16</v>
      </c>
      <c r="N82" s="10">
        <v>6004.16</v>
      </c>
      <c r="O82" s="10">
        <v>7193.16</v>
      </c>
      <c r="P82" s="10">
        <v>7193.16</v>
      </c>
      <c r="Q82" s="10">
        <v>7193.16</v>
      </c>
      <c r="R82" s="10">
        <v>7193.16</v>
      </c>
      <c r="S82" s="10">
        <v>7193.16</v>
      </c>
      <c r="T82" s="10">
        <v>7193.16</v>
      </c>
      <c r="U82" s="10">
        <v>7193.16</v>
      </c>
      <c r="V82" s="10">
        <v>7193.16</v>
      </c>
      <c r="W82" s="10">
        <v>7193.16</v>
      </c>
      <c r="X82" s="10">
        <v>7193.16</v>
      </c>
      <c r="Y82" s="10">
        <v>7993.16</v>
      </c>
      <c r="Z82" s="10">
        <v>7993.16</v>
      </c>
      <c r="AA82" s="10">
        <v>7993.16</v>
      </c>
      <c r="AB82" s="10">
        <v>7993.16</v>
      </c>
      <c r="AC82" s="10">
        <v>7993.16</v>
      </c>
      <c r="AD82" s="10">
        <v>7993.16</v>
      </c>
      <c r="AE82" s="10">
        <v>7993.16</v>
      </c>
      <c r="AF82" s="10">
        <v>7993.16</v>
      </c>
      <c r="AG82" s="10">
        <v>7993.16</v>
      </c>
      <c r="AH82" s="10">
        <v>7993.16</v>
      </c>
      <c r="AI82" s="10">
        <v>7993.16</v>
      </c>
      <c r="AJ82" s="10">
        <v>7993.16</v>
      </c>
      <c r="AK82" s="10">
        <v>7993.16</v>
      </c>
    </row>
    <row r="83" spans="1:37" x14ac:dyDescent="0.2">
      <c r="A83" s="10" t="s">
        <v>58</v>
      </c>
      <c r="B83" s="10">
        <v>6437</v>
      </c>
      <c r="C83" s="10">
        <v>6329</v>
      </c>
      <c r="D83" s="10">
        <v>6339</v>
      </c>
      <c r="E83" s="10">
        <v>6077</v>
      </c>
      <c r="F83" s="10">
        <v>6077</v>
      </c>
      <c r="G83" s="10">
        <v>4487</v>
      </c>
      <c r="H83" s="10">
        <v>4275</v>
      </c>
      <c r="I83" s="10">
        <v>3296</v>
      </c>
      <c r="J83" s="10">
        <v>2291</v>
      </c>
      <c r="K83" s="10">
        <v>153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</row>
    <row r="84" spans="1:37" x14ac:dyDescent="0.2">
      <c r="A84" s="10" t="s">
        <v>59</v>
      </c>
      <c r="B84" s="10">
        <v>11450</v>
      </c>
      <c r="C84" s="10">
        <v>11990</v>
      </c>
      <c r="D84" s="10">
        <v>11990</v>
      </c>
      <c r="E84" s="10">
        <v>11990</v>
      </c>
      <c r="F84" s="10">
        <v>11990</v>
      </c>
      <c r="G84" s="10">
        <v>11990</v>
      </c>
      <c r="H84" s="10">
        <v>11990</v>
      </c>
      <c r="I84" s="10">
        <v>11990</v>
      </c>
      <c r="J84" s="10">
        <v>13640</v>
      </c>
      <c r="K84" s="10">
        <v>13568</v>
      </c>
      <c r="L84" s="10">
        <v>13568</v>
      </c>
      <c r="M84" s="10">
        <v>13568</v>
      </c>
      <c r="N84" s="10">
        <v>12633</v>
      </c>
      <c r="O84" s="10">
        <v>12633</v>
      </c>
      <c r="P84" s="10">
        <v>12633</v>
      </c>
      <c r="Q84" s="10">
        <v>9648</v>
      </c>
      <c r="R84" s="10">
        <v>9648</v>
      </c>
      <c r="S84" s="10">
        <v>8713</v>
      </c>
      <c r="T84" s="10">
        <v>6953</v>
      </c>
      <c r="U84" s="10">
        <v>6698</v>
      </c>
      <c r="V84" s="10">
        <v>6811</v>
      </c>
      <c r="W84" s="10">
        <v>6811</v>
      </c>
      <c r="X84" s="10">
        <v>6814</v>
      </c>
      <c r="Y84" s="10">
        <v>8589</v>
      </c>
      <c r="Z84" s="10">
        <v>6945</v>
      </c>
      <c r="AA84" s="10">
        <v>8720</v>
      </c>
      <c r="AB84" s="10">
        <v>8720</v>
      </c>
      <c r="AC84" s="10">
        <v>9560</v>
      </c>
      <c r="AD84" s="10">
        <v>9560</v>
      </c>
      <c r="AE84" s="10">
        <v>10400</v>
      </c>
      <c r="AF84" s="10">
        <v>10400</v>
      </c>
      <c r="AG84" s="10">
        <v>10400</v>
      </c>
      <c r="AH84" s="10">
        <v>10400</v>
      </c>
      <c r="AI84" s="10">
        <v>10400</v>
      </c>
      <c r="AJ84" s="10">
        <v>10400</v>
      </c>
      <c r="AK84" s="10">
        <v>10400</v>
      </c>
    </row>
    <row r="85" spans="1:37" x14ac:dyDescent="0.2">
      <c r="A85" s="10" t="s">
        <v>60</v>
      </c>
      <c r="B85" s="10">
        <v>209</v>
      </c>
      <c r="C85" s="10">
        <v>176</v>
      </c>
      <c r="D85" s="10">
        <v>176</v>
      </c>
      <c r="E85" s="10">
        <v>148</v>
      </c>
      <c r="F85" s="10">
        <v>207</v>
      </c>
      <c r="G85" s="10">
        <v>207</v>
      </c>
      <c r="H85" s="10">
        <v>207</v>
      </c>
      <c r="I85" s="10">
        <v>207</v>
      </c>
      <c r="J85" s="10">
        <v>207</v>
      </c>
      <c r="K85" s="10">
        <v>592</v>
      </c>
      <c r="L85" s="10">
        <v>574</v>
      </c>
      <c r="M85" s="10">
        <v>1098.28</v>
      </c>
      <c r="N85" s="10">
        <v>1098.28</v>
      </c>
      <c r="O85" s="10">
        <v>1098.28</v>
      </c>
      <c r="P85" s="10">
        <v>1098.28</v>
      </c>
      <c r="Q85" s="10">
        <v>1098.28</v>
      </c>
      <c r="R85" s="10">
        <v>1098.28</v>
      </c>
      <c r="S85" s="10">
        <v>1098.28</v>
      </c>
      <c r="T85" s="10">
        <v>1098.28</v>
      </c>
      <c r="U85" s="10">
        <v>1098.28</v>
      </c>
      <c r="V85" s="10">
        <v>1098.28</v>
      </c>
      <c r="W85" s="10">
        <v>1098.28</v>
      </c>
      <c r="X85" s="10">
        <v>1098.28</v>
      </c>
      <c r="Y85" s="10">
        <v>1098.28</v>
      </c>
      <c r="Z85" s="10">
        <v>1098.28</v>
      </c>
      <c r="AA85" s="10">
        <v>1098.28</v>
      </c>
      <c r="AB85" s="10">
        <v>1098.28</v>
      </c>
      <c r="AC85" s="10">
        <v>1098.28</v>
      </c>
      <c r="AD85" s="10">
        <v>1098.28</v>
      </c>
      <c r="AE85" s="10">
        <v>1098.28</v>
      </c>
      <c r="AF85" s="10">
        <v>1098.28</v>
      </c>
      <c r="AG85" s="10">
        <v>1098.28</v>
      </c>
      <c r="AH85" s="10">
        <v>1098.28</v>
      </c>
      <c r="AI85" s="10">
        <v>1098.28</v>
      </c>
      <c r="AJ85" s="10">
        <v>1098.28</v>
      </c>
      <c r="AK85" s="10">
        <v>1098.28</v>
      </c>
    </row>
    <row r="86" spans="1:37" x14ac:dyDescent="0.2">
      <c r="A86" s="10" t="s">
        <v>61</v>
      </c>
      <c r="B86" s="10">
        <v>16.75</v>
      </c>
      <c r="C86" s="10">
        <v>20.48</v>
      </c>
      <c r="D86" s="10">
        <v>25.77</v>
      </c>
      <c r="E86" s="10">
        <v>32.72</v>
      </c>
      <c r="F86" s="10">
        <v>94.57</v>
      </c>
      <c r="G86" s="10">
        <v>281.13</v>
      </c>
      <c r="H86" s="10">
        <v>419.4</v>
      </c>
      <c r="I86" s="10">
        <v>645.29999999999995</v>
      </c>
      <c r="J86" s="10">
        <v>1018.7</v>
      </c>
      <c r="K86" s="10">
        <v>1509.4</v>
      </c>
      <c r="L86" s="10">
        <v>2119</v>
      </c>
      <c r="M86" s="10">
        <v>2971.46</v>
      </c>
      <c r="N86" s="10">
        <v>3451.46</v>
      </c>
      <c r="O86" s="10">
        <v>3931.46</v>
      </c>
      <c r="P86" s="10">
        <v>4131.46</v>
      </c>
      <c r="Q86" s="10">
        <v>4231.46</v>
      </c>
      <c r="R86" s="10">
        <v>4331.46</v>
      </c>
      <c r="S86" s="10">
        <v>4431.46</v>
      </c>
      <c r="T86" s="10">
        <v>4531.46</v>
      </c>
      <c r="U86" s="10">
        <v>4631.46</v>
      </c>
      <c r="V86" s="10">
        <v>4731.46</v>
      </c>
      <c r="W86" s="10">
        <v>4831.46</v>
      </c>
      <c r="X86" s="10">
        <v>4831.46</v>
      </c>
      <c r="Y86" s="10">
        <v>4831.46</v>
      </c>
      <c r="Z86" s="10">
        <v>4831.46</v>
      </c>
      <c r="AA86" s="10">
        <v>4831.46</v>
      </c>
      <c r="AB86" s="10">
        <v>4831.46</v>
      </c>
      <c r="AC86" s="10">
        <v>4831.46</v>
      </c>
      <c r="AD86" s="10">
        <v>4831.46</v>
      </c>
      <c r="AE86" s="10">
        <v>4831.46</v>
      </c>
      <c r="AF86" s="10">
        <v>4831.46</v>
      </c>
      <c r="AG86" s="10">
        <v>4831.46</v>
      </c>
      <c r="AH86" s="10">
        <v>4831.46</v>
      </c>
      <c r="AI86" s="10">
        <v>4831.46</v>
      </c>
      <c r="AJ86" s="10">
        <v>4831.46</v>
      </c>
      <c r="AK86" s="10">
        <v>4831.46</v>
      </c>
    </row>
    <row r="87" spans="1:37" x14ac:dyDescent="0.2">
      <c r="A87" s="10" t="s">
        <v>62</v>
      </c>
      <c r="B87" s="10">
        <v>15</v>
      </c>
      <c r="C87" s="10">
        <v>414</v>
      </c>
      <c r="D87" s="10">
        <v>491</v>
      </c>
      <c r="E87" s="10">
        <v>782</v>
      </c>
      <c r="F87" s="10">
        <v>1168</v>
      </c>
      <c r="G87" s="10">
        <v>1447</v>
      </c>
      <c r="H87" s="10">
        <v>1970</v>
      </c>
      <c r="I87" s="10">
        <v>2053</v>
      </c>
      <c r="J87" s="10">
        <v>2491</v>
      </c>
      <c r="K87" s="10">
        <v>3490</v>
      </c>
      <c r="L87" s="10">
        <v>4374</v>
      </c>
      <c r="M87" s="10">
        <v>4509.75</v>
      </c>
      <c r="N87" s="10">
        <v>4509.75</v>
      </c>
      <c r="O87" s="10">
        <v>5009.75</v>
      </c>
      <c r="P87" s="10">
        <v>5409.75</v>
      </c>
      <c r="Q87" s="10">
        <v>5509.75</v>
      </c>
      <c r="R87" s="10">
        <v>5609.75</v>
      </c>
      <c r="S87" s="10">
        <v>5709.75</v>
      </c>
      <c r="T87" s="10">
        <v>5809.75</v>
      </c>
      <c r="U87" s="10">
        <v>5909.75</v>
      </c>
      <c r="V87" s="10">
        <v>6009.75</v>
      </c>
      <c r="W87" s="10">
        <v>6109.75</v>
      </c>
      <c r="X87" s="10">
        <v>6209.75</v>
      </c>
      <c r="Y87" s="10">
        <v>6309.75</v>
      </c>
      <c r="Z87" s="10">
        <v>6409.75</v>
      </c>
      <c r="AA87" s="10">
        <v>6409.75</v>
      </c>
      <c r="AB87" s="10">
        <v>6409.75</v>
      </c>
      <c r="AC87" s="10">
        <v>6409.75</v>
      </c>
      <c r="AD87" s="10">
        <v>6409.75</v>
      </c>
      <c r="AE87" s="10">
        <v>6409.75</v>
      </c>
      <c r="AF87" s="10">
        <v>6409.75</v>
      </c>
      <c r="AG87" s="10">
        <v>6409.75</v>
      </c>
      <c r="AH87" s="10">
        <v>6409.75</v>
      </c>
      <c r="AI87" s="10">
        <v>6409.75</v>
      </c>
      <c r="AJ87" s="10">
        <v>6409.75</v>
      </c>
      <c r="AK87" s="10">
        <v>6409.75</v>
      </c>
    </row>
    <row r="88" spans="1:37" x14ac:dyDescent="0.2">
      <c r="A88" s="10" t="s">
        <v>63</v>
      </c>
      <c r="B88" s="10">
        <v>8505</v>
      </c>
      <c r="C88" s="10">
        <v>8410</v>
      </c>
      <c r="D88" s="10">
        <v>8410</v>
      </c>
      <c r="E88" s="10">
        <v>8416</v>
      </c>
      <c r="F88" s="10">
        <v>8424</v>
      </c>
      <c r="G88" s="10">
        <v>8463</v>
      </c>
      <c r="H88" s="10">
        <v>8524</v>
      </c>
      <c r="I88" s="10">
        <v>8524</v>
      </c>
      <c r="J88" s="10">
        <v>8565</v>
      </c>
      <c r="K88" s="10">
        <v>8972</v>
      </c>
      <c r="L88" s="10">
        <v>8768</v>
      </c>
      <c r="M88" s="10">
        <v>9211.8799999999992</v>
      </c>
      <c r="N88" s="10">
        <v>9276.8799999999992</v>
      </c>
      <c r="O88" s="10">
        <v>9276.8799999999992</v>
      </c>
      <c r="P88" s="10">
        <v>9316.8799999999992</v>
      </c>
      <c r="Q88" s="10">
        <v>9316.8799999999992</v>
      </c>
      <c r="R88" s="10">
        <v>9356.8799999999992</v>
      </c>
      <c r="S88" s="10">
        <v>9356.8799999999992</v>
      </c>
      <c r="T88" s="10">
        <v>9396.8799999999992</v>
      </c>
      <c r="U88" s="10">
        <v>9396.8799999999992</v>
      </c>
      <c r="V88" s="10">
        <v>9436.8799999999992</v>
      </c>
      <c r="W88" s="10">
        <v>9436.8799999999992</v>
      </c>
      <c r="X88" s="10">
        <v>9476.8799999999992</v>
      </c>
      <c r="Y88" s="10">
        <v>9476.8799999999992</v>
      </c>
      <c r="Z88" s="10">
        <v>9516.8799999999992</v>
      </c>
      <c r="AA88" s="10">
        <v>9516.8799999999992</v>
      </c>
      <c r="AB88" s="10">
        <v>9556.8799999999992</v>
      </c>
      <c r="AC88" s="10">
        <v>9556.8799999999992</v>
      </c>
      <c r="AD88" s="10">
        <v>9616.8799999999992</v>
      </c>
      <c r="AE88" s="10">
        <v>9616.8799999999992</v>
      </c>
      <c r="AF88" s="10">
        <v>9656.8799999999992</v>
      </c>
      <c r="AG88" s="10">
        <v>9656.8799999999992</v>
      </c>
      <c r="AH88" s="10">
        <v>9716.8799999999992</v>
      </c>
      <c r="AI88" s="10">
        <v>9716.8799999999992</v>
      </c>
      <c r="AJ88" s="10">
        <v>9756.8799999999992</v>
      </c>
      <c r="AK88" s="10">
        <v>9756.8799999999992</v>
      </c>
    </row>
    <row r="90" spans="1:37" ht="19" x14ac:dyDescent="0.25">
      <c r="A90" s="11" t="s">
        <v>70</v>
      </c>
    </row>
    <row r="91" spans="1:37" x14ac:dyDescent="0.2">
      <c r="A91" s="10" t="s">
        <v>18</v>
      </c>
      <c r="B91" s="10" t="s">
        <v>19</v>
      </c>
      <c r="C91" s="10" t="s">
        <v>20</v>
      </c>
      <c r="D91" s="10" t="s">
        <v>21</v>
      </c>
      <c r="E91" s="10" t="s">
        <v>22</v>
      </c>
      <c r="F91" s="10" t="s">
        <v>23</v>
      </c>
      <c r="G91" s="10" t="s">
        <v>24</v>
      </c>
      <c r="H91" s="10" t="s">
        <v>25</v>
      </c>
      <c r="I91" s="10" t="s">
        <v>26</v>
      </c>
      <c r="J91" s="10" t="s">
        <v>27</v>
      </c>
      <c r="K91" s="10" t="s">
        <v>28</v>
      </c>
      <c r="L91" s="10" t="s">
        <v>29</v>
      </c>
      <c r="M91" s="10" t="s">
        <v>30</v>
      </c>
      <c r="N91" s="10" t="s">
        <v>31</v>
      </c>
      <c r="O91" s="10" t="s">
        <v>32</v>
      </c>
      <c r="P91" s="10" t="s">
        <v>33</v>
      </c>
      <c r="Q91" s="10" t="s">
        <v>34</v>
      </c>
      <c r="R91" s="10" t="s">
        <v>35</v>
      </c>
      <c r="S91" s="10" t="s">
        <v>36</v>
      </c>
      <c r="T91" s="10" t="s">
        <v>37</v>
      </c>
      <c r="U91" s="10" t="s">
        <v>38</v>
      </c>
      <c r="V91" s="10" t="s">
        <v>39</v>
      </c>
      <c r="W91" s="10" t="s">
        <v>40</v>
      </c>
      <c r="X91" s="10" t="s">
        <v>41</v>
      </c>
      <c r="Y91" s="10" t="s">
        <v>42</v>
      </c>
      <c r="Z91" s="10" t="s">
        <v>43</v>
      </c>
      <c r="AA91" s="10" t="s">
        <v>44</v>
      </c>
      <c r="AB91" s="10" t="s">
        <v>45</v>
      </c>
      <c r="AC91" s="10" t="s">
        <v>46</v>
      </c>
      <c r="AD91" s="10" t="s">
        <v>47</v>
      </c>
      <c r="AE91" s="10" t="s">
        <v>48</v>
      </c>
      <c r="AF91" s="10" t="s">
        <v>49</v>
      </c>
      <c r="AG91" s="10" t="s">
        <v>50</v>
      </c>
      <c r="AH91" s="10" t="s">
        <v>51</v>
      </c>
      <c r="AI91" s="10" t="s">
        <v>52</v>
      </c>
      <c r="AJ91" s="10" t="s">
        <v>53</v>
      </c>
      <c r="AK91" s="10" t="s">
        <v>54</v>
      </c>
    </row>
    <row r="92" spans="1:37" x14ac:dyDescent="0.2">
      <c r="A92" s="10" t="s">
        <v>55</v>
      </c>
      <c r="B92" s="10">
        <v>272.61</v>
      </c>
      <c r="C92" s="10">
        <v>272.61</v>
      </c>
      <c r="D92" s="10">
        <v>272.61</v>
      </c>
      <c r="E92" s="10">
        <v>272.61</v>
      </c>
      <c r="F92" s="10">
        <v>272.61</v>
      </c>
      <c r="G92" s="10">
        <v>272.61</v>
      </c>
      <c r="H92" s="10">
        <v>275.74</v>
      </c>
      <c r="I92" s="10">
        <v>256.77</v>
      </c>
      <c r="J92" s="10">
        <v>256.87</v>
      </c>
      <c r="K92" s="10">
        <v>247.5</v>
      </c>
      <c r="L92" s="10">
        <v>247.5</v>
      </c>
      <c r="M92" s="10">
        <v>247.5</v>
      </c>
      <c r="N92" s="10">
        <v>247.5</v>
      </c>
      <c r="O92" s="10">
        <v>247.5</v>
      </c>
      <c r="P92" s="10">
        <v>247.5</v>
      </c>
      <c r="Q92" s="10">
        <v>247.5</v>
      </c>
      <c r="R92" s="10">
        <v>247.5</v>
      </c>
      <c r="S92" s="10">
        <v>247.5</v>
      </c>
      <c r="T92" s="10">
        <v>247.5</v>
      </c>
      <c r="U92" s="10">
        <v>247.5</v>
      </c>
      <c r="V92" s="10">
        <v>247.5</v>
      </c>
      <c r="W92" s="10">
        <v>247.5</v>
      </c>
      <c r="X92" s="10">
        <v>247.5</v>
      </c>
      <c r="Y92" s="10">
        <v>247.5</v>
      </c>
      <c r="Z92" s="10">
        <v>247.5</v>
      </c>
      <c r="AA92" s="10">
        <v>247.5</v>
      </c>
      <c r="AB92" s="10">
        <v>247.5</v>
      </c>
      <c r="AC92" s="10">
        <v>247.5</v>
      </c>
      <c r="AD92" s="10">
        <v>247.5</v>
      </c>
      <c r="AE92" s="10">
        <v>247.5</v>
      </c>
      <c r="AF92" s="10">
        <v>247.5</v>
      </c>
      <c r="AG92" s="10">
        <v>247.5</v>
      </c>
      <c r="AH92" s="10">
        <v>247.5</v>
      </c>
      <c r="AI92" s="10">
        <v>247.5</v>
      </c>
      <c r="AJ92" s="10">
        <v>247.5</v>
      </c>
      <c r="AK92" s="10">
        <v>247.5</v>
      </c>
    </row>
    <row r="93" spans="1:37" x14ac:dyDescent="0.2">
      <c r="A93" s="10" t="s">
        <v>56</v>
      </c>
      <c r="B93" s="10">
        <v>127.77</v>
      </c>
      <c r="C93" s="10">
        <v>127.77</v>
      </c>
      <c r="D93" s="10">
        <v>127.77</v>
      </c>
      <c r="E93" s="10">
        <v>127.77</v>
      </c>
      <c r="F93" s="10">
        <v>127.77</v>
      </c>
      <c r="G93" s="10">
        <v>127.77</v>
      </c>
      <c r="H93" s="10">
        <v>127.77</v>
      </c>
      <c r="I93" s="10">
        <v>127.77</v>
      </c>
      <c r="J93" s="10">
        <v>127.77</v>
      </c>
      <c r="K93" s="10">
        <v>127.77</v>
      </c>
      <c r="L93" s="10">
        <v>127.77</v>
      </c>
      <c r="M93" s="10">
        <v>127.77</v>
      </c>
      <c r="N93" s="10">
        <v>127.77</v>
      </c>
      <c r="O93" s="10">
        <v>127.77</v>
      </c>
      <c r="P93" s="10">
        <v>127.77</v>
      </c>
      <c r="Q93" s="10">
        <v>127.77</v>
      </c>
      <c r="R93" s="10">
        <v>127.77</v>
      </c>
      <c r="S93" s="10">
        <v>127.77</v>
      </c>
      <c r="T93" s="10">
        <v>127.77</v>
      </c>
      <c r="U93" s="10">
        <v>127.77</v>
      </c>
      <c r="V93" s="10">
        <v>127.77</v>
      </c>
      <c r="W93" s="10">
        <v>127.77</v>
      </c>
      <c r="X93" s="10">
        <v>127.77</v>
      </c>
      <c r="Y93" s="10">
        <v>127.77</v>
      </c>
      <c r="Z93" s="10">
        <v>127.77</v>
      </c>
      <c r="AA93" s="10">
        <v>127.77</v>
      </c>
      <c r="AB93" s="10">
        <v>127.77</v>
      </c>
      <c r="AC93" s="10">
        <v>127.77</v>
      </c>
      <c r="AD93" s="10">
        <v>127.77</v>
      </c>
      <c r="AE93" s="10">
        <v>127.77</v>
      </c>
      <c r="AF93" s="10">
        <v>127.77</v>
      </c>
      <c r="AG93" s="10">
        <v>127.77</v>
      </c>
      <c r="AH93" s="10">
        <v>127.77</v>
      </c>
      <c r="AI93" s="10">
        <v>127.77</v>
      </c>
      <c r="AJ93" s="10">
        <v>127.77</v>
      </c>
      <c r="AK93" s="10">
        <v>127.77</v>
      </c>
    </row>
    <row r="94" spans="1:37" x14ac:dyDescent="0.2">
      <c r="A94" s="10" t="s">
        <v>57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50</v>
      </c>
      <c r="P94" s="10">
        <v>50</v>
      </c>
      <c r="Q94" s="10">
        <v>100</v>
      </c>
      <c r="R94" s="10">
        <v>100</v>
      </c>
      <c r="S94" s="10">
        <v>100</v>
      </c>
      <c r="T94" s="10">
        <v>100</v>
      </c>
      <c r="U94" s="10">
        <v>100</v>
      </c>
      <c r="V94" s="10">
        <v>100</v>
      </c>
      <c r="W94" s="10">
        <v>100</v>
      </c>
      <c r="X94" s="10">
        <v>100</v>
      </c>
      <c r="Y94" s="10">
        <v>100</v>
      </c>
      <c r="Z94" s="10">
        <v>100</v>
      </c>
      <c r="AA94" s="10">
        <v>100</v>
      </c>
      <c r="AB94" s="10">
        <v>100</v>
      </c>
      <c r="AC94" s="10">
        <v>100</v>
      </c>
      <c r="AD94" s="10">
        <v>100</v>
      </c>
      <c r="AE94" s="10">
        <v>100</v>
      </c>
      <c r="AF94" s="10">
        <v>100</v>
      </c>
      <c r="AG94" s="10">
        <v>100</v>
      </c>
      <c r="AH94" s="10">
        <v>100</v>
      </c>
      <c r="AI94" s="10">
        <v>100</v>
      </c>
      <c r="AJ94" s="10">
        <v>100</v>
      </c>
      <c r="AK94" s="10">
        <v>100</v>
      </c>
    </row>
    <row r="95" spans="1:37" x14ac:dyDescent="0.2">
      <c r="A95" s="10" t="s">
        <v>58</v>
      </c>
      <c r="B95" s="10">
        <v>97.64</v>
      </c>
      <c r="C95" s="10">
        <v>97.64</v>
      </c>
      <c r="D95" s="10">
        <v>97.64</v>
      </c>
      <c r="E95" s="10">
        <v>97.64</v>
      </c>
      <c r="F95" s="10">
        <v>97.64</v>
      </c>
      <c r="G95" s="10">
        <v>97.64</v>
      </c>
      <c r="H95" s="10">
        <v>97.64</v>
      </c>
      <c r="I95" s="10">
        <v>97.64</v>
      </c>
      <c r="J95" s="10">
        <v>97.64</v>
      </c>
      <c r="K95" s="10">
        <v>97.64</v>
      </c>
      <c r="L95" s="10">
        <v>97.64</v>
      </c>
      <c r="M95" s="10">
        <v>97.64</v>
      </c>
      <c r="N95" s="10">
        <v>97.64</v>
      </c>
      <c r="O95" s="10">
        <v>97.64</v>
      </c>
      <c r="P95" s="10">
        <v>97.64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</row>
    <row r="96" spans="1:37" x14ac:dyDescent="0.2">
      <c r="A96" s="10" t="s">
        <v>59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</row>
    <row r="97" spans="1:37" x14ac:dyDescent="0.2">
      <c r="A97" s="10" t="s">
        <v>59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</row>
    <row r="98" spans="1:37" x14ac:dyDescent="0.2">
      <c r="A98" s="10" t="s">
        <v>60</v>
      </c>
      <c r="B98" s="10">
        <v>22</v>
      </c>
      <c r="C98" s="10">
        <v>22</v>
      </c>
      <c r="D98" s="10">
        <v>22</v>
      </c>
      <c r="E98" s="10">
        <v>22</v>
      </c>
      <c r="F98" s="10">
        <v>22</v>
      </c>
      <c r="G98" s="10">
        <v>22</v>
      </c>
      <c r="H98" s="10">
        <v>22</v>
      </c>
      <c r="I98" s="10">
        <v>22</v>
      </c>
      <c r="J98" s="10">
        <v>22</v>
      </c>
      <c r="K98" s="10">
        <v>22</v>
      </c>
      <c r="L98" s="10">
        <v>22</v>
      </c>
      <c r="M98" s="10">
        <v>22.04</v>
      </c>
      <c r="N98" s="10">
        <v>22.04</v>
      </c>
      <c r="O98" s="10">
        <v>22.05</v>
      </c>
      <c r="P98" s="10">
        <v>22.06</v>
      </c>
      <c r="Q98" s="10">
        <v>22.07</v>
      </c>
      <c r="R98" s="10">
        <v>22.09</v>
      </c>
      <c r="S98" s="10">
        <v>22.11</v>
      </c>
      <c r="T98" s="10">
        <v>22.13</v>
      </c>
      <c r="U98" s="10">
        <v>22.15</v>
      </c>
      <c r="V98" s="10">
        <v>22.18</v>
      </c>
      <c r="W98" s="10">
        <v>22.21</v>
      </c>
      <c r="X98" s="10">
        <v>22.24</v>
      </c>
      <c r="Y98" s="10">
        <v>22.27</v>
      </c>
      <c r="Z98" s="10">
        <v>22.3</v>
      </c>
      <c r="AA98" s="10">
        <v>22.34</v>
      </c>
      <c r="AB98" s="10">
        <v>22.37</v>
      </c>
      <c r="AC98" s="10">
        <v>22.42</v>
      </c>
      <c r="AD98" s="10">
        <v>22.46</v>
      </c>
      <c r="AE98" s="10">
        <v>22.5</v>
      </c>
      <c r="AF98" s="10">
        <v>22.55</v>
      </c>
      <c r="AG98" s="10">
        <v>22.6</v>
      </c>
      <c r="AH98" s="10">
        <v>22.64</v>
      </c>
      <c r="AI98" s="10">
        <v>22.69</v>
      </c>
      <c r="AJ98" s="10">
        <v>22.74</v>
      </c>
      <c r="AK98" s="10">
        <v>22.8</v>
      </c>
    </row>
    <row r="99" spans="1:37" x14ac:dyDescent="0.2">
      <c r="A99" s="10" t="s">
        <v>61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1</v>
      </c>
      <c r="K99" s="10">
        <v>2</v>
      </c>
      <c r="L99" s="10">
        <v>3</v>
      </c>
      <c r="M99" s="10">
        <v>4</v>
      </c>
      <c r="N99" s="10">
        <v>5.07</v>
      </c>
      <c r="O99" s="10">
        <v>6.09</v>
      </c>
      <c r="P99" s="10">
        <v>7.11</v>
      </c>
      <c r="Q99" s="10">
        <v>8.14</v>
      </c>
      <c r="R99" s="10">
        <v>9.19</v>
      </c>
      <c r="S99" s="10">
        <v>10.28</v>
      </c>
      <c r="T99" s="10">
        <v>11.42</v>
      </c>
      <c r="U99" s="10">
        <v>12.61</v>
      </c>
      <c r="V99" s="10">
        <v>13.84</v>
      </c>
      <c r="W99" s="10">
        <v>15.12</v>
      </c>
      <c r="X99" s="10">
        <v>16.43</v>
      </c>
      <c r="Y99" s="10">
        <v>17.8</v>
      </c>
      <c r="Z99" s="10">
        <v>19.21</v>
      </c>
      <c r="AA99" s="10">
        <v>20.68</v>
      </c>
      <c r="AB99" s="10">
        <v>22.24</v>
      </c>
      <c r="AC99" s="10">
        <v>23.87</v>
      </c>
      <c r="AD99" s="10">
        <v>25.65</v>
      </c>
      <c r="AE99" s="10">
        <v>27.49</v>
      </c>
      <c r="AF99" s="10">
        <v>29.38</v>
      </c>
      <c r="AG99" s="10">
        <v>31.33</v>
      </c>
      <c r="AH99" s="10">
        <v>33.340000000000003</v>
      </c>
      <c r="AI99" s="10">
        <v>35.43</v>
      </c>
      <c r="AJ99" s="10">
        <v>37.57</v>
      </c>
      <c r="AK99" s="10">
        <v>38.79</v>
      </c>
    </row>
    <row r="100" spans="1:37" x14ac:dyDescent="0.2">
      <c r="A100" s="10" t="s">
        <v>62</v>
      </c>
      <c r="B100" s="10">
        <v>20</v>
      </c>
      <c r="C100" s="10">
        <v>103.95</v>
      </c>
      <c r="D100" s="10">
        <v>103.95</v>
      </c>
      <c r="E100" s="10">
        <v>103.95</v>
      </c>
      <c r="F100" s="10">
        <v>103.95</v>
      </c>
      <c r="G100" s="10">
        <v>103.95</v>
      </c>
      <c r="H100" s="10">
        <v>241.95</v>
      </c>
      <c r="I100" s="10">
        <v>258.45</v>
      </c>
      <c r="J100" s="10">
        <v>258.45</v>
      </c>
      <c r="K100" s="10">
        <v>258.45</v>
      </c>
      <c r="L100" s="10">
        <v>258.45</v>
      </c>
      <c r="M100" s="10">
        <v>259.29000000000002</v>
      </c>
      <c r="N100" s="10">
        <v>259.52</v>
      </c>
      <c r="O100" s="10">
        <v>259.70999999999998</v>
      </c>
      <c r="P100" s="10">
        <v>259.98</v>
      </c>
      <c r="Q100" s="10">
        <v>260.29000000000002</v>
      </c>
      <c r="R100" s="10">
        <v>290.69</v>
      </c>
      <c r="S100" s="10">
        <v>321.16000000000003</v>
      </c>
      <c r="T100" s="10">
        <v>321.75</v>
      </c>
      <c r="U100" s="10">
        <v>352.44</v>
      </c>
      <c r="V100" s="10">
        <v>353.22</v>
      </c>
      <c r="W100" s="10">
        <v>444.06</v>
      </c>
      <c r="X100" s="10">
        <v>474.99</v>
      </c>
      <c r="Y100" s="10">
        <v>475.97</v>
      </c>
      <c r="Z100" s="10">
        <v>507</v>
      </c>
      <c r="AA100" s="10">
        <v>508.17</v>
      </c>
      <c r="AB100" s="10">
        <v>539.39</v>
      </c>
      <c r="AC100" s="10">
        <v>540.83000000000004</v>
      </c>
      <c r="AD100" s="10">
        <v>572.33000000000004</v>
      </c>
      <c r="AE100" s="10">
        <v>573.91</v>
      </c>
      <c r="AF100" s="10">
        <v>575.57000000000005</v>
      </c>
      <c r="AG100" s="10">
        <v>577.30999999999995</v>
      </c>
      <c r="AH100" s="10">
        <v>579.13</v>
      </c>
      <c r="AI100" s="10">
        <v>581.04999999999995</v>
      </c>
      <c r="AJ100" s="10">
        <v>583.04999999999995</v>
      </c>
      <c r="AK100" s="10">
        <v>585.15</v>
      </c>
    </row>
    <row r="101" spans="1:37" x14ac:dyDescent="0.2">
      <c r="A101" s="10" t="s">
        <v>63</v>
      </c>
      <c r="B101" s="10">
        <v>5037.79</v>
      </c>
      <c r="C101" s="10">
        <v>5037.79</v>
      </c>
      <c r="D101" s="10">
        <v>5037.79</v>
      </c>
      <c r="E101" s="10">
        <v>5037.79</v>
      </c>
      <c r="F101" s="10">
        <v>5037.79</v>
      </c>
      <c r="G101" s="10">
        <v>5037.79</v>
      </c>
      <c r="H101" s="10">
        <v>5037.79</v>
      </c>
      <c r="I101" s="10">
        <v>5037.79</v>
      </c>
      <c r="J101" s="10">
        <v>5238.79</v>
      </c>
      <c r="K101" s="10">
        <v>5238.79</v>
      </c>
      <c r="L101" s="10">
        <v>5238.79</v>
      </c>
      <c r="M101" s="10">
        <v>5238.79</v>
      </c>
      <c r="N101" s="10">
        <v>5238.79</v>
      </c>
      <c r="O101" s="10">
        <v>5239.04</v>
      </c>
      <c r="P101" s="10">
        <v>5239.1000000000004</v>
      </c>
      <c r="Q101" s="10">
        <v>5639.16</v>
      </c>
      <c r="R101" s="10">
        <v>5939.23</v>
      </c>
      <c r="S101" s="10">
        <v>5939.31</v>
      </c>
      <c r="T101" s="10">
        <v>5939.41</v>
      </c>
      <c r="U101" s="10">
        <v>5939.54</v>
      </c>
      <c r="V101" s="10">
        <v>5939.68</v>
      </c>
      <c r="W101" s="10">
        <v>5939.85</v>
      </c>
      <c r="X101" s="10">
        <v>6534.03</v>
      </c>
      <c r="Y101" s="10">
        <v>6534.22</v>
      </c>
      <c r="Z101" s="10">
        <v>7425.43</v>
      </c>
      <c r="AA101" s="10">
        <v>7425.64</v>
      </c>
      <c r="AB101" s="10">
        <v>7425.86</v>
      </c>
      <c r="AC101" s="10">
        <v>7426.1</v>
      </c>
      <c r="AD101" s="10">
        <v>7426.35</v>
      </c>
      <c r="AE101" s="10">
        <v>7426.63</v>
      </c>
      <c r="AF101" s="10">
        <v>7426.91</v>
      </c>
      <c r="AG101" s="10">
        <v>7427.21</v>
      </c>
      <c r="AH101" s="10">
        <v>7427.51</v>
      </c>
      <c r="AI101" s="10">
        <v>7427.81</v>
      </c>
      <c r="AJ101" s="10">
        <v>7428.12</v>
      </c>
      <c r="AK101" s="10">
        <v>7428.44</v>
      </c>
    </row>
    <row r="103" spans="1:37" ht="19" x14ac:dyDescent="0.25">
      <c r="A103" s="11" t="s">
        <v>71</v>
      </c>
      <c r="B103" s="10">
        <v>2005</v>
      </c>
      <c r="C103" s="10">
        <f>B103+1</f>
        <v>2006</v>
      </c>
      <c r="D103" s="10">
        <f t="shared" ref="D103:AK103" si="0">C103+1</f>
        <v>2007</v>
      </c>
      <c r="E103" s="10">
        <f t="shared" si="0"/>
        <v>2008</v>
      </c>
      <c r="F103" s="10">
        <f t="shared" si="0"/>
        <v>2009</v>
      </c>
      <c r="G103" s="10">
        <f t="shared" si="0"/>
        <v>2010</v>
      </c>
      <c r="H103" s="10">
        <f t="shared" si="0"/>
        <v>2011</v>
      </c>
      <c r="I103" s="10">
        <f t="shared" si="0"/>
        <v>2012</v>
      </c>
      <c r="J103" s="10">
        <f t="shared" si="0"/>
        <v>2013</v>
      </c>
      <c r="K103" s="10">
        <f t="shared" si="0"/>
        <v>2014</v>
      </c>
      <c r="L103" s="10">
        <f t="shared" si="0"/>
        <v>2015</v>
      </c>
      <c r="M103" s="10">
        <f t="shared" si="0"/>
        <v>2016</v>
      </c>
      <c r="N103" s="10">
        <f t="shared" si="0"/>
        <v>2017</v>
      </c>
      <c r="O103" s="10">
        <f t="shared" si="0"/>
        <v>2018</v>
      </c>
      <c r="P103" s="10">
        <f t="shared" si="0"/>
        <v>2019</v>
      </c>
      <c r="Q103" s="10">
        <f t="shared" si="0"/>
        <v>2020</v>
      </c>
      <c r="R103" s="10">
        <f t="shared" si="0"/>
        <v>2021</v>
      </c>
      <c r="S103" s="10">
        <f t="shared" si="0"/>
        <v>2022</v>
      </c>
      <c r="T103" s="10">
        <f t="shared" si="0"/>
        <v>2023</v>
      </c>
      <c r="U103" s="10">
        <f t="shared" si="0"/>
        <v>2024</v>
      </c>
      <c r="V103" s="10">
        <f t="shared" si="0"/>
        <v>2025</v>
      </c>
      <c r="W103" s="10">
        <f t="shared" si="0"/>
        <v>2026</v>
      </c>
      <c r="X103" s="10">
        <f t="shared" si="0"/>
        <v>2027</v>
      </c>
      <c r="Y103" s="10">
        <f t="shared" si="0"/>
        <v>2028</v>
      </c>
      <c r="Z103" s="10">
        <f t="shared" si="0"/>
        <v>2029</v>
      </c>
      <c r="AA103" s="10">
        <f t="shared" si="0"/>
        <v>2030</v>
      </c>
      <c r="AB103" s="10">
        <f t="shared" si="0"/>
        <v>2031</v>
      </c>
      <c r="AC103" s="10">
        <f t="shared" si="0"/>
        <v>2032</v>
      </c>
      <c r="AD103" s="10">
        <f t="shared" si="0"/>
        <v>2033</v>
      </c>
      <c r="AE103" s="10">
        <f t="shared" si="0"/>
        <v>2034</v>
      </c>
      <c r="AF103" s="10">
        <f t="shared" si="0"/>
        <v>2035</v>
      </c>
      <c r="AG103" s="10">
        <f t="shared" si="0"/>
        <v>2036</v>
      </c>
      <c r="AH103" s="10">
        <f t="shared" si="0"/>
        <v>2037</v>
      </c>
      <c r="AI103" s="10">
        <f t="shared" si="0"/>
        <v>2038</v>
      </c>
      <c r="AJ103" s="10">
        <f t="shared" si="0"/>
        <v>2039</v>
      </c>
      <c r="AK103" s="10">
        <f t="shared" si="0"/>
        <v>2040</v>
      </c>
    </row>
    <row r="104" spans="1:37" x14ac:dyDescent="0.2">
      <c r="A104" s="10" t="s">
        <v>18</v>
      </c>
      <c r="B104" s="10" t="s">
        <v>19</v>
      </c>
      <c r="C104" s="10" t="s">
        <v>20</v>
      </c>
      <c r="D104" s="10" t="s">
        <v>21</v>
      </c>
      <c r="E104" s="10" t="s">
        <v>22</v>
      </c>
      <c r="F104" s="10" t="s">
        <v>23</v>
      </c>
      <c r="G104" s="10" t="s">
        <v>24</v>
      </c>
      <c r="H104" s="10" t="s">
        <v>25</v>
      </c>
      <c r="I104" s="10" t="s">
        <v>26</v>
      </c>
      <c r="J104" s="10" t="s">
        <v>27</v>
      </c>
      <c r="K104" s="10" t="s">
        <v>28</v>
      </c>
      <c r="L104" s="10" t="s">
        <v>29</v>
      </c>
      <c r="M104" s="10" t="s">
        <v>30</v>
      </c>
      <c r="N104" s="10" t="s">
        <v>31</v>
      </c>
      <c r="O104" s="10" t="s">
        <v>32</v>
      </c>
      <c r="P104" s="10" t="s">
        <v>33</v>
      </c>
      <c r="Q104" s="10" t="s">
        <v>34</v>
      </c>
      <c r="R104" s="10" t="s">
        <v>35</v>
      </c>
      <c r="S104" s="10" t="s">
        <v>36</v>
      </c>
      <c r="T104" s="10" t="s">
        <v>37</v>
      </c>
      <c r="U104" s="10" t="s">
        <v>38</v>
      </c>
      <c r="V104" s="10" t="s">
        <v>39</v>
      </c>
      <c r="W104" s="10" t="s">
        <v>40</v>
      </c>
      <c r="X104" s="10" t="s">
        <v>41</v>
      </c>
      <c r="Y104" s="10" t="s">
        <v>42</v>
      </c>
      <c r="Z104" s="10" t="s">
        <v>43</v>
      </c>
      <c r="AA104" s="10" t="s">
        <v>44</v>
      </c>
      <c r="AB104" s="10" t="s">
        <v>45</v>
      </c>
      <c r="AC104" s="10" t="s">
        <v>46</v>
      </c>
      <c r="AD104" s="10" t="s">
        <v>47</v>
      </c>
      <c r="AE104" s="10" t="s">
        <v>48</v>
      </c>
      <c r="AF104" s="10" t="s">
        <v>49</v>
      </c>
      <c r="AG104" s="10" t="s">
        <v>50</v>
      </c>
      <c r="AH104" s="10" t="s">
        <v>51</v>
      </c>
      <c r="AI104" s="10" t="s">
        <v>52</v>
      </c>
      <c r="AJ104" s="10" t="s">
        <v>53</v>
      </c>
      <c r="AK104" s="10" t="s">
        <v>54</v>
      </c>
    </row>
    <row r="105" spans="1:37" x14ac:dyDescent="0.2">
      <c r="A105" s="10" t="s">
        <v>55</v>
      </c>
      <c r="B105" s="7">
        <v>2770.17</v>
      </c>
      <c r="C105" s="7">
        <v>2232.83</v>
      </c>
      <c r="D105" s="7">
        <v>2232.83</v>
      </c>
      <c r="E105" s="7">
        <v>2615.9</v>
      </c>
      <c r="F105" s="7">
        <v>2946.4</v>
      </c>
      <c r="G105" s="7">
        <v>3081.4</v>
      </c>
      <c r="H105" s="7">
        <v>3122.9</v>
      </c>
      <c r="I105" s="7">
        <v>3307.9</v>
      </c>
      <c r="J105" s="7">
        <v>3477.9</v>
      </c>
      <c r="K105" s="7">
        <v>3492.9</v>
      </c>
      <c r="L105" s="7">
        <v>3577.9</v>
      </c>
      <c r="M105" s="7">
        <v>3759.9</v>
      </c>
      <c r="N105" s="7">
        <v>4234.8999999999996</v>
      </c>
      <c r="O105" s="7">
        <v>4874.8999999999996</v>
      </c>
      <c r="P105" s="7">
        <v>4874.8999999999996</v>
      </c>
      <c r="Q105" s="7">
        <v>5074.8999999999996</v>
      </c>
      <c r="R105" s="7">
        <v>5174.8999999999996</v>
      </c>
      <c r="S105" s="7">
        <v>5174.8999999999996</v>
      </c>
      <c r="T105" s="7">
        <v>5274.9</v>
      </c>
      <c r="U105" s="7">
        <v>5374.9</v>
      </c>
      <c r="V105" s="7">
        <v>5574.9</v>
      </c>
      <c r="W105" s="7">
        <v>5574.9</v>
      </c>
      <c r="X105" s="7">
        <v>5574.9</v>
      </c>
      <c r="Y105" s="7">
        <v>5674.9</v>
      </c>
      <c r="Z105" s="7">
        <v>5774.9</v>
      </c>
      <c r="AA105" s="7">
        <v>5974.9</v>
      </c>
      <c r="AB105" s="7">
        <v>6074.9</v>
      </c>
      <c r="AC105" s="7">
        <v>6074.9</v>
      </c>
      <c r="AD105" s="7">
        <v>6174.9</v>
      </c>
      <c r="AE105" s="7">
        <v>6174.9</v>
      </c>
      <c r="AF105" s="7">
        <v>6474.9</v>
      </c>
      <c r="AG105" s="7">
        <v>6474.9</v>
      </c>
      <c r="AH105" s="7">
        <v>6574.9</v>
      </c>
      <c r="AI105" s="7">
        <v>6574.9</v>
      </c>
      <c r="AJ105" s="7">
        <v>6674.9</v>
      </c>
      <c r="AK105" s="7">
        <v>6674.9</v>
      </c>
    </row>
    <row r="106" spans="1:37" x14ac:dyDescent="0.2">
      <c r="A106" s="10" t="s">
        <v>56</v>
      </c>
      <c r="B106" s="7">
        <v>707.21</v>
      </c>
      <c r="C106" s="7">
        <v>706.65</v>
      </c>
      <c r="D106" s="7">
        <v>706.65</v>
      </c>
      <c r="E106" s="7">
        <v>706.65</v>
      </c>
      <c r="F106" s="7">
        <v>706.65</v>
      </c>
      <c r="G106" s="7">
        <v>560.65</v>
      </c>
      <c r="H106" s="7">
        <v>485.65</v>
      </c>
      <c r="I106" s="7">
        <v>485.65</v>
      </c>
      <c r="J106" s="7">
        <v>485.65</v>
      </c>
      <c r="K106" s="7">
        <v>485.65</v>
      </c>
      <c r="L106" s="7">
        <v>585.65</v>
      </c>
      <c r="M106" s="7">
        <v>585.65</v>
      </c>
      <c r="N106" s="7">
        <v>585.65</v>
      </c>
      <c r="O106" s="7">
        <v>585.65</v>
      </c>
      <c r="P106" s="7">
        <v>585.65</v>
      </c>
      <c r="Q106" s="7">
        <v>585.65</v>
      </c>
      <c r="R106" s="7">
        <v>585.65</v>
      </c>
      <c r="S106" s="7">
        <v>585.65</v>
      </c>
      <c r="T106" s="7">
        <v>585.65</v>
      </c>
      <c r="U106" s="7">
        <v>585.65</v>
      </c>
      <c r="V106" s="7">
        <v>585.65</v>
      </c>
      <c r="W106" s="7">
        <v>585.65</v>
      </c>
      <c r="X106" s="7">
        <v>585.65</v>
      </c>
      <c r="Y106" s="7">
        <v>585.65</v>
      </c>
      <c r="Z106" s="7">
        <v>585.65</v>
      </c>
      <c r="AA106" s="7">
        <v>585.65</v>
      </c>
      <c r="AB106" s="7">
        <v>585.65</v>
      </c>
      <c r="AC106" s="7">
        <v>585.65</v>
      </c>
      <c r="AD106" s="7">
        <v>585.65</v>
      </c>
      <c r="AE106" s="7">
        <v>585.65</v>
      </c>
      <c r="AF106" s="7">
        <v>585.65</v>
      </c>
      <c r="AG106" s="7">
        <v>585.65</v>
      </c>
      <c r="AH106" s="7">
        <v>585.65</v>
      </c>
      <c r="AI106" s="7">
        <v>585.65</v>
      </c>
      <c r="AJ106" s="7">
        <v>585.65</v>
      </c>
      <c r="AK106" s="7">
        <v>585.65</v>
      </c>
    </row>
    <row r="107" spans="1:37" x14ac:dyDescent="0.2">
      <c r="A107" s="10" t="s">
        <v>57</v>
      </c>
      <c r="B107" s="7">
        <v>1872.5</v>
      </c>
      <c r="C107" s="7">
        <v>1872.5</v>
      </c>
      <c r="D107" s="7">
        <v>1872.5</v>
      </c>
      <c r="E107" s="7">
        <v>1872.5</v>
      </c>
      <c r="F107" s="7">
        <v>1975.5</v>
      </c>
      <c r="G107" s="7">
        <v>2152.5</v>
      </c>
      <c r="H107" s="7">
        <v>2218.5</v>
      </c>
      <c r="I107" s="7">
        <v>2403.5</v>
      </c>
      <c r="J107" s="7">
        <v>2500.31</v>
      </c>
      <c r="K107" s="7">
        <v>2508.31</v>
      </c>
      <c r="L107" s="7">
        <v>3578.31</v>
      </c>
      <c r="M107" s="7">
        <v>4663.3100000000004</v>
      </c>
      <c r="N107" s="7">
        <v>5108.3100000000004</v>
      </c>
      <c r="O107" s="7">
        <v>5776.31</v>
      </c>
      <c r="P107" s="7">
        <v>5776.31</v>
      </c>
      <c r="Q107" s="7">
        <v>6176.31</v>
      </c>
      <c r="R107" s="7">
        <v>6476.31</v>
      </c>
      <c r="S107" s="7">
        <v>6476.31</v>
      </c>
      <c r="T107" s="7">
        <v>6976.31</v>
      </c>
      <c r="U107" s="7">
        <v>7476.31</v>
      </c>
      <c r="V107" s="7">
        <v>7476.31</v>
      </c>
      <c r="W107" s="7">
        <v>7976.31</v>
      </c>
      <c r="X107" s="7">
        <v>8476.31</v>
      </c>
      <c r="Y107" s="7">
        <v>8476.31</v>
      </c>
      <c r="Z107" s="7">
        <v>8976.31</v>
      </c>
      <c r="AA107" s="7">
        <v>9476.31</v>
      </c>
      <c r="AB107" s="7">
        <v>9476.31</v>
      </c>
      <c r="AC107" s="7">
        <v>9976.31</v>
      </c>
      <c r="AD107" s="7">
        <v>10476.31</v>
      </c>
      <c r="AE107" s="7">
        <v>10476.31</v>
      </c>
      <c r="AF107" s="7">
        <v>10976.31</v>
      </c>
      <c r="AG107" s="7">
        <v>11476.31</v>
      </c>
      <c r="AH107" s="7">
        <v>11476.31</v>
      </c>
      <c r="AI107" s="7">
        <v>11976.31</v>
      </c>
      <c r="AJ107" s="7">
        <v>11976.31</v>
      </c>
      <c r="AK107" s="7">
        <v>11976.31</v>
      </c>
    </row>
    <row r="108" spans="1:37" x14ac:dyDescent="0.2">
      <c r="A108" s="10" t="s">
        <v>58</v>
      </c>
      <c r="B108" s="7">
        <v>6391.3</v>
      </c>
      <c r="C108" s="7">
        <v>6391.3</v>
      </c>
      <c r="D108" s="7">
        <v>6391.3</v>
      </c>
      <c r="E108" s="7">
        <v>6391.3</v>
      </c>
      <c r="F108" s="7">
        <v>6391.3</v>
      </c>
      <c r="G108" s="7">
        <v>6391.3</v>
      </c>
      <c r="H108" s="7">
        <v>5941.3</v>
      </c>
      <c r="I108" s="7">
        <v>5941.3</v>
      </c>
      <c r="J108" s="7">
        <v>5941.3</v>
      </c>
      <c r="K108" s="7">
        <v>6541.3</v>
      </c>
      <c r="L108" s="7">
        <v>6541.3</v>
      </c>
      <c r="M108" s="7">
        <v>6727.1</v>
      </c>
      <c r="N108" s="7">
        <v>6727.1</v>
      </c>
      <c r="O108" s="7">
        <v>6727.1</v>
      </c>
      <c r="P108" s="7">
        <v>6272.1</v>
      </c>
      <c r="Q108" s="7">
        <v>5822.1</v>
      </c>
      <c r="R108" s="7">
        <v>5822.1</v>
      </c>
      <c r="S108" s="7">
        <v>5822.1</v>
      </c>
      <c r="T108" s="7">
        <v>5822.1</v>
      </c>
      <c r="U108" s="7">
        <v>5822.1</v>
      </c>
      <c r="V108" s="7">
        <v>5664.1</v>
      </c>
      <c r="W108" s="7">
        <v>5289.1</v>
      </c>
      <c r="X108" s="7">
        <v>4854.1000000000004</v>
      </c>
      <c r="Y108" s="7">
        <v>4449.1000000000004</v>
      </c>
      <c r="Z108" s="7">
        <v>3176.8</v>
      </c>
      <c r="AA108" s="7">
        <v>3176.8</v>
      </c>
      <c r="AB108" s="7">
        <v>3176.8</v>
      </c>
      <c r="AC108" s="7">
        <v>3176.8</v>
      </c>
      <c r="AD108" s="7">
        <v>3176.8</v>
      </c>
      <c r="AE108" s="7">
        <v>3576.8</v>
      </c>
      <c r="AF108" s="7">
        <v>3576.8</v>
      </c>
      <c r="AG108" s="7">
        <v>3576.8</v>
      </c>
      <c r="AH108" s="7">
        <v>3576.8</v>
      </c>
      <c r="AI108" s="7">
        <v>3576.8</v>
      </c>
      <c r="AJ108" s="7">
        <v>3576.8</v>
      </c>
      <c r="AK108" s="7">
        <v>3576.8</v>
      </c>
    </row>
    <row r="109" spans="1:37" x14ac:dyDescent="0.2">
      <c r="A109" s="10" t="s">
        <v>59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</row>
    <row r="110" spans="1:37" x14ac:dyDescent="0.2">
      <c r="A110" s="10" t="s">
        <v>60</v>
      </c>
      <c r="B110" s="7">
        <v>177.37</v>
      </c>
      <c r="C110" s="7">
        <v>177.37</v>
      </c>
      <c r="D110" s="7">
        <v>177.37</v>
      </c>
      <c r="E110" s="7">
        <v>177.37</v>
      </c>
      <c r="F110" s="7">
        <v>177.37</v>
      </c>
      <c r="G110" s="7">
        <v>177.37</v>
      </c>
      <c r="H110" s="7">
        <v>177.37</v>
      </c>
      <c r="I110" s="7">
        <v>225.37</v>
      </c>
      <c r="J110" s="7">
        <v>220.87</v>
      </c>
      <c r="K110" s="7">
        <v>234.87</v>
      </c>
      <c r="L110" s="7">
        <v>234.87</v>
      </c>
      <c r="M110" s="7">
        <v>275.87</v>
      </c>
      <c r="N110" s="7">
        <v>275.87</v>
      </c>
      <c r="O110" s="7">
        <v>325.87</v>
      </c>
      <c r="P110" s="7">
        <v>325.87</v>
      </c>
      <c r="Q110" s="7">
        <v>325.87</v>
      </c>
      <c r="R110" s="7">
        <v>325.87</v>
      </c>
      <c r="S110" s="7">
        <v>325.87</v>
      </c>
      <c r="T110" s="7">
        <v>375.87</v>
      </c>
      <c r="U110" s="7">
        <v>375.87</v>
      </c>
      <c r="V110" s="7">
        <v>375.87</v>
      </c>
      <c r="W110" s="7">
        <v>375.87</v>
      </c>
      <c r="X110" s="7">
        <v>375.87</v>
      </c>
      <c r="Y110" s="7">
        <v>425.87</v>
      </c>
      <c r="Z110" s="7">
        <v>425.87</v>
      </c>
      <c r="AA110" s="7">
        <v>425.87</v>
      </c>
      <c r="AB110" s="7">
        <v>425.87</v>
      </c>
      <c r="AC110" s="7">
        <v>425.87</v>
      </c>
      <c r="AD110" s="7">
        <v>475.87</v>
      </c>
      <c r="AE110" s="7">
        <v>475.87</v>
      </c>
      <c r="AF110" s="7">
        <v>475.87</v>
      </c>
      <c r="AG110" s="7">
        <v>475.87</v>
      </c>
      <c r="AH110" s="7">
        <v>475.87</v>
      </c>
      <c r="AI110" s="7">
        <v>475.87</v>
      </c>
      <c r="AJ110" s="7">
        <v>475.87</v>
      </c>
      <c r="AK110" s="7">
        <v>475.87</v>
      </c>
    </row>
    <row r="111" spans="1:37" x14ac:dyDescent="0.2">
      <c r="A111" s="10" t="s">
        <v>61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2.1800000000000002</v>
      </c>
      <c r="J111" s="7">
        <v>4.47</v>
      </c>
      <c r="K111" s="7">
        <v>4.47</v>
      </c>
      <c r="L111" s="7">
        <v>4.47</v>
      </c>
      <c r="M111" s="7">
        <v>4.47</v>
      </c>
      <c r="N111" s="7">
        <v>4.47</v>
      </c>
      <c r="O111" s="7">
        <v>4.47</v>
      </c>
      <c r="P111" s="7">
        <v>4.47</v>
      </c>
      <c r="Q111" s="7">
        <v>54.47</v>
      </c>
      <c r="R111" s="7">
        <v>54.47</v>
      </c>
      <c r="S111" s="7">
        <v>54.47</v>
      </c>
      <c r="T111" s="7">
        <v>54.47</v>
      </c>
      <c r="U111" s="7">
        <v>54.47</v>
      </c>
      <c r="V111" s="7">
        <v>104.47</v>
      </c>
      <c r="W111" s="7">
        <v>104.47</v>
      </c>
      <c r="X111" s="7">
        <v>104.47</v>
      </c>
      <c r="Y111" s="7">
        <v>104.47</v>
      </c>
      <c r="Z111" s="7">
        <v>104.47</v>
      </c>
      <c r="AA111" s="7">
        <v>154.47</v>
      </c>
      <c r="AB111" s="7">
        <v>154.47</v>
      </c>
      <c r="AC111" s="7">
        <v>154.47</v>
      </c>
      <c r="AD111" s="7">
        <v>154.47</v>
      </c>
      <c r="AE111" s="7">
        <v>154.47</v>
      </c>
      <c r="AF111" s="7">
        <v>204.47</v>
      </c>
      <c r="AG111" s="7">
        <v>204.47</v>
      </c>
      <c r="AH111" s="7">
        <v>204.47</v>
      </c>
      <c r="AI111" s="7">
        <v>204.47</v>
      </c>
      <c r="AJ111" s="7">
        <v>204.47</v>
      </c>
      <c r="AK111" s="7">
        <v>204.47</v>
      </c>
    </row>
    <row r="112" spans="1:37" x14ac:dyDescent="0.2">
      <c r="A112" s="10" t="s">
        <v>62</v>
      </c>
      <c r="B112" s="7">
        <v>275.42</v>
      </c>
      <c r="C112" s="7">
        <v>384.92</v>
      </c>
      <c r="D112" s="7">
        <v>515.37</v>
      </c>
      <c r="E112" s="7">
        <v>515.37</v>
      </c>
      <c r="F112" s="7">
        <v>581.37</v>
      </c>
      <c r="G112" s="7">
        <v>797.37</v>
      </c>
      <c r="H112" s="7">
        <v>806.37</v>
      </c>
      <c r="I112" s="7">
        <v>1044.3699999999999</v>
      </c>
      <c r="J112" s="7">
        <v>1120.3699999999999</v>
      </c>
      <c r="K112" s="7">
        <v>1420.37</v>
      </c>
      <c r="L112" s="7">
        <v>1466.37</v>
      </c>
      <c r="M112" s="7">
        <v>1652.37</v>
      </c>
      <c r="N112" s="7">
        <v>1875.37</v>
      </c>
      <c r="O112" s="7">
        <v>2029.37</v>
      </c>
      <c r="P112" s="7">
        <v>2243.37</v>
      </c>
      <c r="Q112" s="7">
        <v>2276.37</v>
      </c>
      <c r="R112" s="7">
        <v>2309.37</v>
      </c>
      <c r="S112" s="7">
        <v>2342.37</v>
      </c>
      <c r="T112" s="7">
        <v>2375.37</v>
      </c>
      <c r="U112" s="7">
        <v>2408.37</v>
      </c>
      <c r="V112" s="7">
        <v>2441.37</v>
      </c>
      <c r="W112" s="7">
        <v>2474.37</v>
      </c>
      <c r="X112" s="7">
        <v>2507.37</v>
      </c>
      <c r="Y112" s="7">
        <v>2540.37</v>
      </c>
      <c r="Z112" s="7">
        <v>2573.37</v>
      </c>
      <c r="AA112" s="7">
        <v>2606.37</v>
      </c>
      <c r="AB112" s="7">
        <v>2639.37</v>
      </c>
      <c r="AC112" s="7">
        <v>2672.37</v>
      </c>
      <c r="AD112" s="7">
        <v>2705.37</v>
      </c>
      <c r="AE112" s="7">
        <v>2738.37</v>
      </c>
      <c r="AF112" s="7">
        <v>2743.37</v>
      </c>
      <c r="AG112" s="7">
        <v>2743.37</v>
      </c>
      <c r="AH112" s="7">
        <v>2743.37</v>
      </c>
      <c r="AI112" s="7">
        <v>2743.37</v>
      </c>
      <c r="AJ112" s="7">
        <v>2743.37</v>
      </c>
      <c r="AK112" s="7">
        <v>2743.37</v>
      </c>
    </row>
    <row r="113" spans="1:37" x14ac:dyDescent="0.2">
      <c r="A113" s="10" t="s">
        <v>63</v>
      </c>
      <c r="B113" s="7">
        <v>874.35</v>
      </c>
      <c r="C113" s="7">
        <v>874.35</v>
      </c>
      <c r="D113" s="7">
        <v>874.35</v>
      </c>
      <c r="E113" s="7">
        <v>874.35</v>
      </c>
      <c r="F113" s="7">
        <v>874.35</v>
      </c>
      <c r="G113" s="7">
        <v>874.35</v>
      </c>
      <c r="H113" s="7">
        <v>874.35</v>
      </c>
      <c r="I113" s="7">
        <v>874.35</v>
      </c>
      <c r="J113" s="7">
        <v>874.35</v>
      </c>
      <c r="K113" s="7">
        <v>874.35</v>
      </c>
      <c r="L113" s="7">
        <v>874.35</v>
      </c>
      <c r="M113" s="7">
        <v>874.35</v>
      </c>
      <c r="N113" s="7">
        <v>874.35</v>
      </c>
      <c r="O113" s="7">
        <v>874.35</v>
      </c>
      <c r="P113" s="7">
        <v>874.35</v>
      </c>
      <c r="Q113" s="7">
        <v>874.35</v>
      </c>
      <c r="R113" s="7">
        <v>874.35</v>
      </c>
      <c r="S113" s="7">
        <v>874.35</v>
      </c>
      <c r="T113" s="7">
        <v>874.35</v>
      </c>
      <c r="U113" s="7">
        <v>874.35</v>
      </c>
      <c r="V113" s="7">
        <v>874.35</v>
      </c>
      <c r="W113" s="7">
        <v>874.35</v>
      </c>
      <c r="X113" s="7">
        <v>874.35</v>
      </c>
      <c r="Y113" s="7">
        <v>874.35</v>
      </c>
      <c r="Z113" s="7">
        <v>874.35</v>
      </c>
      <c r="AA113" s="7">
        <v>874.35</v>
      </c>
      <c r="AB113" s="7">
        <v>874.35</v>
      </c>
      <c r="AC113" s="7">
        <v>874.35</v>
      </c>
      <c r="AD113" s="7">
        <v>874.35</v>
      </c>
      <c r="AE113" s="7">
        <v>874.35</v>
      </c>
      <c r="AF113" s="7">
        <v>874.35</v>
      </c>
      <c r="AG113" s="7">
        <v>874.35</v>
      </c>
      <c r="AH113" s="7">
        <v>874.35</v>
      </c>
      <c r="AI113" s="7">
        <v>874.35</v>
      </c>
      <c r="AJ113" s="7">
        <v>874.35</v>
      </c>
      <c r="AK113" s="7">
        <v>874.35</v>
      </c>
    </row>
    <row r="114" spans="1:37" x14ac:dyDescent="0.2">
      <c r="A114" s="10" t="s">
        <v>107</v>
      </c>
      <c r="B114" s="10">
        <v>2892</v>
      </c>
      <c r="C114" s="10">
        <v>3066</v>
      </c>
      <c r="D114" s="10">
        <v>3168</v>
      </c>
      <c r="E114" s="10">
        <v>3454</v>
      </c>
      <c r="F114" s="10">
        <v>3555</v>
      </c>
      <c r="G114" s="10">
        <v>3633</v>
      </c>
      <c r="H114" s="10">
        <v>3651</v>
      </c>
      <c r="I114" s="10">
        <v>4051</v>
      </c>
      <c r="J114" s="10">
        <v>4160</v>
      </c>
      <c r="K114" s="10">
        <v>4165</v>
      </c>
      <c r="L114" s="10">
        <v>4373</v>
      </c>
      <c r="M114" s="10">
        <v>4743</v>
      </c>
      <c r="N114" s="25">
        <f>4934</f>
        <v>4934</v>
      </c>
      <c r="O114" s="10">
        <f>$N114+($S114-$N114)*(O103 - $N103)/($S$103-$N$103)</f>
        <v>4952</v>
      </c>
      <c r="P114" s="10">
        <f t="shared" ref="P114:R114" si="1">$N114+($S114-$N114)*(P103 - $N103)/($S$103-$N$103)</f>
        <v>4970</v>
      </c>
      <c r="Q114" s="10">
        <f t="shared" si="1"/>
        <v>4988</v>
      </c>
      <c r="R114" s="10">
        <f t="shared" si="1"/>
        <v>5006</v>
      </c>
      <c r="S114" s="25">
        <f>'Generation Capacity by Type'!D6</f>
        <v>5024</v>
      </c>
      <c r="T114" s="10">
        <f>$S114+($X114-$S114)*(T103-$S103)/($X103-$S103)</f>
        <v>5042</v>
      </c>
      <c r="U114" s="10">
        <f t="shared" ref="U114:V114" si="2">$S114+($X114-$S114)*(U103-$S103)/($X103-$S103)</f>
        <v>5060</v>
      </c>
      <c r="V114" s="10">
        <f t="shared" si="2"/>
        <v>5078</v>
      </c>
      <c r="W114" s="10">
        <f>$S114+($X114-$S114)*(W103-$S103)/($X103-$S103)</f>
        <v>5096</v>
      </c>
      <c r="X114" s="25">
        <f>'Generation Capacity by Type'!D7</f>
        <v>5114</v>
      </c>
      <c r="Y114" s="10">
        <f>$X114+($AC114-$X114)*(Y103-$X103)/($AC103-$X103)</f>
        <v>5132</v>
      </c>
      <c r="Z114" s="10">
        <f t="shared" ref="Z114:AB114" si="3">$X114+($AC114-$X114)*(Z103-$X103)/($AC103-$X103)</f>
        <v>5150</v>
      </c>
      <c r="AA114" s="10">
        <f t="shared" si="3"/>
        <v>5168</v>
      </c>
      <c r="AB114" s="10">
        <f t="shared" si="3"/>
        <v>5186</v>
      </c>
      <c r="AC114" s="25">
        <f>'Generation Capacity by Type'!D8</f>
        <v>5204</v>
      </c>
      <c r="AD114" s="10">
        <f>$AB114+($AH114-$AC114)*(AD103-$AC103)/($AH103-$AC103)</f>
        <v>5213</v>
      </c>
      <c r="AE114" s="10">
        <f t="shared" ref="AE114:AG114" si="4">$AB114+($AH114-$AC114)*(AE103-$AC103)/($AH103-$AC103)</f>
        <v>5240</v>
      </c>
      <c r="AF114" s="10">
        <f t="shared" si="4"/>
        <v>5267</v>
      </c>
      <c r="AG114" s="10">
        <f t="shared" si="4"/>
        <v>5294</v>
      </c>
      <c r="AH114" s="25">
        <f>'Generation Capacity by Type'!D9</f>
        <v>5339</v>
      </c>
      <c r="AI114" s="10">
        <f>TREND(X114:AH114,X103:AH103,AI103)</f>
        <v>5334.9090909090955</v>
      </c>
      <c r="AJ114" s="10">
        <f>TREND(Y114:AI114,Y103:AI103,AJ103)</f>
        <v>5357.8033057851208</v>
      </c>
      <c r="AK114" s="10">
        <f>TREND(Z114:AJ114,Z103:AJ103,AK103)</f>
        <v>5381.2276483846726</v>
      </c>
    </row>
    <row r="115" spans="1:37" ht="19" x14ac:dyDescent="0.25">
      <c r="A115" s="11" t="s">
        <v>72</v>
      </c>
    </row>
    <row r="116" spans="1:37" x14ac:dyDescent="0.2">
      <c r="A116" s="10" t="s">
        <v>18</v>
      </c>
      <c r="B116" s="10" t="s">
        <v>19</v>
      </c>
      <c r="C116" s="10" t="s">
        <v>20</v>
      </c>
      <c r="D116" s="10" t="s">
        <v>21</v>
      </c>
      <c r="E116" s="10" t="s">
        <v>22</v>
      </c>
      <c r="F116" s="10" t="s">
        <v>23</v>
      </c>
      <c r="G116" s="10" t="s">
        <v>24</v>
      </c>
      <c r="H116" s="10" t="s">
        <v>25</v>
      </c>
      <c r="I116" s="10" t="s">
        <v>26</v>
      </c>
      <c r="J116" s="10" t="s">
        <v>27</v>
      </c>
      <c r="K116" s="10" t="s">
        <v>28</v>
      </c>
      <c r="L116" s="10" t="s">
        <v>29</v>
      </c>
      <c r="M116" s="10" t="s">
        <v>30</v>
      </c>
      <c r="N116" s="10" t="s">
        <v>31</v>
      </c>
      <c r="O116" s="10" t="s">
        <v>32</v>
      </c>
      <c r="P116" s="10" t="s">
        <v>33</v>
      </c>
      <c r="Q116" s="10" t="s">
        <v>34</v>
      </c>
      <c r="R116" s="10" t="s">
        <v>35</v>
      </c>
      <c r="S116" s="10" t="s">
        <v>36</v>
      </c>
      <c r="T116" s="10" t="s">
        <v>37</v>
      </c>
      <c r="U116" s="10" t="s">
        <v>38</v>
      </c>
      <c r="V116" s="10" t="s">
        <v>39</v>
      </c>
      <c r="W116" s="10" t="s">
        <v>40</v>
      </c>
      <c r="X116" s="10" t="s">
        <v>41</v>
      </c>
      <c r="Y116" s="10" t="s">
        <v>42</v>
      </c>
      <c r="Z116" s="10" t="s">
        <v>43</v>
      </c>
      <c r="AA116" s="10" t="s">
        <v>44</v>
      </c>
      <c r="AB116" s="10" t="s">
        <v>45</v>
      </c>
      <c r="AC116" s="10" t="s">
        <v>46</v>
      </c>
      <c r="AD116" s="10" t="s">
        <v>47</v>
      </c>
      <c r="AE116" s="10" t="s">
        <v>48</v>
      </c>
      <c r="AF116" s="10" t="s">
        <v>49</v>
      </c>
      <c r="AG116" s="10" t="s">
        <v>50</v>
      </c>
      <c r="AH116" s="10" t="s">
        <v>51</v>
      </c>
      <c r="AI116" s="10" t="s">
        <v>52</v>
      </c>
      <c r="AJ116" s="10" t="s">
        <v>53</v>
      </c>
      <c r="AK116" s="10" t="s">
        <v>54</v>
      </c>
    </row>
    <row r="117" spans="1:37" x14ac:dyDescent="0.2">
      <c r="A117" s="10" t="s">
        <v>55</v>
      </c>
      <c r="B117" s="10">
        <v>65.459999999999994</v>
      </c>
      <c r="C117" s="10">
        <v>164.46</v>
      </c>
      <c r="D117" s="10">
        <v>164.46</v>
      </c>
      <c r="E117" s="10">
        <v>164.46</v>
      </c>
      <c r="F117" s="10">
        <v>164.46</v>
      </c>
      <c r="G117" s="10">
        <v>148.96</v>
      </c>
      <c r="H117" s="10">
        <v>194.96</v>
      </c>
      <c r="I117" s="10">
        <v>148.96</v>
      </c>
      <c r="J117" s="10">
        <v>195.66</v>
      </c>
      <c r="K117" s="10">
        <v>195.66</v>
      </c>
      <c r="L117" s="10">
        <v>194.66</v>
      </c>
      <c r="M117" s="10">
        <v>319.17</v>
      </c>
      <c r="N117" s="10">
        <v>319.17</v>
      </c>
      <c r="O117" s="10">
        <v>319.17</v>
      </c>
      <c r="P117" s="10">
        <v>319.17</v>
      </c>
      <c r="Q117" s="10">
        <v>319.17</v>
      </c>
      <c r="R117" s="10">
        <v>319.17</v>
      </c>
      <c r="S117" s="10">
        <v>319.17</v>
      </c>
      <c r="T117" s="10">
        <v>319.17</v>
      </c>
      <c r="U117" s="10">
        <v>319.18</v>
      </c>
      <c r="V117" s="10">
        <v>319.17</v>
      </c>
      <c r="W117" s="10">
        <v>329.17</v>
      </c>
      <c r="X117" s="10">
        <v>329.17</v>
      </c>
      <c r="Y117" s="10">
        <v>329.17</v>
      </c>
      <c r="Z117" s="10">
        <v>329.17</v>
      </c>
      <c r="AA117" s="10">
        <v>329.17</v>
      </c>
      <c r="AB117" s="10">
        <v>329.17</v>
      </c>
      <c r="AC117" s="10">
        <v>329.17</v>
      </c>
      <c r="AD117" s="10">
        <v>329.18</v>
      </c>
      <c r="AE117" s="10">
        <v>329.17</v>
      </c>
      <c r="AF117" s="10">
        <v>329.17</v>
      </c>
      <c r="AG117" s="10">
        <v>339.18</v>
      </c>
      <c r="AH117" s="10">
        <v>339.18</v>
      </c>
      <c r="AI117" s="10">
        <v>339.17</v>
      </c>
      <c r="AJ117" s="10">
        <v>339.17</v>
      </c>
      <c r="AK117" s="10">
        <v>339.18</v>
      </c>
    </row>
    <row r="118" spans="1:37" x14ac:dyDescent="0.2">
      <c r="A118" s="10" t="s">
        <v>56</v>
      </c>
      <c r="B118" s="10">
        <v>1031.5</v>
      </c>
      <c r="C118" s="10">
        <v>1031.5</v>
      </c>
      <c r="D118" s="10">
        <v>1031.5</v>
      </c>
      <c r="E118" s="10">
        <v>1031.5</v>
      </c>
      <c r="F118" s="10">
        <v>1031.5</v>
      </c>
      <c r="G118" s="10">
        <v>1031.5</v>
      </c>
      <c r="H118" s="10">
        <v>1031.5</v>
      </c>
      <c r="I118" s="10">
        <v>1031.5</v>
      </c>
      <c r="J118" s="10">
        <v>1031.5</v>
      </c>
      <c r="K118" s="10">
        <v>1031.5</v>
      </c>
      <c r="L118" s="10">
        <v>1031.5</v>
      </c>
      <c r="M118" s="10">
        <v>81.5</v>
      </c>
      <c r="N118" s="10">
        <v>81.5</v>
      </c>
      <c r="O118" s="10">
        <v>81.5</v>
      </c>
      <c r="P118" s="10">
        <v>81.5</v>
      </c>
      <c r="Q118" s="10">
        <v>81.5</v>
      </c>
      <c r="R118" s="10">
        <v>81.5</v>
      </c>
      <c r="S118" s="10">
        <v>81.5</v>
      </c>
      <c r="T118" s="10">
        <v>81.5</v>
      </c>
      <c r="U118" s="10">
        <v>81.5</v>
      </c>
      <c r="V118" s="10">
        <v>81.5</v>
      </c>
      <c r="W118" s="10">
        <v>81.5</v>
      </c>
      <c r="X118" s="10">
        <v>81.5</v>
      </c>
      <c r="Y118" s="10">
        <v>81.5</v>
      </c>
      <c r="Z118" s="10">
        <v>81.5</v>
      </c>
      <c r="AA118" s="10">
        <v>81.5</v>
      </c>
      <c r="AB118" s="10">
        <v>81.5</v>
      </c>
      <c r="AC118" s="10">
        <v>81.5</v>
      </c>
      <c r="AD118" s="10">
        <v>81.5</v>
      </c>
      <c r="AE118" s="10">
        <v>81.5</v>
      </c>
      <c r="AF118" s="10">
        <v>81.5</v>
      </c>
      <c r="AG118" s="10">
        <v>81.5</v>
      </c>
      <c r="AH118" s="10">
        <v>81.5</v>
      </c>
      <c r="AI118" s="10">
        <v>81.5</v>
      </c>
      <c r="AJ118" s="10">
        <v>81.5</v>
      </c>
      <c r="AK118" s="10">
        <v>81.5</v>
      </c>
    </row>
    <row r="119" spans="1:37" x14ac:dyDescent="0.2">
      <c r="A119" s="10" t="s">
        <v>57</v>
      </c>
      <c r="B119" s="10">
        <v>275</v>
      </c>
      <c r="C119" s="10">
        <v>275</v>
      </c>
      <c r="D119" s="10">
        <v>275</v>
      </c>
      <c r="E119" s="10">
        <v>275</v>
      </c>
      <c r="F119" s="10">
        <v>275</v>
      </c>
      <c r="G119" s="10">
        <v>275</v>
      </c>
      <c r="H119" s="10">
        <v>275</v>
      </c>
      <c r="I119" s="10">
        <v>275</v>
      </c>
      <c r="J119" s="10">
        <v>275</v>
      </c>
      <c r="K119" s="10">
        <v>275</v>
      </c>
      <c r="L119" s="10">
        <v>275</v>
      </c>
      <c r="M119" s="10">
        <v>275</v>
      </c>
      <c r="N119" s="10">
        <v>275</v>
      </c>
      <c r="O119" s="10">
        <v>275</v>
      </c>
      <c r="P119" s="10">
        <v>275</v>
      </c>
      <c r="Q119" s="10">
        <v>275</v>
      </c>
      <c r="R119" s="10">
        <v>375</v>
      </c>
      <c r="S119" s="10">
        <v>375</v>
      </c>
      <c r="T119" s="10">
        <v>475</v>
      </c>
      <c r="U119" s="10">
        <v>475</v>
      </c>
      <c r="V119" s="10">
        <v>475</v>
      </c>
      <c r="W119" s="10">
        <v>475</v>
      </c>
      <c r="X119" s="10">
        <v>475</v>
      </c>
      <c r="Y119" s="10">
        <v>475</v>
      </c>
      <c r="Z119" s="10">
        <v>475</v>
      </c>
      <c r="AA119" s="10">
        <v>475</v>
      </c>
      <c r="AB119" s="10">
        <v>485</v>
      </c>
      <c r="AC119" s="10">
        <v>485</v>
      </c>
      <c r="AD119" s="10">
        <v>485</v>
      </c>
      <c r="AE119" s="10">
        <v>485</v>
      </c>
      <c r="AF119" s="10">
        <v>485</v>
      </c>
      <c r="AG119" s="10">
        <v>485</v>
      </c>
      <c r="AH119" s="10">
        <v>485</v>
      </c>
      <c r="AI119" s="10">
        <v>485</v>
      </c>
      <c r="AJ119" s="10">
        <v>485</v>
      </c>
      <c r="AK119" s="10">
        <v>485</v>
      </c>
    </row>
    <row r="120" spans="1:37" x14ac:dyDescent="0.2">
      <c r="A120" s="10" t="s">
        <v>58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</row>
    <row r="121" spans="1:37" x14ac:dyDescent="0.2">
      <c r="A121" s="10" t="s">
        <v>59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</row>
    <row r="122" spans="1:37" x14ac:dyDescent="0.2">
      <c r="A122" s="10" t="s">
        <v>60</v>
      </c>
      <c r="B122" s="10">
        <v>811</v>
      </c>
      <c r="C122" s="10">
        <v>817</v>
      </c>
      <c r="D122" s="10">
        <v>817</v>
      </c>
      <c r="E122" s="10">
        <v>817</v>
      </c>
      <c r="F122" s="10">
        <v>817</v>
      </c>
      <c r="G122" s="10">
        <v>865</v>
      </c>
      <c r="H122" s="10">
        <v>866</v>
      </c>
      <c r="I122" s="10">
        <v>866</v>
      </c>
      <c r="J122" s="10">
        <v>894.3</v>
      </c>
      <c r="K122" s="10">
        <v>894.3</v>
      </c>
      <c r="L122" s="10">
        <v>895.3</v>
      </c>
      <c r="M122" s="10">
        <v>823.63</v>
      </c>
      <c r="N122" s="10">
        <v>943.81</v>
      </c>
      <c r="O122" s="10">
        <v>943.99</v>
      </c>
      <c r="P122" s="10">
        <v>984.18</v>
      </c>
      <c r="Q122" s="10">
        <v>984.4</v>
      </c>
      <c r="R122" s="10">
        <v>1024.6400000000001</v>
      </c>
      <c r="S122" s="10">
        <v>1024.92</v>
      </c>
      <c r="T122" s="10">
        <v>1065.21</v>
      </c>
      <c r="U122" s="10">
        <v>1065.52</v>
      </c>
      <c r="V122" s="10">
        <v>1105.8499999999999</v>
      </c>
      <c r="W122" s="10">
        <v>1106.19</v>
      </c>
      <c r="X122" s="10">
        <v>1146.53</v>
      </c>
      <c r="Y122" s="10">
        <v>1146.9000000000001</v>
      </c>
      <c r="Z122" s="10">
        <v>1187.27</v>
      </c>
      <c r="AA122" s="10">
        <v>1187.6400000000001</v>
      </c>
      <c r="AB122" s="10">
        <v>1228.01</v>
      </c>
      <c r="AC122" s="10">
        <v>1228.3800000000001</v>
      </c>
      <c r="AD122" s="10">
        <v>1268.74</v>
      </c>
      <c r="AE122" s="10">
        <v>1269.0999999999999</v>
      </c>
      <c r="AF122" s="10">
        <v>1309.46</v>
      </c>
      <c r="AG122" s="10">
        <v>1309.83</v>
      </c>
      <c r="AH122" s="10">
        <v>1360.19</v>
      </c>
      <c r="AI122" s="10">
        <v>1360.55</v>
      </c>
      <c r="AJ122" s="10">
        <v>1360.92</v>
      </c>
      <c r="AK122" s="10">
        <v>1361.29</v>
      </c>
    </row>
    <row r="123" spans="1:37" x14ac:dyDescent="0.2">
      <c r="A123" s="10" t="s">
        <v>61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2.2799999999999998</v>
      </c>
      <c r="K123" s="10">
        <v>2.2799999999999998</v>
      </c>
      <c r="L123" s="10">
        <v>3.28</v>
      </c>
      <c r="M123" s="10">
        <v>3.28</v>
      </c>
      <c r="N123" s="10">
        <v>4.3600000000000003</v>
      </c>
      <c r="O123" s="10">
        <v>8.73</v>
      </c>
      <c r="P123" s="10">
        <v>9.19</v>
      </c>
      <c r="Q123" s="10">
        <v>9.85</v>
      </c>
      <c r="R123" s="10">
        <v>10.82</v>
      </c>
      <c r="S123" s="10">
        <v>12.29</v>
      </c>
      <c r="T123" s="10">
        <v>18.55</v>
      </c>
      <c r="U123" s="10">
        <v>21.15</v>
      </c>
      <c r="V123" s="10">
        <v>24.14</v>
      </c>
      <c r="W123" s="10">
        <v>27.5</v>
      </c>
      <c r="X123" s="10">
        <v>31.28</v>
      </c>
      <c r="Y123" s="10">
        <v>39.47</v>
      </c>
      <c r="Z123" s="10">
        <v>44.31</v>
      </c>
      <c r="AA123" s="10">
        <v>49.54</v>
      </c>
      <c r="AB123" s="10">
        <v>55.31</v>
      </c>
      <c r="AC123" s="10">
        <v>61.55</v>
      </c>
      <c r="AD123" s="10">
        <v>72.3</v>
      </c>
      <c r="AE123" s="10">
        <v>79.260000000000005</v>
      </c>
      <c r="AF123" s="10">
        <v>86.48</v>
      </c>
      <c r="AG123" s="10">
        <v>93.96</v>
      </c>
      <c r="AH123" s="10">
        <v>101.74</v>
      </c>
      <c r="AI123" s="10">
        <v>113.84</v>
      </c>
      <c r="AJ123" s="10">
        <v>122.22</v>
      </c>
      <c r="AK123" s="10">
        <v>130.88999999999999</v>
      </c>
    </row>
    <row r="124" spans="1:37" x14ac:dyDescent="0.2">
      <c r="A124" s="10" t="s">
        <v>62</v>
      </c>
      <c r="B124" s="10">
        <v>0</v>
      </c>
      <c r="C124" s="10">
        <v>0</v>
      </c>
      <c r="D124" s="10">
        <v>0</v>
      </c>
      <c r="E124" s="10">
        <v>0</v>
      </c>
      <c r="F124" s="10">
        <v>102</v>
      </c>
      <c r="G124" s="10">
        <v>102</v>
      </c>
      <c r="H124" s="10">
        <v>246</v>
      </c>
      <c r="I124" s="10">
        <v>246</v>
      </c>
      <c r="J124" s="10">
        <v>388</v>
      </c>
      <c r="K124" s="10">
        <v>488</v>
      </c>
      <c r="L124" s="10">
        <v>488</v>
      </c>
      <c r="M124" s="10">
        <v>488.25</v>
      </c>
      <c r="N124" s="10">
        <v>672.25</v>
      </c>
      <c r="O124" s="10">
        <v>732.25</v>
      </c>
      <c r="P124" s="10">
        <v>732.25</v>
      </c>
      <c r="Q124" s="10">
        <v>732.25</v>
      </c>
      <c r="R124" s="10">
        <v>732.25</v>
      </c>
      <c r="S124" s="10">
        <v>732.25</v>
      </c>
      <c r="T124" s="10">
        <v>792.25</v>
      </c>
      <c r="U124" s="10">
        <v>792.25</v>
      </c>
      <c r="V124" s="10">
        <v>792.25</v>
      </c>
      <c r="W124" s="10">
        <v>792.25</v>
      </c>
      <c r="X124" s="10">
        <v>792.25</v>
      </c>
      <c r="Y124" s="10">
        <v>792.25</v>
      </c>
      <c r="Z124" s="10">
        <v>792.25</v>
      </c>
      <c r="AA124" s="10">
        <v>792.25</v>
      </c>
      <c r="AB124" s="10">
        <v>792.25</v>
      </c>
      <c r="AC124" s="10">
        <v>792.25</v>
      </c>
      <c r="AD124" s="10">
        <v>792.25</v>
      </c>
      <c r="AE124" s="10">
        <v>792.25</v>
      </c>
      <c r="AF124" s="10">
        <v>792.25</v>
      </c>
      <c r="AG124" s="10">
        <v>792.25</v>
      </c>
      <c r="AH124" s="10">
        <v>792.25</v>
      </c>
      <c r="AI124" s="10">
        <v>792.25</v>
      </c>
      <c r="AJ124" s="10">
        <v>792.25</v>
      </c>
      <c r="AK124" s="10">
        <v>792.25</v>
      </c>
    </row>
    <row r="125" spans="1:37" x14ac:dyDescent="0.2">
      <c r="A125" s="10" t="s">
        <v>63</v>
      </c>
      <c r="B125" s="10">
        <v>12847</v>
      </c>
      <c r="C125" s="10">
        <v>12614</v>
      </c>
      <c r="D125" s="10">
        <v>12661</v>
      </c>
      <c r="E125" s="10">
        <v>12733</v>
      </c>
      <c r="F125" s="10">
        <v>12858</v>
      </c>
      <c r="G125" s="10">
        <v>13202</v>
      </c>
      <c r="H125" s="10">
        <v>13673</v>
      </c>
      <c r="I125" s="10">
        <v>13673</v>
      </c>
      <c r="J125" s="10">
        <v>13687</v>
      </c>
      <c r="K125" s="10">
        <v>14207</v>
      </c>
      <c r="L125" s="10">
        <v>15029</v>
      </c>
      <c r="M125" s="10">
        <v>15204.37</v>
      </c>
      <c r="N125" s="10">
        <v>15400.97</v>
      </c>
      <c r="O125" s="10">
        <v>15454.8</v>
      </c>
      <c r="P125" s="10">
        <v>15506.11</v>
      </c>
      <c r="Q125" s="10">
        <v>15557.36</v>
      </c>
      <c r="R125" s="10">
        <v>15608.71</v>
      </c>
      <c r="S125" s="10">
        <v>15660.2</v>
      </c>
      <c r="T125" s="10">
        <v>15711.85</v>
      </c>
      <c r="U125" s="10">
        <v>15763.68</v>
      </c>
      <c r="V125" s="10">
        <v>16915.599999999999</v>
      </c>
      <c r="W125" s="10">
        <v>16967.63</v>
      </c>
      <c r="X125" s="10">
        <v>17507.73</v>
      </c>
      <c r="Y125" s="10">
        <v>17559.88</v>
      </c>
      <c r="Z125" s="10">
        <v>17612.05</v>
      </c>
      <c r="AA125" s="10">
        <v>17664.330000000002</v>
      </c>
      <c r="AB125" s="10">
        <v>17716.59</v>
      </c>
      <c r="AC125" s="10">
        <v>17768.82</v>
      </c>
      <c r="AD125" s="10">
        <v>17821.03</v>
      </c>
      <c r="AE125" s="10">
        <v>17873.18</v>
      </c>
      <c r="AF125" s="10">
        <v>17925.3</v>
      </c>
      <c r="AG125" s="10">
        <v>17977.38</v>
      </c>
      <c r="AH125" s="10">
        <v>18029.45</v>
      </c>
      <c r="AI125" s="10">
        <v>18081.5</v>
      </c>
      <c r="AJ125" s="10">
        <v>18133.509999999998</v>
      </c>
      <c r="AK125" s="10">
        <v>18135.52</v>
      </c>
    </row>
    <row r="127" spans="1:37" ht="19" x14ac:dyDescent="0.25">
      <c r="A127" s="11" t="s">
        <v>73</v>
      </c>
    </row>
    <row r="128" spans="1:37" x14ac:dyDescent="0.2">
      <c r="A128" s="10" t="s">
        <v>18</v>
      </c>
      <c r="B128" s="10" t="s">
        <v>19</v>
      </c>
      <c r="C128" s="10" t="s">
        <v>20</v>
      </c>
      <c r="D128" s="10" t="s">
        <v>21</v>
      </c>
      <c r="E128" s="10" t="s">
        <v>22</v>
      </c>
      <c r="F128" s="10" t="s">
        <v>23</v>
      </c>
      <c r="G128" s="10" t="s">
        <v>24</v>
      </c>
      <c r="H128" s="10" t="s">
        <v>25</v>
      </c>
      <c r="I128" s="10" t="s">
        <v>26</v>
      </c>
      <c r="J128" s="10" t="s">
        <v>27</v>
      </c>
      <c r="K128" s="10" t="s">
        <v>28</v>
      </c>
      <c r="L128" s="10" t="s">
        <v>29</v>
      </c>
      <c r="M128" s="10" t="s">
        <v>30</v>
      </c>
      <c r="N128" s="10" t="s">
        <v>31</v>
      </c>
      <c r="O128" s="10" t="s">
        <v>32</v>
      </c>
      <c r="P128" s="10" t="s">
        <v>33</v>
      </c>
      <c r="Q128" s="10" t="s">
        <v>34</v>
      </c>
      <c r="R128" s="10" t="s">
        <v>35</v>
      </c>
      <c r="S128" s="10" t="s">
        <v>36</v>
      </c>
      <c r="T128" s="10" t="s">
        <v>37</v>
      </c>
      <c r="U128" s="10" t="s">
        <v>38</v>
      </c>
      <c r="V128" s="10" t="s">
        <v>39</v>
      </c>
      <c r="W128" s="10" t="s">
        <v>40</v>
      </c>
      <c r="X128" s="10" t="s">
        <v>41</v>
      </c>
      <c r="Y128" s="10" t="s">
        <v>42</v>
      </c>
      <c r="Z128" s="10" t="s">
        <v>43</v>
      </c>
      <c r="AA128" s="10" t="s">
        <v>44</v>
      </c>
      <c r="AB128" s="10" t="s">
        <v>45</v>
      </c>
      <c r="AC128" s="10" t="s">
        <v>46</v>
      </c>
      <c r="AD128" s="10" t="s">
        <v>47</v>
      </c>
      <c r="AE128" s="10" t="s">
        <v>48</v>
      </c>
      <c r="AF128" s="10" t="s">
        <v>49</v>
      </c>
      <c r="AG128" s="10" t="s">
        <v>50</v>
      </c>
      <c r="AH128" s="10" t="s">
        <v>51</v>
      </c>
      <c r="AI128" s="10" t="s">
        <v>52</v>
      </c>
      <c r="AJ128" s="10" t="s">
        <v>53</v>
      </c>
      <c r="AK128" s="10" t="s">
        <v>54</v>
      </c>
    </row>
    <row r="129" spans="1:37" x14ac:dyDescent="0.2">
      <c r="A129" s="10" t="s">
        <v>55</v>
      </c>
      <c r="B129" s="10">
        <v>304.17</v>
      </c>
      <c r="C129" s="10">
        <v>304.17</v>
      </c>
      <c r="D129" s="10">
        <v>304.17</v>
      </c>
      <c r="E129" s="10">
        <v>304.17</v>
      </c>
      <c r="F129" s="10">
        <v>397.17</v>
      </c>
      <c r="G129" s="10">
        <v>644.66999999999996</v>
      </c>
      <c r="H129" s="10">
        <v>644.66999999999996</v>
      </c>
      <c r="I129" s="10">
        <v>730.67</v>
      </c>
      <c r="J129" s="10">
        <v>578.72</v>
      </c>
      <c r="K129" s="10">
        <v>486.5</v>
      </c>
      <c r="L129" s="10">
        <v>716.46</v>
      </c>
      <c r="M129" s="10">
        <v>866.46</v>
      </c>
      <c r="N129" s="10">
        <v>866.46</v>
      </c>
      <c r="O129" s="10">
        <v>866.46</v>
      </c>
      <c r="P129" s="10">
        <v>866.46</v>
      </c>
      <c r="Q129" s="10">
        <v>866.46</v>
      </c>
      <c r="R129" s="10">
        <v>866.46</v>
      </c>
      <c r="S129" s="10">
        <v>866.46</v>
      </c>
      <c r="T129" s="10">
        <v>866.46</v>
      </c>
      <c r="U129" s="10">
        <v>866.46</v>
      </c>
      <c r="V129" s="10">
        <v>866.46</v>
      </c>
      <c r="W129" s="10">
        <v>866.46</v>
      </c>
      <c r="X129" s="10">
        <v>866.46</v>
      </c>
      <c r="Y129" s="10">
        <v>866.46</v>
      </c>
      <c r="Z129" s="10">
        <v>866.46</v>
      </c>
      <c r="AA129" s="10">
        <v>866.46</v>
      </c>
      <c r="AB129" s="10">
        <v>866.46</v>
      </c>
      <c r="AC129" s="10">
        <v>866.46</v>
      </c>
      <c r="AD129" s="10">
        <v>866.46</v>
      </c>
      <c r="AE129" s="10">
        <v>866.46</v>
      </c>
      <c r="AF129" s="10">
        <v>866.46</v>
      </c>
      <c r="AG129" s="10">
        <v>866.46</v>
      </c>
      <c r="AH129" s="10">
        <v>866.46</v>
      </c>
      <c r="AI129" s="10">
        <v>866.46</v>
      </c>
      <c r="AJ129" s="10">
        <v>866.46</v>
      </c>
      <c r="AK129" s="10">
        <v>866.46</v>
      </c>
    </row>
    <row r="130" spans="1:37" x14ac:dyDescent="0.2">
      <c r="A130" s="10" t="s">
        <v>56</v>
      </c>
      <c r="B130" s="10">
        <v>268.45</v>
      </c>
      <c r="C130" s="10">
        <v>268.45</v>
      </c>
      <c r="D130" s="10">
        <v>268.45</v>
      </c>
      <c r="E130" s="10">
        <v>268.45</v>
      </c>
      <c r="F130" s="10">
        <v>268.45</v>
      </c>
      <c r="G130" s="10">
        <v>268.45</v>
      </c>
      <c r="H130" s="10">
        <v>268.45</v>
      </c>
      <c r="I130" s="10">
        <v>268.45</v>
      </c>
      <c r="J130" s="10">
        <v>268.45</v>
      </c>
      <c r="K130" s="10">
        <v>268.45</v>
      </c>
      <c r="L130" s="10">
        <v>268.45</v>
      </c>
      <c r="M130" s="10">
        <v>268.45</v>
      </c>
      <c r="N130" s="10">
        <v>268.45</v>
      </c>
      <c r="O130" s="10">
        <v>268.45</v>
      </c>
      <c r="P130" s="10">
        <v>268.45</v>
      </c>
      <c r="Q130" s="10">
        <v>268.45</v>
      </c>
      <c r="R130" s="10">
        <v>318.45</v>
      </c>
      <c r="S130" s="10">
        <v>318.45</v>
      </c>
      <c r="T130" s="10">
        <v>318.45</v>
      </c>
      <c r="U130" s="10">
        <v>318.45</v>
      </c>
      <c r="V130" s="10">
        <v>318.45</v>
      </c>
      <c r="W130" s="10">
        <v>318.45</v>
      </c>
      <c r="X130" s="10">
        <v>318.45</v>
      </c>
      <c r="Y130" s="10">
        <v>318.45</v>
      </c>
      <c r="Z130" s="10">
        <v>318.45</v>
      </c>
      <c r="AA130" s="10">
        <v>318.45</v>
      </c>
      <c r="AB130" s="10">
        <v>318.45</v>
      </c>
      <c r="AC130" s="10">
        <v>318.45</v>
      </c>
      <c r="AD130" s="10">
        <v>318.45</v>
      </c>
      <c r="AE130" s="10">
        <v>318.45</v>
      </c>
      <c r="AF130" s="10">
        <v>318.45</v>
      </c>
      <c r="AG130" s="10">
        <v>318.45</v>
      </c>
      <c r="AH130" s="10">
        <v>318.45</v>
      </c>
      <c r="AI130" s="10">
        <v>318.45</v>
      </c>
      <c r="AJ130" s="10">
        <v>318.45</v>
      </c>
      <c r="AK130" s="10">
        <v>318.45</v>
      </c>
    </row>
    <row r="131" spans="1:37" x14ac:dyDescent="0.2">
      <c r="A131" s="10" t="s">
        <v>57</v>
      </c>
      <c r="B131" s="10">
        <v>482</v>
      </c>
      <c r="C131" s="10">
        <v>482</v>
      </c>
      <c r="D131" s="10">
        <v>482</v>
      </c>
      <c r="E131" s="10">
        <v>482</v>
      </c>
      <c r="F131" s="10">
        <v>482</v>
      </c>
      <c r="G131" s="10">
        <v>482</v>
      </c>
      <c r="H131" s="10">
        <v>482</v>
      </c>
      <c r="I131" s="10">
        <v>482</v>
      </c>
      <c r="J131" s="10">
        <v>482</v>
      </c>
      <c r="K131" s="10">
        <v>742</v>
      </c>
      <c r="L131" s="10">
        <v>742</v>
      </c>
      <c r="M131" s="10">
        <v>742</v>
      </c>
      <c r="N131" s="10">
        <v>742</v>
      </c>
      <c r="O131" s="10">
        <v>742</v>
      </c>
      <c r="P131" s="10">
        <v>742</v>
      </c>
      <c r="Q131" s="10">
        <v>1092</v>
      </c>
      <c r="R131" s="10">
        <v>1092</v>
      </c>
      <c r="S131" s="10">
        <v>1352</v>
      </c>
      <c r="T131" s="10">
        <v>1352</v>
      </c>
      <c r="U131" s="10">
        <v>1352</v>
      </c>
      <c r="V131" s="10">
        <v>1612</v>
      </c>
      <c r="W131" s="10">
        <v>1612</v>
      </c>
      <c r="X131" s="10">
        <v>1612</v>
      </c>
      <c r="Y131" s="10">
        <v>1872</v>
      </c>
      <c r="Z131" s="10">
        <v>2392</v>
      </c>
      <c r="AA131" s="10">
        <v>2652</v>
      </c>
      <c r="AB131" s="10">
        <v>2652</v>
      </c>
      <c r="AC131" s="10">
        <v>2652</v>
      </c>
      <c r="AD131" s="10">
        <v>2652</v>
      </c>
      <c r="AE131" s="10">
        <v>2652</v>
      </c>
      <c r="AF131" s="10">
        <v>2852</v>
      </c>
      <c r="AG131" s="10">
        <v>2852</v>
      </c>
      <c r="AH131" s="10">
        <v>2852</v>
      </c>
      <c r="AI131" s="10">
        <v>2852</v>
      </c>
      <c r="AJ131" s="10">
        <v>2852</v>
      </c>
      <c r="AK131" s="10">
        <v>2852</v>
      </c>
    </row>
    <row r="132" spans="1:37" x14ac:dyDescent="0.2">
      <c r="A132" s="10" t="s">
        <v>58</v>
      </c>
      <c r="B132" s="10">
        <v>1818.38</v>
      </c>
      <c r="C132" s="10">
        <v>1818.38</v>
      </c>
      <c r="D132" s="10">
        <v>1818.38</v>
      </c>
      <c r="E132" s="10">
        <v>1818.38</v>
      </c>
      <c r="F132" s="10">
        <v>1818.38</v>
      </c>
      <c r="G132" s="10">
        <v>1818.38</v>
      </c>
      <c r="H132" s="10">
        <v>1818.38</v>
      </c>
      <c r="I132" s="10">
        <v>1818.38</v>
      </c>
      <c r="J132" s="10">
        <v>1752.38</v>
      </c>
      <c r="K132" s="10">
        <v>1651.38</v>
      </c>
      <c r="L132" s="10">
        <v>1651.38</v>
      </c>
      <c r="M132" s="10">
        <v>1651.38</v>
      </c>
      <c r="N132" s="10">
        <v>1651.38</v>
      </c>
      <c r="O132" s="10">
        <v>1651.38</v>
      </c>
      <c r="P132" s="10">
        <v>1651.38</v>
      </c>
      <c r="Q132" s="10">
        <v>1651.38</v>
      </c>
      <c r="R132" s="10">
        <v>1501.38</v>
      </c>
      <c r="S132" s="10">
        <v>1351.38</v>
      </c>
      <c r="T132" s="10">
        <v>1351.38</v>
      </c>
      <c r="U132" s="10">
        <v>1351.38</v>
      </c>
      <c r="V132" s="10">
        <v>1351.38</v>
      </c>
      <c r="W132" s="10">
        <v>1296.3800000000001</v>
      </c>
      <c r="X132" s="10">
        <v>1296.3800000000001</v>
      </c>
      <c r="Y132" s="10">
        <v>680</v>
      </c>
      <c r="Z132" s="10">
        <v>810</v>
      </c>
      <c r="AA132" s="10">
        <v>810</v>
      </c>
      <c r="AB132" s="10">
        <v>810</v>
      </c>
      <c r="AC132" s="10">
        <v>810</v>
      </c>
      <c r="AD132" s="10">
        <v>810</v>
      </c>
      <c r="AE132" s="10">
        <v>810</v>
      </c>
      <c r="AF132" s="10">
        <v>810</v>
      </c>
      <c r="AG132" s="10">
        <v>810</v>
      </c>
      <c r="AH132" s="10">
        <v>505</v>
      </c>
      <c r="AI132" s="10">
        <v>505</v>
      </c>
      <c r="AJ132" s="10">
        <v>505</v>
      </c>
      <c r="AK132" s="10">
        <v>505</v>
      </c>
    </row>
    <row r="133" spans="1:37" x14ac:dyDescent="0.2">
      <c r="A133" s="10" t="s">
        <v>59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</row>
    <row r="134" spans="1:37" x14ac:dyDescent="0.2">
      <c r="A134" s="10" t="s">
        <v>60</v>
      </c>
      <c r="B134" s="10">
        <v>0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2</v>
      </c>
      <c r="L134" s="10">
        <v>2</v>
      </c>
      <c r="M134" s="10">
        <v>36.020000000000003</v>
      </c>
      <c r="N134" s="10">
        <v>161.03</v>
      </c>
      <c r="O134" s="10">
        <v>161.03</v>
      </c>
      <c r="P134" s="10">
        <v>161.03</v>
      </c>
      <c r="Q134" s="10">
        <v>161.03</v>
      </c>
      <c r="R134" s="10">
        <v>161.03</v>
      </c>
      <c r="S134" s="10">
        <v>161.03</v>
      </c>
      <c r="T134" s="10">
        <v>161.03</v>
      </c>
      <c r="U134" s="10">
        <v>161.03</v>
      </c>
      <c r="V134" s="10">
        <v>161.03</v>
      </c>
      <c r="W134" s="10">
        <v>161.03</v>
      </c>
      <c r="X134" s="10">
        <v>161.03</v>
      </c>
      <c r="Y134" s="10">
        <v>161.03</v>
      </c>
      <c r="Z134" s="10">
        <v>161.03</v>
      </c>
      <c r="AA134" s="10">
        <v>161.03</v>
      </c>
      <c r="AB134" s="10">
        <v>161.03</v>
      </c>
      <c r="AC134" s="10">
        <v>161.03</v>
      </c>
      <c r="AD134" s="10">
        <v>161.03</v>
      </c>
      <c r="AE134" s="10">
        <v>161.03</v>
      </c>
      <c r="AF134" s="10">
        <v>161.03</v>
      </c>
      <c r="AG134" s="10">
        <v>161.03</v>
      </c>
      <c r="AH134" s="10">
        <v>161.03</v>
      </c>
      <c r="AI134" s="10">
        <v>161.03</v>
      </c>
      <c r="AJ134" s="10">
        <v>161.03</v>
      </c>
      <c r="AK134" s="10">
        <v>161.03</v>
      </c>
    </row>
    <row r="135" spans="1:37" x14ac:dyDescent="0.2">
      <c r="A135" s="10" t="s">
        <v>61</v>
      </c>
      <c r="B135" s="10">
        <v>0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4</v>
      </c>
      <c r="L135" s="10">
        <v>4</v>
      </c>
      <c r="M135" s="10">
        <v>4</v>
      </c>
      <c r="N135" s="10">
        <v>4</v>
      </c>
      <c r="O135" s="10">
        <v>4</v>
      </c>
      <c r="P135" s="10">
        <v>21.79</v>
      </c>
      <c r="Q135" s="10">
        <v>41.81</v>
      </c>
      <c r="R135" s="10">
        <v>61.85</v>
      </c>
      <c r="S135" s="10">
        <v>76.92</v>
      </c>
      <c r="T135" s="10">
        <v>77.03</v>
      </c>
      <c r="U135" s="10">
        <v>77.17</v>
      </c>
      <c r="V135" s="10">
        <v>77.34</v>
      </c>
      <c r="W135" s="10">
        <v>77.56</v>
      </c>
      <c r="X135" s="10">
        <v>92.8</v>
      </c>
      <c r="Y135" s="10">
        <v>93.09</v>
      </c>
      <c r="Z135" s="10">
        <v>93.45</v>
      </c>
      <c r="AA135" s="10">
        <v>93.86</v>
      </c>
      <c r="AB135" s="10">
        <v>94.32</v>
      </c>
      <c r="AC135" s="10">
        <v>109.83</v>
      </c>
      <c r="AD135" s="10">
        <v>110.46</v>
      </c>
      <c r="AE135" s="10">
        <v>111.18</v>
      </c>
      <c r="AF135" s="10">
        <v>111.95</v>
      </c>
      <c r="AG135" s="10">
        <v>112.77</v>
      </c>
      <c r="AH135" s="10">
        <v>128.63999999999999</v>
      </c>
      <c r="AI135" s="10">
        <v>129.59</v>
      </c>
      <c r="AJ135" s="10">
        <v>130.61000000000001</v>
      </c>
      <c r="AK135" s="10">
        <v>131.69999999999999</v>
      </c>
    </row>
    <row r="136" spans="1:37" x14ac:dyDescent="0.2">
      <c r="A136" s="10" t="s">
        <v>62</v>
      </c>
      <c r="B136" s="10">
        <v>15.86</v>
      </c>
      <c r="C136" s="10">
        <v>171.18</v>
      </c>
      <c r="D136" s="10">
        <v>171.18</v>
      </c>
      <c r="E136" s="10">
        <v>171.18</v>
      </c>
      <c r="F136" s="10">
        <v>171.18</v>
      </c>
      <c r="G136" s="10">
        <v>171.18</v>
      </c>
      <c r="H136" s="10">
        <v>196.68</v>
      </c>
      <c r="I136" s="10">
        <v>196.68</v>
      </c>
      <c r="J136" s="10">
        <v>196.68</v>
      </c>
      <c r="K136" s="10">
        <v>196.68</v>
      </c>
      <c r="L136" s="10">
        <v>221.18</v>
      </c>
      <c r="M136" s="10">
        <v>221.71</v>
      </c>
      <c r="N136" s="10">
        <v>398.86</v>
      </c>
      <c r="O136" s="10">
        <v>398.99</v>
      </c>
      <c r="P136" s="10">
        <v>399.18</v>
      </c>
      <c r="Q136" s="10">
        <v>499.42</v>
      </c>
      <c r="R136" s="10">
        <v>499.71</v>
      </c>
      <c r="S136" s="10">
        <v>600.08000000000004</v>
      </c>
      <c r="T136" s="10">
        <v>600.53</v>
      </c>
      <c r="U136" s="10">
        <v>801.05</v>
      </c>
      <c r="V136" s="10">
        <v>1001.65</v>
      </c>
      <c r="W136" s="10">
        <v>1201.6500000000001</v>
      </c>
      <c r="X136" s="10">
        <v>1401.65</v>
      </c>
      <c r="Y136" s="10">
        <v>1601.65</v>
      </c>
      <c r="Z136" s="10">
        <v>1801.65</v>
      </c>
      <c r="AA136" s="10">
        <v>2001.65</v>
      </c>
      <c r="AB136" s="10">
        <v>2001.65</v>
      </c>
      <c r="AC136" s="10">
        <v>2001.65</v>
      </c>
      <c r="AD136" s="10">
        <v>2001.65</v>
      </c>
      <c r="AE136" s="10">
        <v>2101.65</v>
      </c>
      <c r="AF136" s="10">
        <v>2101.65</v>
      </c>
      <c r="AG136" s="10">
        <v>2101.65</v>
      </c>
      <c r="AH136" s="10">
        <v>2101.65</v>
      </c>
      <c r="AI136" s="10">
        <v>2201.65</v>
      </c>
      <c r="AJ136" s="10">
        <v>2201.65</v>
      </c>
      <c r="AK136" s="10">
        <v>2201.65</v>
      </c>
    </row>
    <row r="137" spans="1:37" x14ac:dyDescent="0.2">
      <c r="A137" s="10" t="s">
        <v>63</v>
      </c>
      <c r="B137" s="10">
        <v>863.81</v>
      </c>
      <c r="C137" s="10">
        <v>863.81</v>
      </c>
      <c r="D137" s="10">
        <v>863.81</v>
      </c>
      <c r="E137" s="10">
        <v>863.81</v>
      </c>
      <c r="F137" s="10">
        <v>863.81</v>
      </c>
      <c r="G137" s="10">
        <v>863.81</v>
      </c>
      <c r="H137" s="10">
        <v>863.81</v>
      </c>
      <c r="I137" s="10">
        <v>863.81</v>
      </c>
      <c r="J137" s="10">
        <v>863.81</v>
      </c>
      <c r="K137" s="10">
        <v>863.81</v>
      </c>
      <c r="L137" s="10">
        <v>889.06</v>
      </c>
      <c r="M137" s="10">
        <v>889.06</v>
      </c>
      <c r="N137" s="10">
        <v>889.06</v>
      </c>
      <c r="O137" s="10">
        <v>889.22</v>
      </c>
      <c r="P137" s="10">
        <v>889.26</v>
      </c>
      <c r="Q137" s="10">
        <v>889.3</v>
      </c>
      <c r="R137" s="10">
        <v>939.35</v>
      </c>
      <c r="S137" s="10">
        <v>939.41</v>
      </c>
      <c r="T137" s="10">
        <v>939.49</v>
      </c>
      <c r="U137" s="10">
        <v>939.58</v>
      </c>
      <c r="V137" s="10">
        <v>964.69</v>
      </c>
      <c r="W137" s="10">
        <v>964.81</v>
      </c>
      <c r="X137" s="10">
        <v>964.95</v>
      </c>
      <c r="Y137" s="10">
        <v>965.1</v>
      </c>
      <c r="Z137" s="10">
        <v>965.26</v>
      </c>
      <c r="AA137" s="10">
        <v>965.43</v>
      </c>
      <c r="AB137" s="10">
        <v>965.62</v>
      </c>
      <c r="AC137" s="10">
        <v>990.81</v>
      </c>
      <c r="AD137" s="10">
        <v>991</v>
      </c>
      <c r="AE137" s="10">
        <v>991.21</v>
      </c>
      <c r="AF137" s="10">
        <v>991.45</v>
      </c>
      <c r="AG137" s="10">
        <v>991.68</v>
      </c>
      <c r="AH137" s="10">
        <v>991.92</v>
      </c>
      <c r="AI137" s="10">
        <v>992.16</v>
      </c>
      <c r="AJ137" s="10">
        <v>992.41</v>
      </c>
      <c r="AK137" s="10">
        <v>992.67</v>
      </c>
    </row>
    <row r="139" spans="1:37" ht="19" x14ac:dyDescent="0.25">
      <c r="A139" s="11" t="s">
        <v>74</v>
      </c>
    </row>
    <row r="140" spans="1:37" x14ac:dyDescent="0.2">
      <c r="A140" s="10" t="s">
        <v>18</v>
      </c>
      <c r="B140" s="10" t="s">
        <v>19</v>
      </c>
      <c r="C140" s="10" t="s">
        <v>20</v>
      </c>
      <c r="D140" s="10" t="s">
        <v>21</v>
      </c>
      <c r="E140" s="10" t="s">
        <v>22</v>
      </c>
      <c r="F140" s="10" t="s">
        <v>23</v>
      </c>
      <c r="G140" s="10" t="s">
        <v>24</v>
      </c>
      <c r="H140" s="10" t="s">
        <v>25</v>
      </c>
      <c r="I140" s="10" t="s">
        <v>26</v>
      </c>
      <c r="J140" s="10" t="s">
        <v>27</v>
      </c>
      <c r="K140" s="10" t="s">
        <v>28</v>
      </c>
      <c r="L140" s="10" t="s">
        <v>29</v>
      </c>
      <c r="M140" s="10" t="s">
        <v>30</v>
      </c>
      <c r="N140" s="10" t="s">
        <v>31</v>
      </c>
      <c r="O140" s="10" t="s">
        <v>32</v>
      </c>
      <c r="P140" s="10" t="s">
        <v>33</v>
      </c>
      <c r="Q140" s="10" t="s">
        <v>34</v>
      </c>
      <c r="R140" s="10" t="s">
        <v>35</v>
      </c>
      <c r="S140" s="10" t="s">
        <v>36</v>
      </c>
      <c r="T140" s="10" t="s">
        <v>37</v>
      </c>
      <c r="U140" s="10" t="s">
        <v>38</v>
      </c>
      <c r="V140" s="10" t="s">
        <v>39</v>
      </c>
      <c r="W140" s="10" t="s">
        <v>40</v>
      </c>
      <c r="X140" s="10" t="s">
        <v>41</v>
      </c>
      <c r="Y140" s="10" t="s">
        <v>42</v>
      </c>
      <c r="Z140" s="10" t="s">
        <v>43</v>
      </c>
      <c r="AA140" s="10" t="s">
        <v>44</v>
      </c>
      <c r="AB140" s="10" t="s">
        <v>45</v>
      </c>
      <c r="AC140" s="10" t="s">
        <v>46</v>
      </c>
      <c r="AD140" s="10" t="s">
        <v>47</v>
      </c>
      <c r="AE140" s="10" t="s">
        <v>48</v>
      </c>
      <c r="AF140" s="10" t="s">
        <v>49</v>
      </c>
      <c r="AG140" s="10" t="s">
        <v>50</v>
      </c>
      <c r="AH140" s="10" t="s">
        <v>51</v>
      </c>
      <c r="AI140" s="10" t="s">
        <v>52</v>
      </c>
      <c r="AJ140" s="10" t="s">
        <v>53</v>
      </c>
      <c r="AK140" s="10" t="s">
        <v>54</v>
      </c>
    </row>
    <row r="141" spans="1:37" x14ac:dyDescent="0.2">
      <c r="A141" s="10" t="s">
        <v>55</v>
      </c>
      <c r="B141" s="10">
        <v>33.340000000000003</v>
      </c>
      <c r="C141" s="10">
        <v>33.340000000000003</v>
      </c>
      <c r="D141" s="10">
        <v>33.340000000000003</v>
      </c>
      <c r="E141" s="10">
        <v>33.340000000000003</v>
      </c>
      <c r="F141" s="10">
        <v>33.340000000000003</v>
      </c>
      <c r="G141" s="10">
        <v>33.57</v>
      </c>
      <c r="H141" s="10">
        <v>33.57</v>
      </c>
      <c r="I141" s="10">
        <v>33.57</v>
      </c>
      <c r="J141" s="10">
        <v>33.57</v>
      </c>
      <c r="K141" s="10">
        <v>33.57</v>
      </c>
      <c r="L141" s="10">
        <v>28.97</v>
      </c>
      <c r="M141" s="10">
        <v>28.97</v>
      </c>
      <c r="N141" s="10">
        <v>39.97</v>
      </c>
      <c r="O141" s="10">
        <v>39.97</v>
      </c>
      <c r="P141" s="10">
        <v>39.97</v>
      </c>
      <c r="Q141" s="10">
        <v>44.37</v>
      </c>
      <c r="R141" s="10">
        <v>44.37</v>
      </c>
      <c r="S141" s="10">
        <v>44.37</v>
      </c>
      <c r="T141" s="10">
        <v>44.37</v>
      </c>
      <c r="U141" s="10">
        <v>44.37</v>
      </c>
      <c r="V141" s="10">
        <v>41.37</v>
      </c>
      <c r="W141" s="10">
        <v>38.369999999999997</v>
      </c>
      <c r="X141" s="10">
        <v>38.369999999999997</v>
      </c>
      <c r="Y141" s="10">
        <v>38.369999999999997</v>
      </c>
      <c r="Z141" s="10">
        <v>38.369999999999997</v>
      </c>
      <c r="AA141" s="10">
        <v>38.369999999999997</v>
      </c>
      <c r="AB141" s="10">
        <v>43.37</v>
      </c>
      <c r="AC141" s="10">
        <v>43.37</v>
      </c>
      <c r="AD141" s="10">
        <v>43.37</v>
      </c>
      <c r="AE141" s="10">
        <v>43.37</v>
      </c>
      <c r="AF141" s="10">
        <v>43.37</v>
      </c>
      <c r="AG141" s="10">
        <v>43.37</v>
      </c>
      <c r="AH141" s="10">
        <v>43.37</v>
      </c>
      <c r="AI141" s="10">
        <v>43.37</v>
      </c>
      <c r="AJ141" s="10">
        <v>43.37</v>
      </c>
      <c r="AK141" s="10">
        <v>43.37</v>
      </c>
    </row>
    <row r="142" spans="1:37" x14ac:dyDescent="0.2">
      <c r="A142" s="10" t="s">
        <v>56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</row>
    <row r="143" spans="1:37" x14ac:dyDescent="0.2">
      <c r="A143" s="10" t="s">
        <v>58</v>
      </c>
      <c r="B143" s="10">
        <v>0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</row>
    <row r="144" spans="1:37" x14ac:dyDescent="0.2">
      <c r="A144" s="10" t="s">
        <v>59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</row>
    <row r="145" spans="1:37" x14ac:dyDescent="0.2">
      <c r="A145" s="10" t="s">
        <v>60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0.5</v>
      </c>
      <c r="N145" s="10">
        <v>0.5</v>
      </c>
      <c r="O145" s="10">
        <v>0.5</v>
      </c>
      <c r="P145" s="10">
        <v>1.5</v>
      </c>
      <c r="Q145" s="10">
        <v>2.5</v>
      </c>
      <c r="R145" s="10">
        <v>2.5</v>
      </c>
      <c r="S145" s="10">
        <v>2.5</v>
      </c>
      <c r="T145" s="10">
        <v>4.5</v>
      </c>
      <c r="U145" s="10">
        <v>4.5</v>
      </c>
      <c r="V145" s="10">
        <v>5.5</v>
      </c>
      <c r="W145" s="10">
        <v>5.5</v>
      </c>
      <c r="X145" s="10">
        <v>5.5</v>
      </c>
      <c r="Y145" s="10">
        <v>5.5</v>
      </c>
      <c r="Z145" s="10">
        <v>5.5</v>
      </c>
      <c r="AA145" s="10">
        <v>6.5</v>
      </c>
      <c r="AB145" s="10">
        <v>6.5</v>
      </c>
      <c r="AC145" s="10">
        <v>6.5</v>
      </c>
      <c r="AD145" s="10">
        <v>6.5</v>
      </c>
      <c r="AE145" s="10">
        <v>6.5</v>
      </c>
      <c r="AF145" s="10">
        <v>6.5</v>
      </c>
      <c r="AG145" s="10">
        <v>6.5</v>
      </c>
      <c r="AH145" s="10">
        <v>6.5</v>
      </c>
      <c r="AI145" s="10">
        <v>6.5</v>
      </c>
      <c r="AJ145" s="10">
        <v>6.5</v>
      </c>
      <c r="AK145" s="10">
        <v>6.5</v>
      </c>
    </row>
    <row r="146" spans="1:37" x14ac:dyDescent="0.2">
      <c r="A146" s="10" t="s">
        <v>61</v>
      </c>
      <c r="B146" s="10">
        <v>0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0.04</v>
      </c>
      <c r="K146" s="10">
        <v>0.04</v>
      </c>
      <c r="L146" s="10">
        <v>0.04</v>
      </c>
      <c r="M146" s="10">
        <v>0.04</v>
      </c>
      <c r="N146" s="10">
        <v>0.05</v>
      </c>
      <c r="O146" s="10">
        <v>0.05</v>
      </c>
      <c r="P146" s="10">
        <v>0.05</v>
      </c>
      <c r="Q146" s="10">
        <v>0.05</v>
      </c>
      <c r="R146" s="10">
        <v>0.05</v>
      </c>
      <c r="S146" s="10">
        <v>0.05</v>
      </c>
      <c r="T146" s="10">
        <v>0.06</v>
      </c>
      <c r="U146" s="10">
        <v>7.0000000000000007E-2</v>
      </c>
      <c r="V146" s="10">
        <v>0.08</v>
      </c>
      <c r="W146" s="10">
        <v>0.09</v>
      </c>
      <c r="X146" s="10">
        <v>0.11</v>
      </c>
      <c r="Y146" s="10">
        <v>0.12</v>
      </c>
      <c r="Z146" s="10">
        <v>0.14000000000000001</v>
      </c>
      <c r="AA146" s="10">
        <v>0.17</v>
      </c>
      <c r="AB146" s="10">
        <v>0.19</v>
      </c>
      <c r="AC146" s="10">
        <v>0.22</v>
      </c>
      <c r="AD146" s="10">
        <v>0.25</v>
      </c>
      <c r="AE146" s="10">
        <v>0.28999999999999998</v>
      </c>
      <c r="AF146" s="10">
        <v>0.32</v>
      </c>
      <c r="AG146" s="10">
        <v>0.36</v>
      </c>
      <c r="AH146" s="10">
        <v>0.4</v>
      </c>
      <c r="AI146" s="10">
        <v>0.45</v>
      </c>
      <c r="AJ146" s="10">
        <v>0.49</v>
      </c>
      <c r="AK146" s="10">
        <v>0.54</v>
      </c>
    </row>
    <row r="147" spans="1:37" x14ac:dyDescent="0.2">
      <c r="A147" s="10" t="s">
        <v>62</v>
      </c>
      <c r="B147" s="10">
        <v>0.81</v>
      </c>
      <c r="C147" s="10">
        <v>0.81</v>
      </c>
      <c r="D147" s="10">
        <v>0.81</v>
      </c>
      <c r="E147" s="10">
        <v>0.81</v>
      </c>
      <c r="F147" s="10">
        <v>0.81</v>
      </c>
      <c r="G147" s="10">
        <v>0.81</v>
      </c>
      <c r="H147" s="10">
        <v>0.81</v>
      </c>
      <c r="I147" s="10">
        <v>0.81</v>
      </c>
      <c r="J147" s="10">
        <v>0.81</v>
      </c>
      <c r="K147" s="10">
        <v>0.81</v>
      </c>
      <c r="L147" s="10">
        <v>0.81</v>
      </c>
      <c r="M147" s="10">
        <v>0.81</v>
      </c>
      <c r="N147" s="10">
        <v>0.81</v>
      </c>
      <c r="O147" s="10">
        <v>0.82</v>
      </c>
      <c r="P147" s="10">
        <v>0.82</v>
      </c>
      <c r="Q147" s="10">
        <v>0.82</v>
      </c>
      <c r="R147" s="10">
        <v>0.82</v>
      </c>
      <c r="S147" s="10">
        <v>0.82</v>
      </c>
      <c r="T147" s="10">
        <v>0.82</v>
      </c>
      <c r="U147" s="10">
        <v>0.82</v>
      </c>
      <c r="V147" s="10">
        <v>5.83</v>
      </c>
      <c r="W147" s="10">
        <v>5.83</v>
      </c>
      <c r="X147" s="10">
        <v>5.83</v>
      </c>
      <c r="Y147" s="10">
        <v>5.83</v>
      </c>
      <c r="Z147" s="10">
        <v>5.83</v>
      </c>
      <c r="AA147" s="10">
        <v>5.83</v>
      </c>
      <c r="AB147" s="10">
        <v>5.83</v>
      </c>
      <c r="AC147" s="10">
        <v>5.83</v>
      </c>
      <c r="AD147" s="10">
        <v>5.83</v>
      </c>
      <c r="AE147" s="10">
        <v>5.83</v>
      </c>
      <c r="AF147" s="10">
        <v>5.83</v>
      </c>
      <c r="AG147" s="10">
        <v>5.83</v>
      </c>
      <c r="AH147" s="10">
        <v>5.83</v>
      </c>
      <c r="AI147" s="10">
        <v>5.83</v>
      </c>
      <c r="AJ147" s="10">
        <v>5.83</v>
      </c>
      <c r="AK147" s="10">
        <v>5.83</v>
      </c>
    </row>
    <row r="148" spans="1:37" x14ac:dyDescent="0.2">
      <c r="A148" s="10" t="s">
        <v>63</v>
      </c>
      <c r="B148" s="10">
        <v>77.900000000000006</v>
      </c>
      <c r="C148" s="10">
        <v>77.900000000000006</v>
      </c>
      <c r="D148" s="10">
        <v>77.900000000000006</v>
      </c>
      <c r="E148" s="10">
        <v>77.900000000000006</v>
      </c>
      <c r="F148" s="10">
        <v>77.900000000000006</v>
      </c>
      <c r="G148" s="10">
        <v>77.900000000000006</v>
      </c>
      <c r="H148" s="10">
        <v>87.9</v>
      </c>
      <c r="I148" s="10">
        <v>95.2</v>
      </c>
      <c r="J148" s="10">
        <v>94.5</v>
      </c>
      <c r="K148" s="10">
        <v>94.5</v>
      </c>
      <c r="L148" s="10">
        <v>94.5</v>
      </c>
      <c r="M148" s="10">
        <v>94.5</v>
      </c>
      <c r="N148" s="10">
        <v>94.5</v>
      </c>
      <c r="O148" s="10">
        <v>94.5</v>
      </c>
      <c r="P148" s="10">
        <v>94.5</v>
      </c>
      <c r="Q148" s="10">
        <v>94.5</v>
      </c>
      <c r="R148" s="10">
        <v>94.5</v>
      </c>
      <c r="S148" s="10">
        <v>99.5</v>
      </c>
      <c r="T148" s="10">
        <v>99.5</v>
      </c>
      <c r="U148" s="10">
        <v>99.5</v>
      </c>
      <c r="V148" s="10">
        <v>99.5</v>
      </c>
      <c r="W148" s="10">
        <v>99.5</v>
      </c>
      <c r="X148" s="10">
        <v>99.5</v>
      </c>
      <c r="Y148" s="10">
        <v>99.5</v>
      </c>
      <c r="Z148" s="10">
        <v>104.5</v>
      </c>
      <c r="AA148" s="10">
        <v>104.5</v>
      </c>
      <c r="AB148" s="10">
        <v>104.5</v>
      </c>
      <c r="AC148" s="10">
        <v>104.5</v>
      </c>
      <c r="AD148" s="10">
        <v>104.5</v>
      </c>
      <c r="AE148" s="10">
        <v>104.5</v>
      </c>
      <c r="AF148" s="10">
        <v>104.5</v>
      </c>
      <c r="AG148" s="10">
        <v>104.5</v>
      </c>
      <c r="AH148" s="10">
        <v>104.5</v>
      </c>
      <c r="AI148" s="10">
        <v>104.5</v>
      </c>
      <c r="AJ148" s="10">
        <v>104.5</v>
      </c>
      <c r="AK148" s="10">
        <v>104.5</v>
      </c>
    </row>
    <row r="150" spans="1:37" ht="19" x14ac:dyDescent="0.25">
      <c r="A150" s="11" t="s">
        <v>75</v>
      </c>
    </row>
    <row r="151" spans="1:37" x14ac:dyDescent="0.2">
      <c r="A151" s="10" t="s">
        <v>18</v>
      </c>
      <c r="B151" s="10" t="s">
        <v>19</v>
      </c>
      <c r="C151" s="10" t="s">
        <v>20</v>
      </c>
      <c r="D151" s="10" t="s">
        <v>21</v>
      </c>
      <c r="E151" s="10" t="s">
        <v>22</v>
      </c>
      <c r="F151" s="10" t="s">
        <v>23</v>
      </c>
      <c r="G151" s="10" t="s">
        <v>24</v>
      </c>
      <c r="H151" s="10" t="s">
        <v>25</v>
      </c>
      <c r="I151" s="10" t="s">
        <v>26</v>
      </c>
      <c r="J151" s="10" t="s">
        <v>27</v>
      </c>
      <c r="K151" s="10" t="s">
        <v>28</v>
      </c>
      <c r="L151" s="10" t="s">
        <v>29</v>
      </c>
      <c r="M151" s="10" t="s">
        <v>30</v>
      </c>
      <c r="N151" s="10" t="s">
        <v>31</v>
      </c>
      <c r="O151" s="10" t="s">
        <v>32</v>
      </c>
      <c r="P151" s="10" t="s">
        <v>33</v>
      </c>
      <c r="Q151" s="10" t="s">
        <v>34</v>
      </c>
      <c r="R151" s="10" t="s">
        <v>35</v>
      </c>
      <c r="S151" s="10" t="s">
        <v>36</v>
      </c>
      <c r="T151" s="10" t="s">
        <v>37</v>
      </c>
      <c r="U151" s="10" t="s">
        <v>38</v>
      </c>
      <c r="V151" s="10" t="s">
        <v>39</v>
      </c>
      <c r="W151" s="10" t="s">
        <v>40</v>
      </c>
      <c r="X151" s="10" t="s">
        <v>41</v>
      </c>
      <c r="Y151" s="10" t="s">
        <v>42</v>
      </c>
      <c r="Z151" s="10" t="s">
        <v>43</v>
      </c>
      <c r="AA151" s="10" t="s">
        <v>44</v>
      </c>
      <c r="AB151" s="10" t="s">
        <v>45</v>
      </c>
      <c r="AC151" s="10" t="s">
        <v>46</v>
      </c>
      <c r="AD151" s="10" t="s">
        <v>47</v>
      </c>
      <c r="AE151" s="10" t="s">
        <v>48</v>
      </c>
      <c r="AF151" s="10" t="s">
        <v>49</v>
      </c>
      <c r="AG151" s="10" t="s">
        <v>50</v>
      </c>
      <c r="AH151" s="10" t="s">
        <v>51</v>
      </c>
      <c r="AI151" s="10" t="s">
        <v>52</v>
      </c>
      <c r="AJ151" s="10" t="s">
        <v>53</v>
      </c>
      <c r="AK151" s="10" t="s">
        <v>54</v>
      </c>
    </row>
    <row r="152" spans="1:37" x14ac:dyDescent="0.2">
      <c r="A152" s="10" t="s">
        <v>55</v>
      </c>
      <c r="B152" s="10">
        <v>149</v>
      </c>
      <c r="C152" s="10">
        <v>110</v>
      </c>
      <c r="D152" s="10">
        <v>107.2</v>
      </c>
      <c r="E152" s="10">
        <v>111.2</v>
      </c>
      <c r="F152" s="10">
        <v>127.2</v>
      </c>
      <c r="G152" s="10">
        <v>127.2</v>
      </c>
      <c r="H152" s="10">
        <v>127.2</v>
      </c>
      <c r="I152" s="10">
        <v>127.2</v>
      </c>
      <c r="J152" s="10">
        <v>131.19999999999999</v>
      </c>
      <c r="K152" s="10">
        <v>105.2</v>
      </c>
      <c r="L152" s="10">
        <v>121.2</v>
      </c>
      <c r="M152" s="10">
        <v>121.26</v>
      </c>
      <c r="N152" s="10">
        <v>151.26</v>
      </c>
      <c r="O152" s="10">
        <v>151.26</v>
      </c>
      <c r="P152" s="10">
        <v>151.26</v>
      </c>
      <c r="Q152" s="10">
        <v>151.26</v>
      </c>
      <c r="R152" s="10">
        <v>151.26</v>
      </c>
      <c r="S152" s="10">
        <v>151.26</v>
      </c>
      <c r="T152" s="10">
        <v>107.26</v>
      </c>
      <c r="U152" s="10">
        <v>122.26</v>
      </c>
      <c r="V152" s="10">
        <v>127.26</v>
      </c>
      <c r="W152" s="10">
        <v>127.26</v>
      </c>
      <c r="X152" s="10">
        <v>127.26</v>
      </c>
      <c r="Y152" s="10">
        <v>127.26</v>
      </c>
      <c r="Z152" s="10">
        <v>96.46</v>
      </c>
      <c r="AA152" s="10">
        <v>101.46</v>
      </c>
      <c r="AB152" s="10">
        <v>101.46</v>
      </c>
      <c r="AC152" s="10">
        <v>101.46</v>
      </c>
      <c r="AD152" s="10">
        <v>101.46</v>
      </c>
      <c r="AE152" s="10">
        <v>101.46</v>
      </c>
      <c r="AF152" s="10">
        <v>101.46</v>
      </c>
      <c r="AG152" s="10">
        <v>101.46</v>
      </c>
      <c r="AH152" s="10">
        <v>101.46</v>
      </c>
      <c r="AI152" s="10">
        <v>101.46</v>
      </c>
      <c r="AJ152" s="10">
        <v>101.46</v>
      </c>
      <c r="AK152" s="10">
        <v>101.46</v>
      </c>
    </row>
    <row r="153" spans="1:37" x14ac:dyDescent="0.2">
      <c r="A153" s="10" t="s">
        <v>56</v>
      </c>
      <c r="B153" s="10">
        <v>0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</row>
    <row r="154" spans="1:37" x14ac:dyDescent="0.2">
      <c r="A154" s="10" t="s">
        <v>57</v>
      </c>
      <c r="B154" s="10">
        <v>0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</row>
    <row r="155" spans="1:37" x14ac:dyDescent="0.2">
      <c r="A155" s="10" t="s">
        <v>58</v>
      </c>
      <c r="B155" s="10">
        <v>0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</row>
    <row r="156" spans="1:37" x14ac:dyDescent="0.2">
      <c r="A156" s="10" t="s">
        <v>59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0</v>
      </c>
    </row>
    <row r="157" spans="1:37" x14ac:dyDescent="0.2">
      <c r="A157" s="10" t="s">
        <v>60</v>
      </c>
      <c r="B157" s="10">
        <v>0</v>
      </c>
      <c r="C157" s="10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2</v>
      </c>
      <c r="V157" s="10">
        <v>2</v>
      </c>
      <c r="W157" s="10">
        <v>2</v>
      </c>
      <c r="X157" s="10">
        <v>2</v>
      </c>
      <c r="Y157" s="10">
        <v>2</v>
      </c>
      <c r="Z157" s="10">
        <v>2</v>
      </c>
      <c r="AA157" s="10">
        <v>2</v>
      </c>
      <c r="AB157" s="10">
        <v>2</v>
      </c>
      <c r="AC157" s="10">
        <v>2</v>
      </c>
      <c r="AD157" s="10">
        <v>2</v>
      </c>
      <c r="AE157" s="10">
        <v>2</v>
      </c>
      <c r="AF157" s="10">
        <v>2</v>
      </c>
      <c r="AG157" s="10">
        <v>2</v>
      </c>
      <c r="AH157" s="10">
        <v>2</v>
      </c>
      <c r="AI157" s="10">
        <v>2</v>
      </c>
      <c r="AJ157" s="10">
        <v>2</v>
      </c>
      <c r="AK157" s="10">
        <v>2</v>
      </c>
    </row>
    <row r="158" spans="1:37" x14ac:dyDescent="0.2">
      <c r="A158" s="10" t="s">
        <v>61</v>
      </c>
      <c r="B158" s="10">
        <v>0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0.27</v>
      </c>
      <c r="K158" s="10">
        <v>0.42</v>
      </c>
      <c r="L158" s="10">
        <v>0.82</v>
      </c>
      <c r="M158" s="10">
        <v>1.22</v>
      </c>
      <c r="N158" s="10">
        <v>1.81</v>
      </c>
      <c r="O158" s="10">
        <v>2.2400000000000002</v>
      </c>
      <c r="P158" s="10">
        <v>2.27</v>
      </c>
      <c r="Q158" s="10">
        <v>3.32</v>
      </c>
      <c r="R158" s="10">
        <v>3.4</v>
      </c>
      <c r="S158" s="10">
        <v>3.52</v>
      </c>
      <c r="T158" s="10">
        <v>3.7</v>
      </c>
      <c r="U158" s="10">
        <v>3.91</v>
      </c>
      <c r="V158" s="10">
        <v>5.14</v>
      </c>
      <c r="W158" s="10">
        <v>5.4</v>
      </c>
      <c r="X158" s="10">
        <v>5.63</v>
      </c>
      <c r="Y158" s="10">
        <v>5.91</v>
      </c>
      <c r="Z158" s="10">
        <v>6.23</v>
      </c>
      <c r="AA158" s="10">
        <v>7.58</v>
      </c>
      <c r="AB158" s="10">
        <v>7.96</v>
      </c>
      <c r="AC158" s="10">
        <v>8.3699999999999992</v>
      </c>
      <c r="AD158" s="10">
        <v>8.77</v>
      </c>
      <c r="AE158" s="10">
        <v>9.1999999999999993</v>
      </c>
      <c r="AF158" s="10">
        <v>10.65</v>
      </c>
      <c r="AG158" s="10">
        <v>11.13</v>
      </c>
      <c r="AH158" s="10">
        <v>11.63</v>
      </c>
      <c r="AI158" s="10">
        <v>12.16</v>
      </c>
      <c r="AJ158" s="10">
        <v>12.71</v>
      </c>
      <c r="AK158" s="10">
        <v>13.3</v>
      </c>
    </row>
    <row r="159" spans="1:37" x14ac:dyDescent="0.2">
      <c r="A159" s="10" t="s">
        <v>62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9.1999999999999993</v>
      </c>
      <c r="J159" s="10">
        <v>9.1999999999999993</v>
      </c>
      <c r="K159" s="10">
        <v>9.1999999999999993</v>
      </c>
      <c r="L159" s="10">
        <v>9.1999999999999993</v>
      </c>
      <c r="M159" s="10">
        <v>10.38</v>
      </c>
      <c r="N159" s="10">
        <v>10.69</v>
      </c>
      <c r="O159" s="10">
        <v>10.99</v>
      </c>
      <c r="P159" s="10">
        <v>11.35</v>
      </c>
      <c r="Q159" s="10">
        <v>12.8</v>
      </c>
      <c r="R159" s="10">
        <v>13.29</v>
      </c>
      <c r="S159" s="10">
        <v>13.84</v>
      </c>
      <c r="T159" s="10">
        <v>5.22</v>
      </c>
      <c r="U159" s="10">
        <v>5.86</v>
      </c>
      <c r="V159" s="10">
        <v>6.45</v>
      </c>
      <c r="W159" s="10">
        <v>7</v>
      </c>
      <c r="X159" s="10">
        <v>7.64</v>
      </c>
      <c r="Y159" s="10">
        <v>8.32</v>
      </c>
      <c r="Z159" s="10">
        <v>9.02</v>
      </c>
      <c r="AA159" s="10">
        <v>9.74</v>
      </c>
      <c r="AB159" s="10">
        <v>10.48</v>
      </c>
      <c r="AC159" s="10">
        <v>11.15</v>
      </c>
      <c r="AD159" s="10">
        <v>11.86</v>
      </c>
      <c r="AE159" s="10">
        <v>12.59</v>
      </c>
      <c r="AF159" s="10">
        <v>13.35</v>
      </c>
      <c r="AG159" s="10">
        <v>14.12</v>
      </c>
      <c r="AH159" s="10">
        <v>14.81</v>
      </c>
      <c r="AI159" s="10">
        <v>15.43</v>
      </c>
      <c r="AJ159" s="10">
        <v>15.98</v>
      </c>
      <c r="AK159" s="10">
        <v>16.48</v>
      </c>
    </row>
    <row r="160" spans="1:37" x14ac:dyDescent="0.2">
      <c r="A160" s="10" t="s">
        <v>63</v>
      </c>
      <c r="B160" s="10">
        <v>55.48</v>
      </c>
      <c r="C160" s="10">
        <v>55.48</v>
      </c>
      <c r="D160" s="10">
        <v>55.48</v>
      </c>
      <c r="E160" s="10">
        <v>55.48</v>
      </c>
      <c r="F160" s="10">
        <v>55.48</v>
      </c>
      <c r="G160" s="10">
        <v>55.48</v>
      </c>
      <c r="H160" s="10">
        <v>55.48</v>
      </c>
      <c r="I160" s="10">
        <v>55.48</v>
      </c>
      <c r="J160" s="10">
        <v>55.48</v>
      </c>
      <c r="K160" s="10">
        <v>55.48</v>
      </c>
      <c r="L160" s="10">
        <v>55.48</v>
      </c>
      <c r="M160" s="10">
        <v>55.48</v>
      </c>
      <c r="N160" s="10">
        <v>55.48</v>
      </c>
      <c r="O160" s="10">
        <v>55.98</v>
      </c>
      <c r="P160" s="10">
        <v>55.98</v>
      </c>
      <c r="Q160" s="10">
        <v>55.98</v>
      </c>
      <c r="R160" s="10">
        <v>55.98</v>
      </c>
      <c r="S160" s="10">
        <v>60.98</v>
      </c>
      <c r="T160" s="10">
        <v>60.98</v>
      </c>
      <c r="U160" s="10">
        <v>60.98</v>
      </c>
      <c r="V160" s="10">
        <v>60.98</v>
      </c>
      <c r="W160" s="10">
        <v>60.98</v>
      </c>
      <c r="X160" s="10">
        <v>60.98</v>
      </c>
      <c r="Y160" s="10">
        <v>60.98</v>
      </c>
      <c r="Z160" s="10">
        <v>63.98</v>
      </c>
      <c r="AA160" s="10">
        <v>63.98</v>
      </c>
      <c r="AB160" s="10">
        <v>63.98</v>
      </c>
      <c r="AC160" s="10">
        <v>63.98</v>
      </c>
      <c r="AD160" s="10">
        <v>63.98</v>
      </c>
      <c r="AE160" s="10">
        <v>63.98</v>
      </c>
      <c r="AF160" s="10">
        <v>63.98</v>
      </c>
      <c r="AG160" s="10">
        <v>63.98</v>
      </c>
      <c r="AH160" s="10">
        <v>63.98</v>
      </c>
      <c r="AI160" s="10">
        <v>63.98</v>
      </c>
      <c r="AJ160" s="10">
        <v>63.98</v>
      </c>
      <c r="AK160" s="10">
        <v>63.98</v>
      </c>
    </row>
    <row r="162" spans="1:37" ht="19" x14ac:dyDescent="0.25">
      <c r="A162" s="11" t="s">
        <v>76</v>
      </c>
    </row>
    <row r="163" spans="1:37" x14ac:dyDescent="0.2">
      <c r="A163" s="10" t="s">
        <v>18</v>
      </c>
      <c r="B163" s="10" t="s">
        <v>19</v>
      </c>
      <c r="C163" s="10" t="s">
        <v>20</v>
      </c>
      <c r="D163" s="10" t="s">
        <v>21</v>
      </c>
      <c r="E163" s="10" t="s">
        <v>22</v>
      </c>
      <c r="F163" s="10" t="s">
        <v>23</v>
      </c>
      <c r="G163" s="10" t="s">
        <v>24</v>
      </c>
      <c r="H163" s="10" t="s">
        <v>25</v>
      </c>
      <c r="I163" s="10" t="s">
        <v>26</v>
      </c>
      <c r="J163" s="10" t="s">
        <v>27</v>
      </c>
      <c r="K163" s="10" t="s">
        <v>28</v>
      </c>
      <c r="L163" s="10" t="s">
        <v>29</v>
      </c>
      <c r="M163" s="10" t="s">
        <v>30</v>
      </c>
      <c r="N163" s="10" t="s">
        <v>31</v>
      </c>
      <c r="O163" s="10" t="s">
        <v>32</v>
      </c>
      <c r="P163" s="10" t="s">
        <v>33</v>
      </c>
      <c r="Q163" s="10" t="s">
        <v>34</v>
      </c>
      <c r="R163" s="10" t="s">
        <v>35</v>
      </c>
      <c r="S163" s="10" t="s">
        <v>36</v>
      </c>
      <c r="T163" s="10" t="s">
        <v>37</v>
      </c>
      <c r="U163" s="10" t="s">
        <v>38</v>
      </c>
      <c r="V163" s="10" t="s">
        <v>39</v>
      </c>
      <c r="W163" s="10" t="s">
        <v>40</v>
      </c>
      <c r="X163" s="10" t="s">
        <v>41</v>
      </c>
      <c r="Y163" s="10" t="s">
        <v>42</v>
      </c>
      <c r="Z163" s="10" t="s">
        <v>43</v>
      </c>
      <c r="AA163" s="10" t="s">
        <v>44</v>
      </c>
      <c r="AB163" s="10" t="s">
        <v>45</v>
      </c>
      <c r="AC163" s="10" t="s">
        <v>46</v>
      </c>
      <c r="AD163" s="10" t="s">
        <v>47</v>
      </c>
      <c r="AE163" s="10" t="s">
        <v>48</v>
      </c>
      <c r="AF163" s="10" t="s">
        <v>49</v>
      </c>
      <c r="AG163" s="10" t="s">
        <v>50</v>
      </c>
      <c r="AH163" s="10" t="s">
        <v>51</v>
      </c>
      <c r="AI163" s="10" t="s">
        <v>52</v>
      </c>
      <c r="AJ163" s="10" t="s">
        <v>53</v>
      </c>
      <c r="AK163" s="10" t="s">
        <v>54</v>
      </c>
    </row>
    <row r="164" spans="1:37" x14ac:dyDescent="0.2">
      <c r="A164" s="10" t="s">
        <v>55</v>
      </c>
      <c r="B164" s="10">
        <v>54.28</v>
      </c>
      <c r="C164" s="10">
        <v>54.28</v>
      </c>
      <c r="D164" s="10">
        <v>54.28</v>
      </c>
      <c r="E164" s="10">
        <v>54.28</v>
      </c>
      <c r="F164" s="10">
        <v>54.28</v>
      </c>
      <c r="G164" s="10">
        <v>54.28</v>
      </c>
      <c r="H164" s="10">
        <v>54.28</v>
      </c>
      <c r="I164" s="10">
        <v>54.28</v>
      </c>
      <c r="J164" s="10">
        <v>54.28</v>
      </c>
      <c r="K164" s="10">
        <v>54.28</v>
      </c>
      <c r="L164" s="10">
        <v>54.28</v>
      </c>
      <c r="M164" s="10">
        <v>54.28</v>
      </c>
      <c r="N164" s="10">
        <v>54.28</v>
      </c>
      <c r="O164" s="10">
        <v>54.28</v>
      </c>
      <c r="P164" s="10">
        <v>54.28</v>
      </c>
      <c r="Q164" s="10">
        <v>54.28</v>
      </c>
      <c r="R164" s="10">
        <v>54.28</v>
      </c>
      <c r="S164" s="10">
        <v>54.28</v>
      </c>
      <c r="T164" s="10">
        <v>54.28</v>
      </c>
      <c r="U164" s="10">
        <v>58.28</v>
      </c>
      <c r="V164" s="10">
        <v>58.28</v>
      </c>
      <c r="W164" s="10">
        <v>58.28</v>
      </c>
      <c r="X164" s="10">
        <v>58.28</v>
      </c>
      <c r="Y164" s="10">
        <v>58.28</v>
      </c>
      <c r="Z164" s="10">
        <v>58.28</v>
      </c>
      <c r="AA164" s="10">
        <v>58.28</v>
      </c>
      <c r="AB164" s="10">
        <v>58.28</v>
      </c>
      <c r="AC164" s="10">
        <v>62.28</v>
      </c>
      <c r="AD164" s="10">
        <v>62.28</v>
      </c>
      <c r="AE164" s="10">
        <v>62.28</v>
      </c>
      <c r="AF164" s="10">
        <v>62.28</v>
      </c>
      <c r="AG164" s="10">
        <v>62.28</v>
      </c>
      <c r="AH164" s="10">
        <v>62.28</v>
      </c>
      <c r="AI164" s="10">
        <v>62.28</v>
      </c>
      <c r="AJ164" s="10">
        <v>62.28</v>
      </c>
      <c r="AK164" s="10">
        <v>62.28</v>
      </c>
    </row>
    <row r="165" spans="1:37" x14ac:dyDescent="0.2">
      <c r="A165" s="10" t="s">
        <v>56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</row>
    <row r="166" spans="1:37" x14ac:dyDescent="0.2">
      <c r="A166" s="10" t="s">
        <v>57</v>
      </c>
      <c r="B166" s="10">
        <v>0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</row>
    <row r="167" spans="1:37" x14ac:dyDescent="0.2">
      <c r="A167" s="10" t="s">
        <v>58</v>
      </c>
      <c r="B167" s="10">
        <v>0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</row>
    <row r="168" spans="1:37" x14ac:dyDescent="0.2">
      <c r="A168" s="10" t="s">
        <v>59</v>
      </c>
      <c r="B168" s="10">
        <v>0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</row>
    <row r="169" spans="1:37" x14ac:dyDescent="0.2">
      <c r="A169" s="10" t="s">
        <v>60</v>
      </c>
      <c r="B169" s="10">
        <v>0</v>
      </c>
      <c r="C169" s="10">
        <v>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0.03</v>
      </c>
      <c r="K169" s="10">
        <v>0.03</v>
      </c>
      <c r="L169" s="10">
        <v>0.03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</row>
    <row r="170" spans="1:37" x14ac:dyDescent="0.2">
      <c r="A170" s="10" t="s">
        <v>61</v>
      </c>
      <c r="B170" s="10">
        <v>0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0.03</v>
      </c>
      <c r="K170" s="10">
        <v>0.03</v>
      </c>
      <c r="L170" s="10">
        <v>0.03</v>
      </c>
      <c r="M170" s="10">
        <v>0.03</v>
      </c>
      <c r="N170" s="10">
        <v>0.03</v>
      </c>
      <c r="O170" s="10">
        <v>0.03</v>
      </c>
      <c r="P170" s="10">
        <v>0.03</v>
      </c>
      <c r="Q170" s="10">
        <v>0.03</v>
      </c>
      <c r="R170" s="10">
        <v>0.04</v>
      </c>
      <c r="S170" s="10">
        <v>0.04</v>
      </c>
      <c r="T170" s="10">
        <v>0.04</v>
      </c>
      <c r="U170" s="10">
        <v>0.04</v>
      </c>
      <c r="V170" s="10">
        <v>0.04</v>
      </c>
      <c r="W170" s="10">
        <v>0.05</v>
      </c>
      <c r="X170" s="10">
        <v>0.05</v>
      </c>
      <c r="Y170" s="10">
        <v>0.06</v>
      </c>
      <c r="Z170" s="10">
        <v>0.06</v>
      </c>
      <c r="AA170" s="10">
        <v>7.0000000000000007E-2</v>
      </c>
      <c r="AB170" s="10">
        <v>7.0000000000000007E-2</v>
      </c>
      <c r="AC170" s="10">
        <v>0.08</v>
      </c>
      <c r="AD170" s="10">
        <v>0.09</v>
      </c>
      <c r="AE170" s="10">
        <v>0.1</v>
      </c>
      <c r="AF170" s="10">
        <v>0.11</v>
      </c>
      <c r="AG170" s="10">
        <v>0.12</v>
      </c>
      <c r="AH170" s="10">
        <v>0.13</v>
      </c>
      <c r="AI170" s="10">
        <v>0.14000000000000001</v>
      </c>
      <c r="AJ170" s="10">
        <v>0.15</v>
      </c>
      <c r="AK170" s="10">
        <v>0.16</v>
      </c>
    </row>
    <row r="171" spans="1:37" x14ac:dyDescent="0.2">
      <c r="A171" s="10" t="s">
        <v>63</v>
      </c>
      <c r="B171" s="10">
        <v>0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14.6</v>
      </c>
      <c r="Q171" s="10">
        <v>14.6</v>
      </c>
      <c r="R171" s="10">
        <v>14.6</v>
      </c>
      <c r="S171" s="10">
        <v>14.6</v>
      </c>
      <c r="T171" s="10">
        <v>14.6</v>
      </c>
      <c r="U171" s="10">
        <v>14.6</v>
      </c>
      <c r="V171" s="10">
        <v>14.6</v>
      </c>
      <c r="W171" s="10">
        <v>14.6</v>
      </c>
      <c r="X171" s="10">
        <v>14.6</v>
      </c>
      <c r="Y171" s="10">
        <v>14.6</v>
      </c>
      <c r="Z171" s="10">
        <v>14.6</v>
      </c>
      <c r="AA171" s="10">
        <v>14.6</v>
      </c>
      <c r="AB171" s="10">
        <v>14.6</v>
      </c>
      <c r="AC171" s="10">
        <v>14.6</v>
      </c>
      <c r="AD171" s="10">
        <v>14.6</v>
      </c>
      <c r="AE171" s="10">
        <v>14.6</v>
      </c>
      <c r="AF171" s="10">
        <v>14.6</v>
      </c>
      <c r="AG171" s="10">
        <v>14.6</v>
      </c>
      <c r="AH171" s="10">
        <v>14.6</v>
      </c>
      <c r="AI171" s="10">
        <v>14.6</v>
      </c>
      <c r="AJ171" s="10">
        <v>14.6</v>
      </c>
      <c r="AK171" s="10">
        <v>14.6</v>
      </c>
    </row>
  </sheetData>
  <pageMargins left="0.75" right="0.75" top="0.75" bottom="0.5" header="0.5" footer="0.75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5931-6F0E-4A50-BFBA-355C341A8C3F}">
  <dimension ref="A1:O59"/>
  <sheetViews>
    <sheetView zoomScaleNormal="100" workbookViewId="0">
      <selection activeCell="O4" sqref="O4"/>
    </sheetView>
  </sheetViews>
  <sheetFormatPr baseColWidth="10" defaultColWidth="9.1640625" defaultRowHeight="15" x14ac:dyDescent="0.2"/>
  <cols>
    <col min="1" max="3" width="9.1640625" style="13"/>
    <col min="4" max="4" width="13" style="13" customWidth="1"/>
    <col min="5" max="5" width="10.1640625" style="13" customWidth="1"/>
    <col min="6" max="7" width="8.5" style="13" customWidth="1"/>
    <col min="8" max="16384" width="9.1640625" style="13"/>
  </cols>
  <sheetData>
    <row r="1" spans="1:15" x14ac:dyDescent="0.2">
      <c r="A1"/>
    </row>
    <row r="2" spans="1:15" x14ac:dyDescent="0.2">
      <c r="B2" s="24" t="s">
        <v>106</v>
      </c>
    </row>
    <row r="3" spans="1:15" x14ac:dyDescent="0.2">
      <c r="B3" s="20" t="s">
        <v>105</v>
      </c>
      <c r="N3" s="13" t="s">
        <v>108</v>
      </c>
    </row>
    <row r="4" spans="1:15" ht="32" x14ac:dyDescent="0.2">
      <c r="B4" s="19" t="s">
        <v>5</v>
      </c>
      <c r="C4" s="19" t="s">
        <v>98</v>
      </c>
      <c r="D4" s="19" t="s">
        <v>97</v>
      </c>
      <c r="E4" s="19" t="s">
        <v>96</v>
      </c>
      <c r="F4" s="19" t="s">
        <v>95</v>
      </c>
      <c r="G4" s="19" t="s">
        <v>94</v>
      </c>
      <c r="H4" s="19" t="s">
        <v>93</v>
      </c>
      <c r="I4" s="19" t="s">
        <v>62</v>
      </c>
      <c r="J4" s="19" t="s">
        <v>61</v>
      </c>
      <c r="K4" s="19" t="s">
        <v>92</v>
      </c>
      <c r="L4" s="19" t="s">
        <v>91</v>
      </c>
      <c r="N4" s="13" t="s">
        <v>109</v>
      </c>
      <c r="O4" s="26" t="s">
        <v>110</v>
      </c>
    </row>
    <row r="5" spans="1:15" x14ac:dyDescent="0.2">
      <c r="B5" s="18" t="s">
        <v>90</v>
      </c>
      <c r="C5" s="16">
        <v>6299</v>
      </c>
      <c r="D5" s="16">
        <v>4934</v>
      </c>
      <c r="E5" s="16">
        <v>1746</v>
      </c>
      <c r="F5" s="17">
        <v>916</v>
      </c>
      <c r="G5" s="17">
        <v>0</v>
      </c>
      <c r="H5" s="17">
        <v>894</v>
      </c>
      <c r="I5" s="16">
        <v>1445</v>
      </c>
      <c r="J5" s="17">
        <v>0</v>
      </c>
      <c r="K5" s="17">
        <v>479</v>
      </c>
      <c r="L5" s="16">
        <v>16713</v>
      </c>
    </row>
    <row r="6" spans="1:15" x14ac:dyDescent="0.2">
      <c r="B6" s="18">
        <v>2022</v>
      </c>
      <c r="C6" s="16">
        <v>3849</v>
      </c>
      <c r="D6" s="16">
        <v>5024</v>
      </c>
      <c r="E6" s="16">
        <v>1746</v>
      </c>
      <c r="F6" s="16">
        <v>1059</v>
      </c>
      <c r="G6" s="16">
        <v>1581</v>
      </c>
      <c r="H6" s="17">
        <v>894</v>
      </c>
      <c r="I6" s="16">
        <v>3045</v>
      </c>
      <c r="J6" s="16">
        <v>200</v>
      </c>
      <c r="K6" s="17">
        <v>479</v>
      </c>
      <c r="L6" s="16">
        <v>17877</v>
      </c>
      <c r="M6" s="15"/>
    </row>
    <row r="7" spans="1:15" x14ac:dyDescent="0.2">
      <c r="B7" s="18">
        <v>2027</v>
      </c>
      <c r="C7" s="16">
        <v>2904</v>
      </c>
      <c r="D7" s="16">
        <v>5114</v>
      </c>
      <c r="E7" s="16">
        <v>2656</v>
      </c>
      <c r="F7" s="16">
        <v>1249</v>
      </c>
      <c r="G7" s="16">
        <v>2371</v>
      </c>
      <c r="H7" s="17">
        <v>894</v>
      </c>
      <c r="I7" s="16">
        <v>5045</v>
      </c>
      <c r="J7" s="16">
        <v>400</v>
      </c>
      <c r="K7" s="17">
        <v>479</v>
      </c>
      <c r="L7" s="16">
        <v>21112</v>
      </c>
      <c r="M7" s="15"/>
    </row>
    <row r="8" spans="1:15" x14ac:dyDescent="0.2">
      <c r="B8" s="18">
        <v>2032</v>
      </c>
      <c r="C8" s="16">
        <v>0</v>
      </c>
      <c r="D8" s="16">
        <v>5204</v>
      </c>
      <c r="E8" s="16">
        <v>5386</v>
      </c>
      <c r="F8" s="16">
        <v>1486</v>
      </c>
      <c r="G8" s="16">
        <v>2371</v>
      </c>
      <c r="H8" s="16">
        <v>1244</v>
      </c>
      <c r="I8" s="16">
        <v>6445</v>
      </c>
      <c r="J8" s="16">
        <v>700</v>
      </c>
      <c r="K8" s="17">
        <v>479</v>
      </c>
      <c r="L8" s="16">
        <v>23315</v>
      </c>
      <c r="M8" s="15"/>
    </row>
    <row r="9" spans="1:15" x14ac:dyDescent="0.2">
      <c r="B9" s="18">
        <v>2037</v>
      </c>
      <c r="C9" s="16">
        <v>0</v>
      </c>
      <c r="D9" s="16">
        <v>5339</v>
      </c>
      <c r="E9" s="16">
        <v>6751</v>
      </c>
      <c r="F9" s="16">
        <v>2769</v>
      </c>
      <c r="G9" s="16">
        <v>790</v>
      </c>
      <c r="H9" s="16">
        <v>1244</v>
      </c>
      <c r="I9" s="16">
        <v>6445</v>
      </c>
      <c r="J9" s="16">
        <v>1000</v>
      </c>
      <c r="K9" s="17">
        <v>479</v>
      </c>
      <c r="L9" s="16">
        <v>24817</v>
      </c>
      <c r="M9" s="15"/>
    </row>
    <row r="10" spans="1:15" x14ac:dyDescent="0.2">
      <c r="B10" s="23"/>
      <c r="C10" s="21"/>
      <c r="D10" s="21"/>
      <c r="E10" s="21"/>
      <c r="F10" s="21"/>
      <c r="G10" s="21"/>
      <c r="H10" s="22"/>
      <c r="I10" s="21"/>
      <c r="J10" s="22"/>
      <c r="K10" s="21"/>
    </row>
    <row r="11" spans="1:15" x14ac:dyDescent="0.2">
      <c r="B11" s="20" t="s">
        <v>104</v>
      </c>
    </row>
    <row r="12" spans="1:15" ht="32" x14ac:dyDescent="0.2">
      <c r="B12" s="19" t="s">
        <v>5</v>
      </c>
      <c r="C12" s="19" t="s">
        <v>98</v>
      </c>
      <c r="D12" s="19" t="s">
        <v>97</v>
      </c>
      <c r="E12" s="19" t="s">
        <v>96</v>
      </c>
      <c r="F12" s="19" t="s">
        <v>95</v>
      </c>
      <c r="G12" s="19" t="s">
        <v>94</v>
      </c>
      <c r="H12" s="19" t="s">
        <v>93</v>
      </c>
      <c r="I12" s="19" t="s">
        <v>62</v>
      </c>
      <c r="J12" s="19" t="s">
        <v>61</v>
      </c>
      <c r="K12" s="19" t="s">
        <v>92</v>
      </c>
      <c r="L12" s="19" t="s">
        <v>91</v>
      </c>
    </row>
    <row r="13" spans="1:15" x14ac:dyDescent="0.2">
      <c r="B13" s="18" t="s">
        <v>90</v>
      </c>
      <c r="C13" s="16">
        <v>6299</v>
      </c>
      <c r="D13" s="16">
        <v>4934</v>
      </c>
      <c r="E13" s="16">
        <v>1746</v>
      </c>
      <c r="F13" s="17">
        <v>916</v>
      </c>
      <c r="G13" s="17">
        <v>0</v>
      </c>
      <c r="H13" s="17">
        <v>894</v>
      </c>
      <c r="I13" s="16">
        <v>1445</v>
      </c>
      <c r="J13" s="17">
        <v>0</v>
      </c>
      <c r="K13" s="17">
        <v>479</v>
      </c>
      <c r="L13" s="16">
        <v>16713</v>
      </c>
    </row>
    <row r="14" spans="1:15" x14ac:dyDescent="0.2">
      <c r="B14" s="18">
        <v>2022</v>
      </c>
      <c r="C14" s="16">
        <v>3849</v>
      </c>
      <c r="D14" s="16">
        <v>4934</v>
      </c>
      <c r="E14" s="16">
        <v>1746</v>
      </c>
      <c r="F14" s="17">
        <v>916</v>
      </c>
      <c r="G14" s="16">
        <v>1581</v>
      </c>
      <c r="H14" s="17">
        <v>894</v>
      </c>
      <c r="I14" s="16">
        <v>2945</v>
      </c>
      <c r="J14" s="16">
        <v>200</v>
      </c>
      <c r="K14" s="17">
        <v>479</v>
      </c>
      <c r="L14" s="16">
        <v>17544</v>
      </c>
      <c r="M14" s="15"/>
    </row>
    <row r="15" spans="1:15" x14ac:dyDescent="0.2">
      <c r="B15" s="18">
        <v>2027</v>
      </c>
      <c r="C15" s="16">
        <v>2904</v>
      </c>
      <c r="D15" s="16">
        <v>4934</v>
      </c>
      <c r="E15" s="16">
        <v>1746</v>
      </c>
      <c r="F15" s="16">
        <v>916</v>
      </c>
      <c r="G15" s="16">
        <v>2371</v>
      </c>
      <c r="H15" s="17">
        <v>894</v>
      </c>
      <c r="I15" s="16">
        <v>4695</v>
      </c>
      <c r="J15" s="16">
        <v>400</v>
      </c>
      <c r="K15" s="17">
        <v>479</v>
      </c>
      <c r="L15" s="16">
        <v>19339</v>
      </c>
      <c r="M15" s="15"/>
    </row>
    <row r="16" spans="1:15" x14ac:dyDescent="0.2">
      <c r="B16" s="18">
        <v>2032</v>
      </c>
      <c r="C16" s="16">
        <v>0</v>
      </c>
      <c r="D16" s="16">
        <v>4934</v>
      </c>
      <c r="E16" s="16">
        <v>4931</v>
      </c>
      <c r="F16" s="16">
        <v>964</v>
      </c>
      <c r="G16" s="16">
        <v>2371</v>
      </c>
      <c r="H16" s="16">
        <v>1244</v>
      </c>
      <c r="I16" s="16">
        <v>5745</v>
      </c>
      <c r="J16" s="16">
        <v>700</v>
      </c>
      <c r="K16" s="17">
        <v>479</v>
      </c>
      <c r="L16" s="16">
        <v>21368</v>
      </c>
      <c r="M16" s="15"/>
    </row>
    <row r="17" spans="2:13" x14ac:dyDescent="0.2">
      <c r="B17" s="18">
        <v>2037</v>
      </c>
      <c r="C17" s="16">
        <v>0</v>
      </c>
      <c r="D17" s="16">
        <v>4934</v>
      </c>
      <c r="E17" s="16">
        <v>5841</v>
      </c>
      <c r="F17" s="16">
        <v>2389</v>
      </c>
      <c r="G17" s="16">
        <v>790</v>
      </c>
      <c r="H17" s="16">
        <v>1244</v>
      </c>
      <c r="I17" s="16">
        <v>5745</v>
      </c>
      <c r="J17" s="16">
        <v>1000</v>
      </c>
      <c r="K17" s="17">
        <v>479</v>
      </c>
      <c r="L17" s="16">
        <v>22422</v>
      </c>
      <c r="M17" s="15"/>
    </row>
    <row r="18" spans="2:13" x14ac:dyDescent="0.2">
      <c r="B18" s="23"/>
      <c r="C18" s="21"/>
      <c r="D18" s="21"/>
      <c r="E18" s="21"/>
      <c r="F18" s="21"/>
      <c r="G18" s="21"/>
      <c r="H18" s="22"/>
      <c r="I18" s="21"/>
      <c r="J18" s="21"/>
      <c r="K18" s="22"/>
      <c r="L18" s="21"/>
      <c r="M18" s="15"/>
    </row>
    <row r="19" spans="2:13" x14ac:dyDescent="0.2">
      <c r="B19" s="20" t="s">
        <v>103</v>
      </c>
      <c r="C19" s="15"/>
      <c r="D19" s="15"/>
      <c r="E19" s="15"/>
      <c r="F19" s="15"/>
      <c r="G19" s="15"/>
      <c r="M19" s="15"/>
    </row>
    <row r="20" spans="2:13" ht="32" x14ac:dyDescent="0.2">
      <c r="B20" s="19" t="s">
        <v>5</v>
      </c>
      <c r="C20" s="19" t="s">
        <v>98</v>
      </c>
      <c r="D20" s="19" t="s">
        <v>97</v>
      </c>
      <c r="E20" s="19" t="s">
        <v>96</v>
      </c>
      <c r="F20" s="19" t="s">
        <v>95</v>
      </c>
      <c r="G20" s="19" t="s">
        <v>94</v>
      </c>
      <c r="H20" s="19" t="s">
        <v>93</v>
      </c>
      <c r="I20" s="19" t="s">
        <v>62</v>
      </c>
      <c r="J20" s="19" t="s">
        <v>61</v>
      </c>
      <c r="K20" s="19" t="s">
        <v>92</v>
      </c>
      <c r="L20" s="19" t="s">
        <v>91</v>
      </c>
      <c r="M20" s="15"/>
    </row>
    <row r="21" spans="2:13" x14ac:dyDescent="0.2">
      <c r="B21" s="18" t="s">
        <v>90</v>
      </c>
      <c r="C21" s="16">
        <v>6299</v>
      </c>
      <c r="D21" s="16">
        <v>4934</v>
      </c>
      <c r="E21" s="16">
        <v>1746</v>
      </c>
      <c r="F21" s="17">
        <v>916</v>
      </c>
      <c r="G21" s="17">
        <v>0</v>
      </c>
      <c r="H21" s="17">
        <v>894</v>
      </c>
      <c r="I21" s="16">
        <v>1445</v>
      </c>
      <c r="J21" s="17">
        <v>0</v>
      </c>
      <c r="K21" s="17">
        <v>479</v>
      </c>
      <c r="L21" s="16">
        <v>16713</v>
      </c>
      <c r="M21" s="15"/>
    </row>
    <row r="22" spans="2:13" x14ac:dyDescent="0.2">
      <c r="B22" s="18">
        <v>2022</v>
      </c>
      <c r="C22" s="16">
        <v>3849</v>
      </c>
      <c r="D22" s="16">
        <v>5024</v>
      </c>
      <c r="E22" s="16">
        <v>1746</v>
      </c>
      <c r="F22" s="17">
        <v>916</v>
      </c>
      <c r="G22" s="16">
        <v>1581</v>
      </c>
      <c r="H22" s="17">
        <v>894</v>
      </c>
      <c r="I22" s="16">
        <v>3045</v>
      </c>
      <c r="J22" s="16">
        <v>200</v>
      </c>
      <c r="K22" s="17">
        <v>479</v>
      </c>
      <c r="L22" s="16">
        <v>17734</v>
      </c>
      <c r="M22" s="15"/>
    </row>
    <row r="23" spans="2:13" x14ac:dyDescent="0.2">
      <c r="B23" s="18">
        <v>2027</v>
      </c>
      <c r="C23" s="16">
        <v>2904</v>
      </c>
      <c r="D23" s="16">
        <v>5114</v>
      </c>
      <c r="E23" s="16">
        <v>2201</v>
      </c>
      <c r="F23" s="16">
        <v>916</v>
      </c>
      <c r="G23" s="16">
        <v>2526</v>
      </c>
      <c r="H23" s="17">
        <v>894</v>
      </c>
      <c r="I23" s="16">
        <v>5045</v>
      </c>
      <c r="J23" s="16">
        <v>400</v>
      </c>
      <c r="K23" s="17">
        <v>479</v>
      </c>
      <c r="L23" s="16">
        <v>20479</v>
      </c>
      <c r="M23" s="15"/>
    </row>
    <row r="24" spans="2:13" x14ac:dyDescent="0.2">
      <c r="B24" s="18">
        <v>2032</v>
      </c>
      <c r="C24" s="16">
        <v>0</v>
      </c>
      <c r="D24" s="16">
        <v>5204</v>
      </c>
      <c r="E24" s="16">
        <v>3111</v>
      </c>
      <c r="F24" s="16">
        <v>916</v>
      </c>
      <c r="G24" s="16">
        <v>5430</v>
      </c>
      <c r="H24" s="16">
        <v>1244</v>
      </c>
      <c r="I24" s="16">
        <v>6445</v>
      </c>
      <c r="J24" s="16">
        <v>700</v>
      </c>
      <c r="K24" s="17">
        <v>479</v>
      </c>
      <c r="L24" s="16">
        <v>23529</v>
      </c>
      <c r="M24" s="15"/>
    </row>
    <row r="25" spans="2:13" x14ac:dyDescent="0.2">
      <c r="B25" s="18">
        <v>2037</v>
      </c>
      <c r="C25" s="16">
        <v>0</v>
      </c>
      <c r="D25" s="16">
        <v>5339</v>
      </c>
      <c r="E25" s="16">
        <v>5841</v>
      </c>
      <c r="F25" s="16">
        <v>916</v>
      </c>
      <c r="G25" s="16">
        <v>3849</v>
      </c>
      <c r="H25" s="16">
        <v>1244</v>
      </c>
      <c r="I25" s="16">
        <v>6445</v>
      </c>
      <c r="J25" s="16">
        <v>1000</v>
      </c>
      <c r="K25" s="17">
        <v>479</v>
      </c>
      <c r="L25" s="16">
        <v>25113</v>
      </c>
      <c r="M25" s="15"/>
    </row>
    <row r="26" spans="2:13" x14ac:dyDescent="0.2">
      <c r="B26" s="23"/>
      <c r="C26" s="21"/>
      <c r="D26" s="21"/>
      <c r="E26" s="21"/>
      <c r="F26" s="21"/>
      <c r="G26" s="21"/>
      <c r="H26" s="22"/>
      <c r="I26" s="21"/>
      <c r="J26" s="21"/>
      <c r="K26" s="22"/>
      <c r="L26" s="21"/>
      <c r="M26" s="15"/>
    </row>
    <row r="27" spans="2:13" x14ac:dyDescent="0.2">
      <c r="B27" s="20" t="s">
        <v>102</v>
      </c>
      <c r="M27" s="15"/>
    </row>
    <row r="28" spans="2:13" ht="32" x14ac:dyDescent="0.2">
      <c r="B28" s="19" t="s">
        <v>5</v>
      </c>
      <c r="C28" s="19" t="s">
        <v>98</v>
      </c>
      <c r="D28" s="19" t="s">
        <v>97</v>
      </c>
      <c r="E28" s="19" t="s">
        <v>96</v>
      </c>
      <c r="F28" s="19" t="s">
        <v>95</v>
      </c>
      <c r="G28" s="19" t="s">
        <v>94</v>
      </c>
      <c r="H28" s="19" t="s">
        <v>93</v>
      </c>
      <c r="I28" s="19" t="s">
        <v>62</v>
      </c>
      <c r="J28" s="19" t="s">
        <v>61</v>
      </c>
      <c r="K28" s="19" t="s">
        <v>92</v>
      </c>
      <c r="L28" s="19" t="s">
        <v>91</v>
      </c>
      <c r="M28" s="15"/>
    </row>
    <row r="29" spans="2:13" x14ac:dyDescent="0.2">
      <c r="B29" s="18" t="s">
        <v>90</v>
      </c>
      <c r="C29" s="16">
        <v>6299</v>
      </c>
      <c r="D29" s="16">
        <v>4934</v>
      </c>
      <c r="E29" s="16">
        <v>1746</v>
      </c>
      <c r="F29" s="17">
        <v>916</v>
      </c>
      <c r="G29" s="17">
        <v>0</v>
      </c>
      <c r="H29" s="17">
        <v>894</v>
      </c>
      <c r="I29" s="16">
        <v>1445</v>
      </c>
      <c r="J29" s="17">
        <v>0</v>
      </c>
      <c r="K29" s="17">
        <v>479</v>
      </c>
      <c r="L29" s="16">
        <v>16713</v>
      </c>
      <c r="M29" s="15"/>
    </row>
    <row r="30" spans="2:13" x14ac:dyDescent="0.2">
      <c r="B30" s="18">
        <v>2022</v>
      </c>
      <c r="C30" s="16">
        <v>5430</v>
      </c>
      <c r="D30" s="16">
        <v>5024</v>
      </c>
      <c r="E30" s="16">
        <v>1746</v>
      </c>
      <c r="F30" s="16">
        <v>1059</v>
      </c>
      <c r="G30" s="17">
        <v>0</v>
      </c>
      <c r="H30" s="17">
        <v>894</v>
      </c>
      <c r="I30" s="16">
        <v>3045</v>
      </c>
      <c r="J30" s="16">
        <v>200</v>
      </c>
      <c r="K30" s="17">
        <v>479</v>
      </c>
      <c r="L30" s="16">
        <v>17877</v>
      </c>
      <c r="M30" s="15"/>
    </row>
    <row r="31" spans="2:13" x14ac:dyDescent="0.2">
      <c r="B31" s="18">
        <v>2027</v>
      </c>
      <c r="C31" s="16">
        <v>3309</v>
      </c>
      <c r="D31" s="16">
        <v>5114</v>
      </c>
      <c r="E31" s="16">
        <v>3566</v>
      </c>
      <c r="F31" s="16">
        <v>2056</v>
      </c>
      <c r="G31" s="16">
        <v>0</v>
      </c>
      <c r="H31" s="17">
        <v>894</v>
      </c>
      <c r="I31" s="16">
        <v>5045</v>
      </c>
      <c r="J31" s="16">
        <v>400</v>
      </c>
      <c r="K31" s="17">
        <v>479</v>
      </c>
      <c r="L31" s="16">
        <v>20863</v>
      </c>
      <c r="M31" s="15"/>
    </row>
    <row r="32" spans="2:13" x14ac:dyDescent="0.2">
      <c r="B32" s="18">
        <v>2032</v>
      </c>
      <c r="C32" s="16">
        <v>0</v>
      </c>
      <c r="D32" s="16">
        <v>5204</v>
      </c>
      <c r="E32" s="16">
        <v>6751</v>
      </c>
      <c r="F32" s="16">
        <v>2816</v>
      </c>
      <c r="G32" s="16">
        <v>0</v>
      </c>
      <c r="H32" s="16">
        <v>1244</v>
      </c>
      <c r="I32" s="16">
        <v>6445</v>
      </c>
      <c r="J32" s="16">
        <v>700</v>
      </c>
      <c r="K32" s="17">
        <v>479</v>
      </c>
      <c r="L32" s="16">
        <v>23639</v>
      </c>
      <c r="M32" s="15"/>
    </row>
    <row r="33" spans="2:13" x14ac:dyDescent="0.2">
      <c r="B33" s="18">
        <v>2037</v>
      </c>
      <c r="C33" s="16">
        <v>0</v>
      </c>
      <c r="D33" s="16">
        <v>5339</v>
      </c>
      <c r="E33" s="16">
        <v>6751</v>
      </c>
      <c r="F33" s="16">
        <v>2864</v>
      </c>
      <c r="G33" s="16">
        <v>0</v>
      </c>
      <c r="H33" s="16">
        <v>1244</v>
      </c>
      <c r="I33" s="16">
        <v>6445</v>
      </c>
      <c r="J33" s="16">
        <v>1000</v>
      </c>
      <c r="K33" s="17">
        <v>479</v>
      </c>
      <c r="L33" s="16">
        <v>24122</v>
      </c>
      <c r="M33" s="15"/>
    </row>
    <row r="34" spans="2:13" x14ac:dyDescent="0.2">
      <c r="B34" s="23"/>
      <c r="C34" s="21"/>
      <c r="D34" s="21"/>
      <c r="E34" s="21"/>
      <c r="F34" s="21"/>
      <c r="G34" s="21"/>
      <c r="H34" s="22"/>
      <c r="I34" s="21"/>
      <c r="J34" s="21"/>
      <c r="K34" s="22"/>
      <c r="L34" s="21"/>
      <c r="M34" s="15"/>
    </row>
    <row r="35" spans="2:13" x14ac:dyDescent="0.2">
      <c r="B35" s="20" t="s">
        <v>101</v>
      </c>
      <c r="M35" s="15"/>
    </row>
    <row r="36" spans="2:13" ht="32" x14ac:dyDescent="0.2">
      <c r="B36" s="19" t="s">
        <v>5</v>
      </c>
      <c r="C36" s="19" t="s">
        <v>98</v>
      </c>
      <c r="D36" s="19" t="s">
        <v>97</v>
      </c>
      <c r="E36" s="19" t="s">
        <v>96</v>
      </c>
      <c r="F36" s="19" t="s">
        <v>95</v>
      </c>
      <c r="G36" s="19" t="s">
        <v>94</v>
      </c>
      <c r="H36" s="19" t="s">
        <v>93</v>
      </c>
      <c r="I36" s="19" t="s">
        <v>62</v>
      </c>
      <c r="J36" s="19" t="s">
        <v>61</v>
      </c>
      <c r="K36" s="19" t="s">
        <v>92</v>
      </c>
      <c r="L36" s="19" t="s">
        <v>91</v>
      </c>
      <c r="M36" s="15"/>
    </row>
    <row r="37" spans="2:13" x14ac:dyDescent="0.2">
      <c r="B37" s="18" t="s">
        <v>90</v>
      </c>
      <c r="C37" s="16">
        <v>6299</v>
      </c>
      <c r="D37" s="16">
        <v>4934</v>
      </c>
      <c r="E37" s="16">
        <v>1746</v>
      </c>
      <c r="F37" s="17">
        <v>916</v>
      </c>
      <c r="G37" s="17">
        <v>0</v>
      </c>
      <c r="H37" s="17">
        <v>894</v>
      </c>
      <c r="I37" s="16">
        <v>1445</v>
      </c>
      <c r="J37" s="17">
        <v>0</v>
      </c>
      <c r="K37" s="17">
        <v>479</v>
      </c>
      <c r="L37" s="16">
        <v>16713</v>
      </c>
      <c r="M37" s="15"/>
    </row>
    <row r="38" spans="2:13" x14ac:dyDescent="0.2">
      <c r="B38" s="18">
        <v>2022</v>
      </c>
      <c r="C38" s="16">
        <v>3849</v>
      </c>
      <c r="D38" s="16">
        <v>5024</v>
      </c>
      <c r="E38" s="16">
        <v>1746</v>
      </c>
      <c r="F38" s="17">
        <v>964</v>
      </c>
      <c r="G38" s="16">
        <v>1581</v>
      </c>
      <c r="H38" s="17">
        <v>894</v>
      </c>
      <c r="I38" s="16">
        <v>3045</v>
      </c>
      <c r="J38" s="16">
        <v>200</v>
      </c>
      <c r="K38" s="17">
        <v>479</v>
      </c>
      <c r="L38" s="16">
        <v>17782</v>
      </c>
      <c r="M38" s="15"/>
    </row>
    <row r="39" spans="2:13" x14ac:dyDescent="0.2">
      <c r="B39" s="18">
        <v>2027</v>
      </c>
      <c r="C39" s="16">
        <v>2904</v>
      </c>
      <c r="D39" s="16">
        <v>5114</v>
      </c>
      <c r="E39" s="16">
        <v>2656</v>
      </c>
      <c r="F39" s="16">
        <v>964</v>
      </c>
      <c r="G39" s="16">
        <v>2371</v>
      </c>
      <c r="H39" s="17">
        <v>894</v>
      </c>
      <c r="I39" s="16">
        <v>5045</v>
      </c>
      <c r="J39" s="16">
        <v>400</v>
      </c>
      <c r="K39" s="17">
        <v>479</v>
      </c>
      <c r="L39" s="16">
        <v>20827</v>
      </c>
      <c r="M39" s="15"/>
    </row>
    <row r="40" spans="2:13" x14ac:dyDescent="0.2">
      <c r="B40" s="18">
        <v>2032</v>
      </c>
      <c r="C40" s="16">
        <v>0</v>
      </c>
      <c r="D40" s="16">
        <v>5204</v>
      </c>
      <c r="E40" s="16">
        <v>5386</v>
      </c>
      <c r="F40" s="16">
        <v>1249</v>
      </c>
      <c r="G40" s="16">
        <v>2371</v>
      </c>
      <c r="H40" s="16">
        <v>1414</v>
      </c>
      <c r="I40" s="16">
        <v>6445</v>
      </c>
      <c r="J40" s="16">
        <v>700</v>
      </c>
      <c r="K40" s="17">
        <v>479</v>
      </c>
      <c r="L40" s="16">
        <v>23248</v>
      </c>
      <c r="M40" s="15"/>
    </row>
    <row r="41" spans="2:13" x14ac:dyDescent="0.2">
      <c r="B41" s="18">
        <v>2037</v>
      </c>
      <c r="C41" s="16">
        <v>0</v>
      </c>
      <c r="D41" s="16">
        <v>5339</v>
      </c>
      <c r="E41" s="16">
        <v>5841</v>
      </c>
      <c r="F41" s="16">
        <v>2484</v>
      </c>
      <c r="G41" s="16">
        <v>790</v>
      </c>
      <c r="H41" s="16">
        <v>2414</v>
      </c>
      <c r="I41" s="16">
        <v>6445</v>
      </c>
      <c r="J41" s="16">
        <v>1000</v>
      </c>
      <c r="K41" s="17">
        <v>479</v>
      </c>
      <c r="L41" s="16">
        <v>24792</v>
      </c>
      <c r="M41" s="15"/>
    </row>
    <row r="42" spans="2:13" x14ac:dyDescent="0.2">
      <c r="B42" s="23"/>
      <c r="C42" s="21"/>
      <c r="D42" s="21"/>
      <c r="E42" s="21"/>
      <c r="F42" s="21"/>
      <c r="G42" s="21"/>
      <c r="H42" s="22"/>
      <c r="I42" s="21"/>
      <c r="J42" s="22"/>
      <c r="K42" s="21"/>
    </row>
    <row r="43" spans="2:13" x14ac:dyDescent="0.2">
      <c r="B43" s="20" t="s">
        <v>100</v>
      </c>
    </row>
    <row r="44" spans="2:13" ht="32" x14ac:dyDescent="0.2">
      <c r="B44" s="19" t="s">
        <v>5</v>
      </c>
      <c r="C44" s="19" t="s">
        <v>98</v>
      </c>
      <c r="D44" s="19" t="s">
        <v>97</v>
      </c>
      <c r="E44" s="19" t="s">
        <v>96</v>
      </c>
      <c r="F44" s="19" t="s">
        <v>95</v>
      </c>
      <c r="G44" s="19" t="s">
        <v>94</v>
      </c>
      <c r="H44" s="19" t="s">
        <v>93</v>
      </c>
      <c r="I44" s="19" t="s">
        <v>62</v>
      </c>
      <c r="J44" s="19" t="s">
        <v>61</v>
      </c>
      <c r="K44" s="19" t="s">
        <v>92</v>
      </c>
      <c r="L44" s="19" t="s">
        <v>91</v>
      </c>
    </row>
    <row r="45" spans="2:13" x14ac:dyDescent="0.2">
      <c r="B45" s="18" t="s">
        <v>90</v>
      </c>
      <c r="C45" s="16">
        <v>6299</v>
      </c>
      <c r="D45" s="16">
        <v>4934</v>
      </c>
      <c r="E45" s="16">
        <v>1746</v>
      </c>
      <c r="F45" s="17">
        <v>916</v>
      </c>
      <c r="G45" s="17">
        <v>0</v>
      </c>
      <c r="H45" s="17">
        <v>894</v>
      </c>
      <c r="I45" s="16">
        <v>1445</v>
      </c>
      <c r="J45" s="17">
        <v>0</v>
      </c>
      <c r="K45" s="17">
        <v>479</v>
      </c>
      <c r="L45" s="16">
        <v>16713</v>
      </c>
    </row>
    <row r="46" spans="2:13" x14ac:dyDescent="0.2">
      <c r="B46" s="18">
        <v>2022</v>
      </c>
      <c r="C46" s="16">
        <v>3849</v>
      </c>
      <c r="D46" s="16">
        <v>5024</v>
      </c>
      <c r="E46" s="16">
        <v>1746</v>
      </c>
      <c r="F46" s="17">
        <v>916</v>
      </c>
      <c r="G46" s="16">
        <v>1581</v>
      </c>
      <c r="H46" s="17">
        <v>894</v>
      </c>
      <c r="I46" s="16">
        <v>3045</v>
      </c>
      <c r="J46" s="16">
        <v>200</v>
      </c>
      <c r="K46" s="17">
        <v>479</v>
      </c>
      <c r="L46" s="16">
        <v>17734</v>
      </c>
      <c r="M46" s="15"/>
    </row>
    <row r="47" spans="2:13" x14ac:dyDescent="0.2">
      <c r="B47" s="18">
        <v>2027</v>
      </c>
      <c r="C47" s="16">
        <v>2904</v>
      </c>
      <c r="D47" s="16">
        <v>5114</v>
      </c>
      <c r="E47" s="16">
        <v>2656</v>
      </c>
      <c r="F47" s="16">
        <v>916</v>
      </c>
      <c r="G47" s="16">
        <v>2371</v>
      </c>
      <c r="H47" s="17">
        <v>894</v>
      </c>
      <c r="I47" s="16">
        <v>5045</v>
      </c>
      <c r="J47" s="16">
        <v>400</v>
      </c>
      <c r="K47" s="17">
        <v>479</v>
      </c>
      <c r="L47" s="16">
        <v>20779</v>
      </c>
      <c r="M47" s="15"/>
    </row>
    <row r="48" spans="2:13" x14ac:dyDescent="0.2">
      <c r="B48" s="18">
        <v>2032</v>
      </c>
      <c r="C48" s="16">
        <v>0</v>
      </c>
      <c r="D48" s="16">
        <v>5204</v>
      </c>
      <c r="E48" s="16">
        <v>5841</v>
      </c>
      <c r="F48" s="16">
        <v>916</v>
      </c>
      <c r="G48" s="16">
        <v>2371</v>
      </c>
      <c r="H48" s="16">
        <v>1244</v>
      </c>
      <c r="I48" s="16">
        <v>6445</v>
      </c>
      <c r="J48" s="16">
        <v>700</v>
      </c>
      <c r="K48" s="17">
        <v>479</v>
      </c>
      <c r="L48" s="16">
        <v>23200</v>
      </c>
      <c r="M48" s="15"/>
    </row>
    <row r="49" spans="2:13" x14ac:dyDescent="0.2">
      <c r="B49" s="18">
        <v>2037</v>
      </c>
      <c r="C49" s="16">
        <v>0</v>
      </c>
      <c r="D49" s="16">
        <v>5339</v>
      </c>
      <c r="E49" s="16">
        <v>6296</v>
      </c>
      <c r="F49" s="16">
        <v>2151</v>
      </c>
      <c r="G49" s="16">
        <v>790</v>
      </c>
      <c r="H49" s="16">
        <v>1244</v>
      </c>
      <c r="I49" s="16">
        <v>6445</v>
      </c>
      <c r="J49" s="16">
        <v>1000</v>
      </c>
      <c r="K49" s="17">
        <v>479</v>
      </c>
      <c r="L49" s="16">
        <v>23744</v>
      </c>
      <c r="M49" s="15"/>
    </row>
    <row r="50" spans="2:13" x14ac:dyDescent="0.2">
      <c r="B50" s="23"/>
      <c r="C50" s="21"/>
      <c r="D50" s="21"/>
      <c r="E50" s="21"/>
      <c r="F50" s="21"/>
      <c r="G50" s="21"/>
      <c r="H50" s="22"/>
      <c r="I50" s="21"/>
      <c r="J50" s="22"/>
      <c r="K50" s="21"/>
    </row>
    <row r="51" spans="2:13" x14ac:dyDescent="0.2">
      <c r="B51" s="20" t="s">
        <v>99</v>
      </c>
    </row>
    <row r="52" spans="2:13" ht="32" x14ac:dyDescent="0.2">
      <c r="B52" s="19" t="s">
        <v>5</v>
      </c>
      <c r="C52" s="19" t="s">
        <v>98</v>
      </c>
      <c r="D52" s="19" t="s">
        <v>97</v>
      </c>
      <c r="E52" s="19" t="s">
        <v>96</v>
      </c>
      <c r="F52" s="19" t="s">
        <v>95</v>
      </c>
      <c r="G52" s="19" t="s">
        <v>94</v>
      </c>
      <c r="H52" s="19" t="s">
        <v>93</v>
      </c>
      <c r="I52" s="19" t="s">
        <v>62</v>
      </c>
      <c r="J52" s="19" t="s">
        <v>61</v>
      </c>
      <c r="K52" s="19" t="s">
        <v>92</v>
      </c>
      <c r="L52" s="19" t="s">
        <v>91</v>
      </c>
    </row>
    <row r="53" spans="2:13" x14ac:dyDescent="0.2">
      <c r="B53" s="18" t="s">
        <v>90</v>
      </c>
      <c r="C53" s="16">
        <v>6299</v>
      </c>
      <c r="D53" s="16">
        <v>4934</v>
      </c>
      <c r="E53" s="16">
        <v>1746</v>
      </c>
      <c r="F53" s="17">
        <v>916</v>
      </c>
      <c r="G53" s="17">
        <v>0</v>
      </c>
      <c r="H53" s="17">
        <v>894</v>
      </c>
      <c r="I53" s="16">
        <v>1445</v>
      </c>
      <c r="J53" s="17">
        <v>0</v>
      </c>
      <c r="K53" s="17">
        <v>479</v>
      </c>
      <c r="L53" s="16">
        <v>16713</v>
      </c>
    </row>
    <row r="54" spans="2:13" x14ac:dyDescent="0.2">
      <c r="B54" s="18">
        <v>2022</v>
      </c>
      <c r="C54" s="16">
        <v>3849</v>
      </c>
      <c r="D54" s="16">
        <v>5484</v>
      </c>
      <c r="E54" s="16">
        <v>1746</v>
      </c>
      <c r="F54" s="17">
        <v>916</v>
      </c>
      <c r="G54" s="16">
        <v>1581</v>
      </c>
      <c r="H54" s="17">
        <v>894</v>
      </c>
      <c r="I54" s="16">
        <v>3045</v>
      </c>
      <c r="J54" s="16">
        <v>200</v>
      </c>
      <c r="K54" s="17">
        <v>479</v>
      </c>
      <c r="L54" s="16">
        <v>18194</v>
      </c>
      <c r="M54" s="15"/>
    </row>
    <row r="55" spans="2:13" x14ac:dyDescent="0.2">
      <c r="B55" s="18">
        <v>2027</v>
      </c>
      <c r="C55" s="16">
        <v>2904</v>
      </c>
      <c r="D55" s="16">
        <v>6029</v>
      </c>
      <c r="E55" s="16">
        <v>1746</v>
      </c>
      <c r="F55" s="16">
        <v>916</v>
      </c>
      <c r="G55" s="16">
        <v>2371</v>
      </c>
      <c r="H55" s="17">
        <v>894</v>
      </c>
      <c r="I55" s="16">
        <v>5045</v>
      </c>
      <c r="J55" s="16">
        <v>400</v>
      </c>
      <c r="K55" s="17">
        <v>479</v>
      </c>
      <c r="L55" s="16">
        <v>20784</v>
      </c>
      <c r="M55" s="15"/>
    </row>
    <row r="56" spans="2:13" x14ac:dyDescent="0.2">
      <c r="B56" s="18">
        <v>2032</v>
      </c>
      <c r="C56" s="16">
        <v>0</v>
      </c>
      <c r="D56" s="16">
        <v>6389</v>
      </c>
      <c r="E56" s="16">
        <v>4476</v>
      </c>
      <c r="F56" s="16">
        <v>1106</v>
      </c>
      <c r="G56" s="16">
        <v>2371</v>
      </c>
      <c r="H56" s="16">
        <v>1244</v>
      </c>
      <c r="I56" s="16">
        <v>6445</v>
      </c>
      <c r="J56" s="16">
        <v>700</v>
      </c>
      <c r="K56" s="17">
        <v>479</v>
      </c>
      <c r="L56" s="16">
        <v>23210</v>
      </c>
      <c r="M56" s="15"/>
    </row>
    <row r="57" spans="2:13" x14ac:dyDescent="0.2">
      <c r="B57" s="18">
        <v>2037</v>
      </c>
      <c r="C57" s="16">
        <v>0</v>
      </c>
      <c r="D57" s="16">
        <v>6659</v>
      </c>
      <c r="E57" s="16">
        <v>5386</v>
      </c>
      <c r="F57" s="16">
        <v>2436</v>
      </c>
      <c r="G57" s="16">
        <v>790</v>
      </c>
      <c r="H57" s="16">
        <v>1244</v>
      </c>
      <c r="I57" s="16">
        <v>6445</v>
      </c>
      <c r="J57" s="16">
        <v>1000</v>
      </c>
      <c r="K57" s="17">
        <v>479</v>
      </c>
      <c r="L57" s="16">
        <v>24439</v>
      </c>
      <c r="M57" s="15"/>
    </row>
    <row r="58" spans="2:13" x14ac:dyDescent="0.2">
      <c r="B58" s="14" t="s">
        <v>89</v>
      </c>
    </row>
    <row r="59" spans="2:13" x14ac:dyDescent="0.2">
      <c r="B59" s="13" t="s">
        <v>88</v>
      </c>
    </row>
  </sheetData>
  <hyperlinks>
    <hyperlink ref="O4" r:id="rId1" location="search=cogen" xr:uid="{11A11F66-F84F-4608-B036-D162CE878BBB}"/>
  </hyperlinks>
  <pageMargins left="0.7" right="0.7" top="0.75" bottom="0.75" header="0.3" footer="0.3"/>
  <pageSetup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"/>
  <sheetViews>
    <sheetView workbookViewId="0">
      <selection activeCell="X18" sqref="X18"/>
    </sheetView>
  </sheetViews>
  <sheetFormatPr baseColWidth="10" defaultColWidth="8.83203125" defaultRowHeight="15" x14ac:dyDescent="0.2"/>
  <cols>
    <col min="1" max="1" width="27.83203125" style="7" customWidth="1"/>
    <col min="2" max="16384" width="8.83203125" style="7"/>
  </cols>
  <sheetData>
    <row r="1" spans="1:26" ht="21" x14ac:dyDescent="0.25">
      <c r="A1" s="6" t="s">
        <v>13</v>
      </c>
    </row>
    <row r="2" spans="1:26" ht="21" x14ac:dyDescent="0.25">
      <c r="A2" s="6" t="s">
        <v>14</v>
      </c>
    </row>
    <row r="3" spans="1:26" ht="21" x14ac:dyDescent="0.25">
      <c r="A3" s="6" t="s">
        <v>15</v>
      </c>
    </row>
    <row r="4" spans="1:26" ht="21" x14ac:dyDescent="0.25">
      <c r="A4" s="6" t="s">
        <v>16</v>
      </c>
    </row>
    <row r="7" spans="1:26" ht="19" x14ac:dyDescent="0.25">
      <c r="A7" s="8" t="s">
        <v>71</v>
      </c>
    </row>
    <row r="8" spans="1:26" x14ac:dyDescent="0.2">
      <c r="A8" s="7" t="s">
        <v>18</v>
      </c>
      <c r="B8" s="7" t="s">
        <v>30</v>
      </c>
      <c r="C8" s="7" t="s">
        <v>31</v>
      </c>
      <c r="D8" s="7" t="s">
        <v>32</v>
      </c>
      <c r="E8" s="7" t="s">
        <v>33</v>
      </c>
      <c r="F8" s="7" t="s">
        <v>34</v>
      </c>
      <c r="G8" s="7" t="s">
        <v>35</v>
      </c>
      <c r="H8" s="7" t="s">
        <v>36</v>
      </c>
      <c r="I8" s="7" t="s">
        <v>37</v>
      </c>
      <c r="J8" s="7" t="s">
        <v>38</v>
      </c>
      <c r="K8" s="7" t="s">
        <v>39</v>
      </c>
      <c r="L8" s="7" t="s">
        <v>40</v>
      </c>
      <c r="M8" s="7" t="s">
        <v>41</v>
      </c>
      <c r="N8" s="7" t="s">
        <v>42</v>
      </c>
      <c r="O8" s="7" t="s">
        <v>43</v>
      </c>
      <c r="P8" s="7" t="s">
        <v>44</v>
      </c>
      <c r="Q8" s="7" t="s">
        <v>45</v>
      </c>
      <c r="R8" s="7" t="s">
        <v>46</v>
      </c>
      <c r="S8" s="7" t="s">
        <v>47</v>
      </c>
      <c r="T8" s="7" t="s">
        <v>48</v>
      </c>
      <c r="U8" s="7" t="s">
        <v>49</v>
      </c>
      <c r="V8" s="7" t="s">
        <v>50</v>
      </c>
      <c r="W8" s="7" t="s">
        <v>51</v>
      </c>
      <c r="X8" s="7" t="s">
        <v>52</v>
      </c>
      <c r="Y8" s="7" t="s">
        <v>53</v>
      </c>
      <c r="Z8" s="7" t="s">
        <v>54</v>
      </c>
    </row>
    <row r="9" spans="1:26" x14ac:dyDescent="0.2">
      <c r="A9" s="7" t="s">
        <v>55</v>
      </c>
      <c r="B9" s="7">
        <f>MAX(0,'Installed Capacity Forecast'!L105-'Installed Capacity Forecast'!M105)</f>
        <v>0</v>
      </c>
      <c r="C9" s="7">
        <f>MAX(0,'Installed Capacity Forecast'!M105-'Installed Capacity Forecast'!N105)</f>
        <v>0</v>
      </c>
      <c r="D9" s="7">
        <f>MAX(0,'Installed Capacity Forecast'!N105-'Installed Capacity Forecast'!O105)</f>
        <v>0</v>
      </c>
      <c r="E9" s="7">
        <f>MAX(0,'Installed Capacity Forecast'!O105-'Installed Capacity Forecast'!P105)</f>
        <v>0</v>
      </c>
      <c r="F9" s="7">
        <f>MAX(0,'Installed Capacity Forecast'!P105-'Installed Capacity Forecast'!Q105)</f>
        <v>0</v>
      </c>
      <c r="G9" s="7">
        <f>MAX(0,'Installed Capacity Forecast'!Q105-'Installed Capacity Forecast'!R105)</f>
        <v>0</v>
      </c>
      <c r="H9" s="7">
        <f>MAX(0,'Installed Capacity Forecast'!R105-'Installed Capacity Forecast'!S105)</f>
        <v>0</v>
      </c>
      <c r="I9" s="7">
        <f>MAX(0,'Installed Capacity Forecast'!S105-'Installed Capacity Forecast'!T105)</f>
        <v>0</v>
      </c>
      <c r="J9" s="7">
        <f>MAX(0,'Installed Capacity Forecast'!T105-'Installed Capacity Forecast'!U105)</f>
        <v>0</v>
      </c>
      <c r="K9" s="7">
        <f>MAX(0,'Installed Capacity Forecast'!U105-'Installed Capacity Forecast'!V105)</f>
        <v>0</v>
      </c>
      <c r="L9" s="7">
        <f>MAX(0,'Installed Capacity Forecast'!V105-'Installed Capacity Forecast'!W105)</f>
        <v>0</v>
      </c>
      <c r="M9" s="7">
        <f>MAX(0,'Installed Capacity Forecast'!W105-'Installed Capacity Forecast'!X105)</f>
        <v>0</v>
      </c>
      <c r="N9" s="7">
        <f>MAX(0,'Installed Capacity Forecast'!X105-'Installed Capacity Forecast'!Y105)</f>
        <v>0</v>
      </c>
      <c r="O9" s="7">
        <f>MAX(0,'Installed Capacity Forecast'!Y105-'Installed Capacity Forecast'!Z105)</f>
        <v>0</v>
      </c>
      <c r="P9" s="7">
        <f>MAX(0,'Installed Capacity Forecast'!Z105-'Installed Capacity Forecast'!AA105)</f>
        <v>0</v>
      </c>
      <c r="Q9" s="7">
        <f>MAX(0,'Installed Capacity Forecast'!AA105-'Installed Capacity Forecast'!AB105)</f>
        <v>0</v>
      </c>
      <c r="R9" s="7">
        <f>MAX(0,'Installed Capacity Forecast'!AB105-'Installed Capacity Forecast'!AC105)</f>
        <v>0</v>
      </c>
      <c r="S9" s="7">
        <f>MAX(0,'Installed Capacity Forecast'!AC105-'Installed Capacity Forecast'!AD105)</f>
        <v>0</v>
      </c>
      <c r="T9" s="7">
        <f>MAX(0,'Installed Capacity Forecast'!AD105-'Installed Capacity Forecast'!AE105)</f>
        <v>0</v>
      </c>
      <c r="U9" s="7">
        <f>MAX(0,'Installed Capacity Forecast'!AE105-'Installed Capacity Forecast'!AF105)</f>
        <v>0</v>
      </c>
      <c r="V9" s="7">
        <f>MAX(0,'Installed Capacity Forecast'!AF105-'Installed Capacity Forecast'!AG105)</f>
        <v>0</v>
      </c>
      <c r="W9" s="7">
        <f>MAX(0,'Installed Capacity Forecast'!AG105-'Installed Capacity Forecast'!AH105)</f>
        <v>0</v>
      </c>
      <c r="X9" s="7">
        <f>MAX(0,'Installed Capacity Forecast'!AH105-'Installed Capacity Forecast'!AI105)</f>
        <v>0</v>
      </c>
      <c r="Y9" s="7">
        <f>MAX(0,'Installed Capacity Forecast'!AI105-'Installed Capacity Forecast'!AJ105)</f>
        <v>0</v>
      </c>
      <c r="Z9" s="7">
        <f>MAX(0,'Installed Capacity Forecast'!AJ105-'Installed Capacity Forecast'!AK105)</f>
        <v>0</v>
      </c>
    </row>
    <row r="10" spans="1:26" x14ac:dyDescent="0.2">
      <c r="A10" s="7" t="s">
        <v>56</v>
      </c>
      <c r="B10" s="7">
        <f>MAX(0,'Installed Capacity Forecast'!L106-'Installed Capacity Forecast'!M106)</f>
        <v>0</v>
      </c>
      <c r="C10" s="7">
        <f>MAX(0,'Installed Capacity Forecast'!M105-'Installed Capacity Forecast'!N105)</f>
        <v>0</v>
      </c>
      <c r="D10" s="7">
        <f>MAX(0,'Installed Capacity Forecast'!N105-'Installed Capacity Forecast'!O105)</f>
        <v>0</v>
      </c>
      <c r="E10" s="7">
        <f>MAX(0,'Installed Capacity Forecast'!O105-'Installed Capacity Forecast'!P105)</f>
        <v>0</v>
      </c>
      <c r="F10" s="7">
        <f>MAX(0,'Installed Capacity Forecast'!P105-'Installed Capacity Forecast'!Q105)</f>
        <v>0</v>
      </c>
      <c r="G10" s="7">
        <f>MAX(0,'Installed Capacity Forecast'!Q105-'Installed Capacity Forecast'!R105)</f>
        <v>0</v>
      </c>
      <c r="H10" s="7">
        <f>MAX(0,'Installed Capacity Forecast'!R105-'Installed Capacity Forecast'!S105)</f>
        <v>0</v>
      </c>
      <c r="I10" s="7">
        <f>MAX(0,'Installed Capacity Forecast'!S105-'Installed Capacity Forecast'!T105)</f>
        <v>0</v>
      </c>
      <c r="J10" s="7">
        <f>MAX(0,'Installed Capacity Forecast'!T105-'Installed Capacity Forecast'!U105)</f>
        <v>0</v>
      </c>
      <c r="K10" s="7">
        <f>MAX(0,'Installed Capacity Forecast'!U105-'Installed Capacity Forecast'!V105)</f>
        <v>0</v>
      </c>
      <c r="L10" s="7">
        <f>MAX(0,'Installed Capacity Forecast'!V105-'Installed Capacity Forecast'!W105)</f>
        <v>0</v>
      </c>
      <c r="M10" s="7">
        <f>MAX(0,'Installed Capacity Forecast'!W105-'Installed Capacity Forecast'!X105)</f>
        <v>0</v>
      </c>
      <c r="N10" s="7">
        <f>MAX(0,'Installed Capacity Forecast'!X105-'Installed Capacity Forecast'!Y105)</f>
        <v>0</v>
      </c>
      <c r="O10" s="7">
        <f>MAX(0,'Installed Capacity Forecast'!Y105-'Installed Capacity Forecast'!Z105)</f>
        <v>0</v>
      </c>
      <c r="P10" s="7">
        <f>MAX(0,'Installed Capacity Forecast'!Z105-'Installed Capacity Forecast'!AA105)</f>
        <v>0</v>
      </c>
      <c r="Q10" s="7">
        <f>MAX(0,'Installed Capacity Forecast'!AA105-'Installed Capacity Forecast'!AB105)</f>
        <v>0</v>
      </c>
      <c r="R10" s="7">
        <f>MAX(0,'Installed Capacity Forecast'!AB105-'Installed Capacity Forecast'!AC105)</f>
        <v>0</v>
      </c>
      <c r="S10" s="7">
        <f>MAX(0,'Installed Capacity Forecast'!AC105-'Installed Capacity Forecast'!AD105)</f>
        <v>0</v>
      </c>
      <c r="T10" s="7">
        <f>MAX(0,'Installed Capacity Forecast'!AD105-'Installed Capacity Forecast'!AE105)</f>
        <v>0</v>
      </c>
      <c r="U10" s="7">
        <f>MAX(0,'Installed Capacity Forecast'!AE105-'Installed Capacity Forecast'!AF105)</f>
        <v>0</v>
      </c>
      <c r="V10" s="7">
        <f>MAX(0,'Installed Capacity Forecast'!AF105-'Installed Capacity Forecast'!AG105)</f>
        <v>0</v>
      </c>
      <c r="W10" s="7">
        <f>MAX(0,'Installed Capacity Forecast'!AG105-'Installed Capacity Forecast'!AH105)</f>
        <v>0</v>
      </c>
      <c r="X10" s="7">
        <f>MAX(0,'Installed Capacity Forecast'!AH105-'Installed Capacity Forecast'!AI105)</f>
        <v>0</v>
      </c>
      <c r="Y10" s="7">
        <f>MAX(0,'Installed Capacity Forecast'!AI105-'Installed Capacity Forecast'!AJ105)</f>
        <v>0</v>
      </c>
      <c r="Z10" s="7">
        <f>MAX(0,'Installed Capacity Forecast'!AJ105-'Installed Capacity Forecast'!AK105)</f>
        <v>0</v>
      </c>
    </row>
    <row r="11" spans="1:26" x14ac:dyDescent="0.2">
      <c r="A11" s="7" t="s">
        <v>57</v>
      </c>
      <c r="B11" s="7">
        <f>MAX(0,'Installed Capacity Forecast'!L107-'Installed Capacity Forecast'!M107)</f>
        <v>0</v>
      </c>
      <c r="C11" s="7">
        <f>MAX(0,'Installed Capacity Forecast'!M106-'Installed Capacity Forecast'!N106)</f>
        <v>0</v>
      </c>
      <c r="D11" s="7">
        <f>MAX(0,'Installed Capacity Forecast'!N106-'Installed Capacity Forecast'!O106)</f>
        <v>0</v>
      </c>
      <c r="E11" s="7">
        <f>MAX(0,'Installed Capacity Forecast'!O106-'Installed Capacity Forecast'!P106)</f>
        <v>0</v>
      </c>
      <c r="F11" s="7">
        <f>MAX(0,'Installed Capacity Forecast'!P106-'Installed Capacity Forecast'!Q106)</f>
        <v>0</v>
      </c>
      <c r="G11" s="7">
        <f>MAX(0,'Installed Capacity Forecast'!Q106-'Installed Capacity Forecast'!R106)</f>
        <v>0</v>
      </c>
      <c r="H11" s="7">
        <f>MAX(0,'Installed Capacity Forecast'!R106-'Installed Capacity Forecast'!S106)</f>
        <v>0</v>
      </c>
      <c r="I11" s="7">
        <f>MAX(0,'Installed Capacity Forecast'!S106-'Installed Capacity Forecast'!T106)</f>
        <v>0</v>
      </c>
      <c r="J11" s="7">
        <f>MAX(0,'Installed Capacity Forecast'!T106-'Installed Capacity Forecast'!U106)</f>
        <v>0</v>
      </c>
      <c r="K11" s="7">
        <f>MAX(0,'Installed Capacity Forecast'!U106-'Installed Capacity Forecast'!V106)</f>
        <v>0</v>
      </c>
      <c r="L11" s="7">
        <f>MAX(0,'Installed Capacity Forecast'!V106-'Installed Capacity Forecast'!W106)</f>
        <v>0</v>
      </c>
      <c r="M11" s="7">
        <f>MAX(0,'Installed Capacity Forecast'!W106-'Installed Capacity Forecast'!X106)</f>
        <v>0</v>
      </c>
      <c r="N11" s="7">
        <f>MAX(0,'Installed Capacity Forecast'!X106-'Installed Capacity Forecast'!Y106)</f>
        <v>0</v>
      </c>
      <c r="O11" s="7">
        <f>MAX(0,'Installed Capacity Forecast'!Y106-'Installed Capacity Forecast'!Z106)</f>
        <v>0</v>
      </c>
      <c r="P11" s="7">
        <f>MAX(0,'Installed Capacity Forecast'!Z106-'Installed Capacity Forecast'!AA106)</f>
        <v>0</v>
      </c>
      <c r="Q11" s="7">
        <f>MAX(0,'Installed Capacity Forecast'!AA106-'Installed Capacity Forecast'!AB106)</f>
        <v>0</v>
      </c>
      <c r="R11" s="7">
        <f>MAX(0,'Installed Capacity Forecast'!AB106-'Installed Capacity Forecast'!AC106)</f>
        <v>0</v>
      </c>
      <c r="S11" s="7">
        <f>MAX(0,'Installed Capacity Forecast'!AC106-'Installed Capacity Forecast'!AD106)</f>
        <v>0</v>
      </c>
      <c r="T11" s="7">
        <f>MAX(0,'Installed Capacity Forecast'!AD106-'Installed Capacity Forecast'!AE106)</f>
        <v>0</v>
      </c>
      <c r="U11" s="7">
        <f>MAX(0,'Installed Capacity Forecast'!AE106-'Installed Capacity Forecast'!AF106)</f>
        <v>0</v>
      </c>
      <c r="V11" s="7">
        <f>MAX(0,'Installed Capacity Forecast'!AF106-'Installed Capacity Forecast'!AG106)</f>
        <v>0</v>
      </c>
      <c r="W11" s="7">
        <f>MAX(0,'Installed Capacity Forecast'!AG106-'Installed Capacity Forecast'!AH106)</f>
        <v>0</v>
      </c>
      <c r="X11" s="7">
        <f>MAX(0,'Installed Capacity Forecast'!AH106-'Installed Capacity Forecast'!AI106)</f>
        <v>0</v>
      </c>
      <c r="Y11" s="7">
        <f>MAX(0,'Installed Capacity Forecast'!AI106-'Installed Capacity Forecast'!AJ106)</f>
        <v>0</v>
      </c>
      <c r="Z11" s="7">
        <f>MAX(0,'Installed Capacity Forecast'!AJ106-'Installed Capacity Forecast'!AK106)</f>
        <v>0</v>
      </c>
    </row>
    <row r="12" spans="1:26" x14ac:dyDescent="0.2">
      <c r="A12" s="7" t="s">
        <v>58</v>
      </c>
      <c r="B12" s="7">
        <f>MAX(0,'Installed Capacity Forecast'!L108-'Installed Capacity Forecast'!M108)</f>
        <v>0</v>
      </c>
      <c r="C12" s="7">
        <f>MAX(0,'Installed Capacity Forecast'!M108-'Installed Capacity Forecast'!N108)</f>
        <v>0</v>
      </c>
      <c r="D12" s="7">
        <f>MAX(0,'Installed Capacity Forecast'!N108-'Installed Capacity Forecast'!O108)</f>
        <v>0</v>
      </c>
      <c r="E12" s="7">
        <f>MAX(0,'Installed Capacity Forecast'!O108-'Installed Capacity Forecast'!P108)</f>
        <v>455</v>
      </c>
      <c r="F12" s="7">
        <f>MAX(0,'Installed Capacity Forecast'!P108-'Installed Capacity Forecast'!Q108)</f>
        <v>450</v>
      </c>
      <c r="G12" s="7">
        <f>MAX(0,'Installed Capacity Forecast'!Q108-'Installed Capacity Forecast'!R108)</f>
        <v>0</v>
      </c>
      <c r="H12" s="7">
        <f>MAX(0,'Installed Capacity Forecast'!R108-'Installed Capacity Forecast'!S108)</f>
        <v>0</v>
      </c>
      <c r="I12" s="7">
        <f>MAX(0,'Installed Capacity Forecast'!S108-'Installed Capacity Forecast'!T108)</f>
        <v>0</v>
      </c>
      <c r="J12" s="7">
        <f>MAX(0,'Installed Capacity Forecast'!T108-'Installed Capacity Forecast'!U108)</f>
        <v>0</v>
      </c>
      <c r="K12" s="7">
        <f>MAX(0,'Installed Capacity Forecast'!U108-'Installed Capacity Forecast'!V108)</f>
        <v>158</v>
      </c>
      <c r="L12" s="7">
        <f>MAX(0,'Installed Capacity Forecast'!V108-'Installed Capacity Forecast'!W108)</f>
        <v>375</v>
      </c>
      <c r="M12" s="7">
        <f>MAX(0,'Installed Capacity Forecast'!W108-'Installed Capacity Forecast'!X108)</f>
        <v>435</v>
      </c>
      <c r="N12" s="7">
        <f>MAX(0,'Installed Capacity Forecast'!X108-'Installed Capacity Forecast'!Y108)</f>
        <v>405</v>
      </c>
      <c r="O12" s="7">
        <f>MAX(0,'Installed Capacity Forecast'!Y108-'Installed Capacity Forecast'!Z108)</f>
        <v>1272.3000000000002</v>
      </c>
      <c r="P12" s="7">
        <f>MAX(0,'Installed Capacity Forecast'!Z108-'Installed Capacity Forecast'!AA108)</f>
        <v>0</v>
      </c>
      <c r="Q12" s="7">
        <f>MAX(0,'Installed Capacity Forecast'!AA108-'Installed Capacity Forecast'!AB108)</f>
        <v>0</v>
      </c>
      <c r="R12" s="7">
        <f>MAX(0,'Installed Capacity Forecast'!AB108-'Installed Capacity Forecast'!AC108)</f>
        <v>0</v>
      </c>
      <c r="S12" s="7">
        <f>MAX(0,'Installed Capacity Forecast'!AC108-'Installed Capacity Forecast'!AD108)</f>
        <v>0</v>
      </c>
      <c r="T12" s="7">
        <f>MAX(0,'Installed Capacity Forecast'!AD108-'Installed Capacity Forecast'!AE108)</f>
        <v>0</v>
      </c>
      <c r="U12" s="7">
        <f>MAX(0,'Installed Capacity Forecast'!AE108-'Installed Capacity Forecast'!AF108)</f>
        <v>0</v>
      </c>
      <c r="V12" s="7">
        <f>MAX(0,'Installed Capacity Forecast'!AF108-'Installed Capacity Forecast'!AG108)</f>
        <v>0</v>
      </c>
      <c r="W12" s="7">
        <f>MAX(0,'Installed Capacity Forecast'!AG108-'Installed Capacity Forecast'!AH108)</f>
        <v>0</v>
      </c>
      <c r="X12" s="7">
        <f>MAX(0,'Installed Capacity Forecast'!AH108-'Installed Capacity Forecast'!AI108)</f>
        <v>0</v>
      </c>
      <c r="Y12" s="7">
        <f>MAX(0,'Installed Capacity Forecast'!AI108-'Installed Capacity Forecast'!AJ108)</f>
        <v>0</v>
      </c>
      <c r="Z12" s="7">
        <f>MAX(0,'Installed Capacity Forecast'!AJ108-'Installed Capacity Forecast'!AK108)</f>
        <v>0</v>
      </c>
    </row>
    <row r="13" spans="1:26" x14ac:dyDescent="0.2">
      <c r="A13" s="7" t="s">
        <v>59</v>
      </c>
      <c r="B13" s="7">
        <f>MAX(0,'Installed Capacity Forecast'!L109-'Installed Capacity Forecast'!M109)</f>
        <v>0</v>
      </c>
      <c r="C13" s="7">
        <f>MAX(0,'Installed Capacity Forecast'!M109-'Installed Capacity Forecast'!N109)</f>
        <v>0</v>
      </c>
      <c r="D13" s="7">
        <f>MAX(0,'Installed Capacity Forecast'!N109-'Installed Capacity Forecast'!O109)</f>
        <v>0</v>
      </c>
      <c r="E13" s="7">
        <f>MAX(0,'Installed Capacity Forecast'!O109-'Installed Capacity Forecast'!P109)</f>
        <v>0</v>
      </c>
      <c r="F13" s="7">
        <f>MAX(0,'Installed Capacity Forecast'!P109-'Installed Capacity Forecast'!Q109)</f>
        <v>0</v>
      </c>
      <c r="G13" s="7">
        <f>MAX(0,'Installed Capacity Forecast'!Q109-'Installed Capacity Forecast'!R109)</f>
        <v>0</v>
      </c>
      <c r="H13" s="7">
        <f>MAX(0,'Installed Capacity Forecast'!R109-'Installed Capacity Forecast'!S109)</f>
        <v>0</v>
      </c>
      <c r="I13" s="7">
        <f>MAX(0,'Installed Capacity Forecast'!S109-'Installed Capacity Forecast'!T109)</f>
        <v>0</v>
      </c>
      <c r="J13" s="7">
        <f>MAX(0,'Installed Capacity Forecast'!T109-'Installed Capacity Forecast'!U109)</f>
        <v>0</v>
      </c>
      <c r="K13" s="7">
        <f>MAX(0,'Installed Capacity Forecast'!U109-'Installed Capacity Forecast'!V109)</f>
        <v>0</v>
      </c>
      <c r="L13" s="7">
        <f>MAX(0,'Installed Capacity Forecast'!V109-'Installed Capacity Forecast'!W109)</f>
        <v>0</v>
      </c>
      <c r="M13" s="7">
        <f>MAX(0,'Installed Capacity Forecast'!W109-'Installed Capacity Forecast'!X109)</f>
        <v>0</v>
      </c>
      <c r="N13" s="7">
        <f>MAX(0,'Installed Capacity Forecast'!X109-'Installed Capacity Forecast'!Y109)</f>
        <v>0</v>
      </c>
      <c r="O13" s="7">
        <f>MAX(0,'Installed Capacity Forecast'!Y109-'Installed Capacity Forecast'!Z109)</f>
        <v>0</v>
      </c>
      <c r="P13" s="7">
        <f>MAX(0,'Installed Capacity Forecast'!Z109-'Installed Capacity Forecast'!AA109)</f>
        <v>0</v>
      </c>
      <c r="Q13" s="7">
        <f>MAX(0,'Installed Capacity Forecast'!AA109-'Installed Capacity Forecast'!AB109)</f>
        <v>0</v>
      </c>
      <c r="R13" s="7">
        <f>MAX(0,'Installed Capacity Forecast'!AB109-'Installed Capacity Forecast'!AC109)</f>
        <v>0</v>
      </c>
      <c r="S13" s="7">
        <f>MAX(0,'Installed Capacity Forecast'!AC109-'Installed Capacity Forecast'!AD109)</f>
        <v>0</v>
      </c>
      <c r="T13" s="7">
        <f>MAX(0,'Installed Capacity Forecast'!AD109-'Installed Capacity Forecast'!AE109)</f>
        <v>0</v>
      </c>
      <c r="U13" s="7">
        <f>MAX(0,'Installed Capacity Forecast'!AE109-'Installed Capacity Forecast'!AF109)</f>
        <v>0</v>
      </c>
      <c r="V13" s="7">
        <f>MAX(0,'Installed Capacity Forecast'!AF109-'Installed Capacity Forecast'!AG109)</f>
        <v>0</v>
      </c>
      <c r="W13" s="7">
        <f>MAX(0,'Installed Capacity Forecast'!AG109-'Installed Capacity Forecast'!AH109)</f>
        <v>0</v>
      </c>
      <c r="X13" s="7">
        <f>MAX(0,'Installed Capacity Forecast'!AH109-'Installed Capacity Forecast'!AI109)</f>
        <v>0</v>
      </c>
      <c r="Y13" s="7">
        <f>MAX(0,'Installed Capacity Forecast'!AI109-'Installed Capacity Forecast'!AJ109)</f>
        <v>0</v>
      </c>
      <c r="Z13" s="7">
        <f>MAX(0,'Installed Capacity Forecast'!AJ109-'Installed Capacity Forecast'!AK109)</f>
        <v>0</v>
      </c>
    </row>
    <row r="14" spans="1:26" x14ac:dyDescent="0.2">
      <c r="A14" s="7" t="s">
        <v>60</v>
      </c>
      <c r="B14" s="7">
        <f>MAX(0,'Installed Capacity Forecast'!L110-'Installed Capacity Forecast'!M110)</f>
        <v>0</v>
      </c>
      <c r="C14" s="7">
        <f>MAX(0,'Installed Capacity Forecast'!M109-'Installed Capacity Forecast'!N109)</f>
        <v>0</v>
      </c>
      <c r="D14" s="7">
        <f>MAX(0,'Installed Capacity Forecast'!N109-'Installed Capacity Forecast'!O109)</f>
        <v>0</v>
      </c>
      <c r="E14" s="7">
        <f>MAX(0,'Installed Capacity Forecast'!O109-'Installed Capacity Forecast'!P109)</f>
        <v>0</v>
      </c>
      <c r="F14" s="7">
        <f>MAX(0,'Installed Capacity Forecast'!P109-'Installed Capacity Forecast'!Q109)</f>
        <v>0</v>
      </c>
      <c r="G14" s="7">
        <f>MAX(0,'Installed Capacity Forecast'!Q109-'Installed Capacity Forecast'!R109)</f>
        <v>0</v>
      </c>
      <c r="H14" s="7">
        <f>MAX(0,'Installed Capacity Forecast'!R109-'Installed Capacity Forecast'!S109)</f>
        <v>0</v>
      </c>
      <c r="I14" s="7">
        <f>MAX(0,'Installed Capacity Forecast'!S109-'Installed Capacity Forecast'!T109)</f>
        <v>0</v>
      </c>
      <c r="J14" s="7">
        <f>MAX(0,'Installed Capacity Forecast'!T109-'Installed Capacity Forecast'!U109)</f>
        <v>0</v>
      </c>
      <c r="K14" s="7">
        <f>MAX(0,'Installed Capacity Forecast'!U109-'Installed Capacity Forecast'!V109)</f>
        <v>0</v>
      </c>
      <c r="L14" s="7">
        <f>MAX(0,'Installed Capacity Forecast'!V109-'Installed Capacity Forecast'!W109)</f>
        <v>0</v>
      </c>
      <c r="M14" s="7">
        <f>MAX(0,'Installed Capacity Forecast'!W109-'Installed Capacity Forecast'!X109)</f>
        <v>0</v>
      </c>
      <c r="N14" s="7">
        <f>MAX(0,'Installed Capacity Forecast'!X109-'Installed Capacity Forecast'!Y109)</f>
        <v>0</v>
      </c>
      <c r="O14" s="7">
        <f>MAX(0,'Installed Capacity Forecast'!Y109-'Installed Capacity Forecast'!Z109)</f>
        <v>0</v>
      </c>
      <c r="P14" s="7">
        <f>MAX(0,'Installed Capacity Forecast'!Z109-'Installed Capacity Forecast'!AA109)</f>
        <v>0</v>
      </c>
      <c r="Q14" s="7">
        <f>MAX(0,'Installed Capacity Forecast'!AA109-'Installed Capacity Forecast'!AB109)</f>
        <v>0</v>
      </c>
      <c r="R14" s="7">
        <f>MAX(0,'Installed Capacity Forecast'!AB109-'Installed Capacity Forecast'!AC109)</f>
        <v>0</v>
      </c>
      <c r="S14" s="7">
        <f>MAX(0,'Installed Capacity Forecast'!AC109-'Installed Capacity Forecast'!AD109)</f>
        <v>0</v>
      </c>
      <c r="T14" s="7">
        <f>MAX(0,'Installed Capacity Forecast'!AD109-'Installed Capacity Forecast'!AE109)</f>
        <v>0</v>
      </c>
      <c r="U14" s="7">
        <f>MAX(0,'Installed Capacity Forecast'!AE109-'Installed Capacity Forecast'!AF109)</f>
        <v>0</v>
      </c>
      <c r="V14" s="7">
        <f>MAX(0,'Installed Capacity Forecast'!AF109-'Installed Capacity Forecast'!AG109)</f>
        <v>0</v>
      </c>
      <c r="W14" s="7">
        <f>MAX(0,'Installed Capacity Forecast'!AG109-'Installed Capacity Forecast'!AH109)</f>
        <v>0</v>
      </c>
      <c r="X14" s="7">
        <f>MAX(0,'Installed Capacity Forecast'!AH109-'Installed Capacity Forecast'!AI109)</f>
        <v>0</v>
      </c>
      <c r="Y14" s="7">
        <f>MAX(0,'Installed Capacity Forecast'!AI109-'Installed Capacity Forecast'!AJ109)</f>
        <v>0</v>
      </c>
      <c r="Z14" s="7">
        <f>MAX(0,'Installed Capacity Forecast'!AJ109-'Installed Capacity Forecast'!AK109)</f>
        <v>0</v>
      </c>
    </row>
    <row r="15" spans="1:26" x14ac:dyDescent="0.2">
      <c r="A15" s="7" t="s">
        <v>61</v>
      </c>
      <c r="B15" s="7">
        <f>MAX(0,'Installed Capacity Forecast'!L111-'Installed Capacity Forecast'!M111)</f>
        <v>0</v>
      </c>
      <c r="C15" s="7">
        <f>MAX(0,'Installed Capacity Forecast'!M110-'Installed Capacity Forecast'!N110)</f>
        <v>0</v>
      </c>
      <c r="D15" s="7">
        <f>MAX(0,'Installed Capacity Forecast'!N110-'Installed Capacity Forecast'!O110)</f>
        <v>0</v>
      </c>
      <c r="E15" s="7">
        <f>MAX(0,'Installed Capacity Forecast'!O110-'Installed Capacity Forecast'!P110)</f>
        <v>0</v>
      </c>
      <c r="F15" s="7">
        <f>MAX(0,'Installed Capacity Forecast'!P110-'Installed Capacity Forecast'!Q110)</f>
        <v>0</v>
      </c>
      <c r="G15" s="7">
        <f>MAX(0,'Installed Capacity Forecast'!Q110-'Installed Capacity Forecast'!R110)</f>
        <v>0</v>
      </c>
      <c r="H15" s="7">
        <f>MAX(0,'Installed Capacity Forecast'!R110-'Installed Capacity Forecast'!S110)</f>
        <v>0</v>
      </c>
      <c r="I15" s="7">
        <f>MAX(0,'Installed Capacity Forecast'!S110-'Installed Capacity Forecast'!T110)</f>
        <v>0</v>
      </c>
      <c r="J15" s="7">
        <f>MAX(0,'Installed Capacity Forecast'!T110-'Installed Capacity Forecast'!U110)</f>
        <v>0</v>
      </c>
      <c r="K15" s="7">
        <f>MAX(0,'Installed Capacity Forecast'!U110-'Installed Capacity Forecast'!V110)</f>
        <v>0</v>
      </c>
      <c r="L15" s="7">
        <f>MAX(0,'Installed Capacity Forecast'!V110-'Installed Capacity Forecast'!W110)</f>
        <v>0</v>
      </c>
      <c r="M15" s="7">
        <f>MAX(0,'Installed Capacity Forecast'!W110-'Installed Capacity Forecast'!X110)</f>
        <v>0</v>
      </c>
      <c r="N15" s="7">
        <f>MAX(0,'Installed Capacity Forecast'!X110-'Installed Capacity Forecast'!Y110)</f>
        <v>0</v>
      </c>
      <c r="O15" s="7">
        <f>MAX(0,'Installed Capacity Forecast'!Y110-'Installed Capacity Forecast'!Z110)</f>
        <v>0</v>
      </c>
      <c r="P15" s="7">
        <f>MAX(0,'Installed Capacity Forecast'!Z110-'Installed Capacity Forecast'!AA110)</f>
        <v>0</v>
      </c>
      <c r="Q15" s="7">
        <f>MAX(0,'Installed Capacity Forecast'!AA110-'Installed Capacity Forecast'!AB110)</f>
        <v>0</v>
      </c>
      <c r="R15" s="7">
        <f>MAX(0,'Installed Capacity Forecast'!AB110-'Installed Capacity Forecast'!AC110)</f>
        <v>0</v>
      </c>
      <c r="S15" s="7">
        <f>MAX(0,'Installed Capacity Forecast'!AC110-'Installed Capacity Forecast'!AD110)</f>
        <v>0</v>
      </c>
      <c r="T15" s="7">
        <f>MAX(0,'Installed Capacity Forecast'!AD110-'Installed Capacity Forecast'!AE110)</f>
        <v>0</v>
      </c>
      <c r="U15" s="7">
        <f>MAX(0,'Installed Capacity Forecast'!AE110-'Installed Capacity Forecast'!AF110)</f>
        <v>0</v>
      </c>
      <c r="V15" s="7">
        <f>MAX(0,'Installed Capacity Forecast'!AF110-'Installed Capacity Forecast'!AG110)</f>
        <v>0</v>
      </c>
      <c r="W15" s="7">
        <f>MAX(0,'Installed Capacity Forecast'!AG110-'Installed Capacity Forecast'!AH110)</f>
        <v>0</v>
      </c>
      <c r="X15" s="7">
        <f>MAX(0,'Installed Capacity Forecast'!AH110-'Installed Capacity Forecast'!AI110)</f>
        <v>0</v>
      </c>
      <c r="Y15" s="7">
        <f>MAX(0,'Installed Capacity Forecast'!AI110-'Installed Capacity Forecast'!AJ110)</f>
        <v>0</v>
      </c>
      <c r="Z15" s="7">
        <f>MAX(0,'Installed Capacity Forecast'!AJ110-'Installed Capacity Forecast'!AK110)</f>
        <v>0</v>
      </c>
    </row>
    <row r="16" spans="1:26" x14ac:dyDescent="0.2">
      <c r="A16" s="7" t="s">
        <v>62</v>
      </c>
      <c r="B16" s="7">
        <f>MAX(0,'Installed Capacity Forecast'!L112-'Installed Capacity Forecast'!M112)</f>
        <v>0</v>
      </c>
      <c r="C16" s="7">
        <f>MAX(0,'Installed Capacity Forecast'!M111-'Installed Capacity Forecast'!N111)</f>
        <v>0</v>
      </c>
      <c r="D16" s="7">
        <f>MAX(0,'Installed Capacity Forecast'!N111-'Installed Capacity Forecast'!O111)</f>
        <v>0</v>
      </c>
      <c r="E16" s="7">
        <f>MAX(0,'Installed Capacity Forecast'!O111-'Installed Capacity Forecast'!P111)</f>
        <v>0</v>
      </c>
      <c r="F16" s="7">
        <f>MAX(0,'Installed Capacity Forecast'!P111-'Installed Capacity Forecast'!Q111)</f>
        <v>0</v>
      </c>
      <c r="G16" s="7">
        <f>MAX(0,'Installed Capacity Forecast'!Q111-'Installed Capacity Forecast'!R111)</f>
        <v>0</v>
      </c>
      <c r="H16" s="7">
        <f>MAX(0,'Installed Capacity Forecast'!R111-'Installed Capacity Forecast'!S111)</f>
        <v>0</v>
      </c>
      <c r="I16" s="7">
        <f>MAX(0,'Installed Capacity Forecast'!S111-'Installed Capacity Forecast'!T111)</f>
        <v>0</v>
      </c>
      <c r="J16" s="7">
        <f>MAX(0,'Installed Capacity Forecast'!T111-'Installed Capacity Forecast'!U111)</f>
        <v>0</v>
      </c>
      <c r="K16" s="7">
        <f>MAX(0,'Installed Capacity Forecast'!U111-'Installed Capacity Forecast'!V111)</f>
        <v>0</v>
      </c>
      <c r="L16" s="7">
        <f>MAX(0,'Installed Capacity Forecast'!V111-'Installed Capacity Forecast'!W111)</f>
        <v>0</v>
      </c>
      <c r="M16" s="7">
        <f>MAX(0,'Installed Capacity Forecast'!W111-'Installed Capacity Forecast'!X111)</f>
        <v>0</v>
      </c>
      <c r="N16" s="7">
        <f>MAX(0,'Installed Capacity Forecast'!X111-'Installed Capacity Forecast'!Y111)</f>
        <v>0</v>
      </c>
      <c r="O16" s="7">
        <f>MAX(0,'Installed Capacity Forecast'!Y111-'Installed Capacity Forecast'!Z111)</f>
        <v>0</v>
      </c>
      <c r="P16" s="7">
        <f>MAX(0,'Installed Capacity Forecast'!Z111-'Installed Capacity Forecast'!AA111)</f>
        <v>0</v>
      </c>
      <c r="Q16" s="7">
        <f>MAX(0,'Installed Capacity Forecast'!AA111-'Installed Capacity Forecast'!AB111)</f>
        <v>0</v>
      </c>
      <c r="R16" s="7">
        <f>MAX(0,'Installed Capacity Forecast'!AB111-'Installed Capacity Forecast'!AC111)</f>
        <v>0</v>
      </c>
      <c r="S16" s="7">
        <f>MAX(0,'Installed Capacity Forecast'!AC111-'Installed Capacity Forecast'!AD111)</f>
        <v>0</v>
      </c>
      <c r="T16" s="7">
        <f>MAX(0,'Installed Capacity Forecast'!AD111-'Installed Capacity Forecast'!AE111)</f>
        <v>0</v>
      </c>
      <c r="U16" s="7">
        <f>MAX(0,'Installed Capacity Forecast'!AE111-'Installed Capacity Forecast'!AF111)</f>
        <v>0</v>
      </c>
      <c r="V16" s="7">
        <f>MAX(0,'Installed Capacity Forecast'!AF111-'Installed Capacity Forecast'!AG111)</f>
        <v>0</v>
      </c>
      <c r="W16" s="7">
        <f>MAX(0,'Installed Capacity Forecast'!AG111-'Installed Capacity Forecast'!AH111)</f>
        <v>0</v>
      </c>
      <c r="X16" s="7">
        <f>MAX(0,'Installed Capacity Forecast'!AH111-'Installed Capacity Forecast'!AI111)</f>
        <v>0</v>
      </c>
      <c r="Y16" s="7">
        <f>MAX(0,'Installed Capacity Forecast'!AI111-'Installed Capacity Forecast'!AJ111)</f>
        <v>0</v>
      </c>
      <c r="Z16" s="7">
        <f>MAX(0,'Installed Capacity Forecast'!AJ111-'Installed Capacity Forecast'!AK111)</f>
        <v>0</v>
      </c>
    </row>
    <row r="17" spans="1:26" x14ac:dyDescent="0.2">
      <c r="A17" s="7" t="s">
        <v>63</v>
      </c>
      <c r="B17" s="7">
        <f>MAX(0,'Installed Capacity Forecast'!L113-'Installed Capacity Forecast'!M113)</f>
        <v>0</v>
      </c>
      <c r="C17" s="7">
        <f>MAX(0,'Installed Capacity Forecast'!M113-'Installed Capacity Forecast'!N113)</f>
        <v>0</v>
      </c>
      <c r="D17" s="7">
        <f>MAX(0,'Installed Capacity Forecast'!N113-'Installed Capacity Forecast'!O113)</f>
        <v>0</v>
      </c>
      <c r="E17" s="7">
        <f>MAX(0,'Installed Capacity Forecast'!O113-'Installed Capacity Forecast'!P113)</f>
        <v>0</v>
      </c>
      <c r="F17" s="7">
        <f>MAX(0,'Installed Capacity Forecast'!P113-'Installed Capacity Forecast'!Q113)</f>
        <v>0</v>
      </c>
      <c r="G17" s="7">
        <f>MAX(0,'Installed Capacity Forecast'!Q113-'Installed Capacity Forecast'!R113)</f>
        <v>0</v>
      </c>
      <c r="H17" s="7">
        <f>MAX(0,'Installed Capacity Forecast'!R113-'Installed Capacity Forecast'!S113)</f>
        <v>0</v>
      </c>
      <c r="I17" s="7">
        <f>MAX(0,'Installed Capacity Forecast'!S113-'Installed Capacity Forecast'!T113)</f>
        <v>0</v>
      </c>
      <c r="J17" s="7">
        <f>MAX(0,'Installed Capacity Forecast'!T113-'Installed Capacity Forecast'!U113)</f>
        <v>0</v>
      </c>
      <c r="K17" s="7">
        <f>MAX(0,'Installed Capacity Forecast'!U113-'Installed Capacity Forecast'!V113)</f>
        <v>0</v>
      </c>
      <c r="L17" s="7">
        <f>MAX(0,'Installed Capacity Forecast'!V113-'Installed Capacity Forecast'!W113)</f>
        <v>0</v>
      </c>
      <c r="M17" s="7">
        <f>MAX(0,'Installed Capacity Forecast'!W113-'Installed Capacity Forecast'!X113)</f>
        <v>0</v>
      </c>
      <c r="N17" s="7">
        <f>MAX(0,'Installed Capacity Forecast'!X113-'Installed Capacity Forecast'!Y113)</f>
        <v>0</v>
      </c>
      <c r="O17" s="7">
        <f>MAX(0,'Installed Capacity Forecast'!Y113-'Installed Capacity Forecast'!Z113)</f>
        <v>0</v>
      </c>
      <c r="P17" s="7">
        <f>MAX(0,'Installed Capacity Forecast'!Z113-'Installed Capacity Forecast'!AA113)</f>
        <v>0</v>
      </c>
      <c r="Q17" s="7">
        <f>MAX(0,'Installed Capacity Forecast'!AA113-'Installed Capacity Forecast'!AB113)</f>
        <v>0</v>
      </c>
      <c r="R17" s="7">
        <f>MAX(0,'Installed Capacity Forecast'!AB113-'Installed Capacity Forecast'!AC113)</f>
        <v>0</v>
      </c>
      <c r="S17" s="7">
        <f>MAX(0,'Installed Capacity Forecast'!AC113-'Installed Capacity Forecast'!AD113)</f>
        <v>0</v>
      </c>
      <c r="T17" s="7">
        <f>MAX(0,'Installed Capacity Forecast'!AD113-'Installed Capacity Forecast'!AE113)</f>
        <v>0</v>
      </c>
      <c r="U17" s="7">
        <f>MAX(0,'Installed Capacity Forecast'!AE113-'Installed Capacity Forecast'!AF113)</f>
        <v>0</v>
      </c>
      <c r="V17" s="7">
        <f>MAX(0,'Installed Capacity Forecast'!AF113-'Installed Capacity Forecast'!AG113)</f>
        <v>0</v>
      </c>
      <c r="W17" s="7">
        <f>MAX(0,'Installed Capacity Forecast'!AG113-'Installed Capacity Forecast'!AH113)</f>
        <v>0</v>
      </c>
      <c r="X17" s="7">
        <f>MAX(0,'Installed Capacity Forecast'!AH113-'Installed Capacity Forecast'!AI113)</f>
        <v>0</v>
      </c>
      <c r="Y17" s="7">
        <f>MAX(0,'Installed Capacity Forecast'!AI113-'Installed Capacity Forecast'!AJ113)</f>
        <v>0</v>
      </c>
      <c r="Z17" s="7">
        <f>MAX(0,'Installed Capacity Forecast'!AJ113-'Installed Capacity Forecast'!AK113)</f>
        <v>0</v>
      </c>
    </row>
    <row r="18" spans="1:26" x14ac:dyDescent="0.2">
      <c r="A18" s="7" t="s">
        <v>107</v>
      </c>
      <c r="B18" s="7">
        <f>MAX(0,'Installed Capacity Forecast'!L114-'Installed Capacity Forecast'!M114)</f>
        <v>0</v>
      </c>
      <c r="C18" s="7">
        <f>MAX(0,'Installed Capacity Forecast'!M114-'Installed Capacity Forecast'!N114)</f>
        <v>0</v>
      </c>
      <c r="D18" s="7">
        <f>MAX(0,'Installed Capacity Forecast'!N114-'Installed Capacity Forecast'!O114)</f>
        <v>0</v>
      </c>
      <c r="E18" s="7">
        <f>MAX(0,'Installed Capacity Forecast'!O114-'Installed Capacity Forecast'!P114)</f>
        <v>0</v>
      </c>
      <c r="F18" s="7">
        <f>MAX(0,'Installed Capacity Forecast'!P114-'Installed Capacity Forecast'!Q114)</f>
        <v>0</v>
      </c>
      <c r="G18" s="7">
        <f>MAX(0,'Installed Capacity Forecast'!Q114-'Installed Capacity Forecast'!R114)</f>
        <v>0</v>
      </c>
      <c r="H18" s="7">
        <f>MAX(0,'Installed Capacity Forecast'!R114-'Installed Capacity Forecast'!S114)</f>
        <v>0</v>
      </c>
      <c r="I18" s="7">
        <f>MAX(0,'Installed Capacity Forecast'!S114-'Installed Capacity Forecast'!T114)</f>
        <v>0</v>
      </c>
      <c r="J18" s="7">
        <f>MAX(0,'Installed Capacity Forecast'!T114-'Installed Capacity Forecast'!U114)</f>
        <v>0</v>
      </c>
      <c r="K18" s="7">
        <f>MAX(0,'Installed Capacity Forecast'!U114-'Installed Capacity Forecast'!V114)</f>
        <v>0</v>
      </c>
      <c r="L18" s="7">
        <f>MAX(0,'Installed Capacity Forecast'!V114-'Installed Capacity Forecast'!W114)</f>
        <v>0</v>
      </c>
      <c r="M18" s="7">
        <f>MAX(0,'Installed Capacity Forecast'!W114-'Installed Capacity Forecast'!X114)</f>
        <v>0</v>
      </c>
      <c r="N18" s="7">
        <f>MAX(0,'Installed Capacity Forecast'!X114-'Installed Capacity Forecast'!Y114)</f>
        <v>0</v>
      </c>
      <c r="O18" s="7">
        <f>MAX(0,'Installed Capacity Forecast'!Y114-'Installed Capacity Forecast'!Z114)</f>
        <v>0</v>
      </c>
      <c r="P18" s="7">
        <f>MAX(0,'Installed Capacity Forecast'!Z114-'Installed Capacity Forecast'!AA114)</f>
        <v>0</v>
      </c>
      <c r="Q18" s="7">
        <f>MAX(0,'Installed Capacity Forecast'!AA114-'Installed Capacity Forecast'!AB114)</f>
        <v>0</v>
      </c>
      <c r="R18" s="7">
        <f>MAX(0,'Installed Capacity Forecast'!AB114-'Installed Capacity Forecast'!AC114)</f>
        <v>0</v>
      </c>
      <c r="S18" s="7">
        <f>MAX(0,'Installed Capacity Forecast'!AC114-'Installed Capacity Forecast'!AD114)</f>
        <v>0</v>
      </c>
      <c r="T18" s="7">
        <f>MAX(0,'Installed Capacity Forecast'!AD114-'Installed Capacity Forecast'!AE114)</f>
        <v>0</v>
      </c>
      <c r="U18" s="7">
        <f>MAX(0,'Installed Capacity Forecast'!AE114-'Installed Capacity Forecast'!AF114)</f>
        <v>0</v>
      </c>
      <c r="V18" s="7">
        <f>MAX(0,'Installed Capacity Forecast'!AF114-'Installed Capacity Forecast'!AG114)</f>
        <v>0</v>
      </c>
      <c r="W18" s="7">
        <f>MAX(0,'Installed Capacity Forecast'!AG114-'Installed Capacity Forecast'!AH114)</f>
        <v>0</v>
      </c>
      <c r="X18" s="7">
        <f>MAX(0,'Installed Capacity Forecast'!AH114-'Installed Capacity Forecast'!AI114)</f>
        <v>4.0909090909044608</v>
      </c>
      <c r="Y18" s="7">
        <f>MAX(0,'Installed Capacity Forecast'!AI114-'Installed Capacity Forecast'!AJ114)</f>
        <v>0</v>
      </c>
      <c r="Z18" s="7">
        <f>MAX(0,'Installed Capacity Forecast'!AJ114-'Installed Capacity Forecast'!AK114)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EB5D-1960-4E5F-B92E-AE90F813307F}">
  <dimension ref="A1:AT25"/>
  <sheetViews>
    <sheetView topLeftCell="B1" workbookViewId="0">
      <selection activeCell="G27" sqref="G27"/>
    </sheetView>
  </sheetViews>
  <sheetFormatPr baseColWidth="10" defaultColWidth="8.83203125" defaultRowHeight="15" x14ac:dyDescent="0.2"/>
  <cols>
    <col min="1" max="1" width="13.1640625" customWidth="1"/>
  </cols>
  <sheetData>
    <row r="1" spans="1:4" x14ac:dyDescent="0.2">
      <c r="A1" s="1" t="s">
        <v>113</v>
      </c>
    </row>
    <row r="2" spans="1:4" x14ac:dyDescent="0.2">
      <c r="A2" t="s">
        <v>114</v>
      </c>
    </row>
    <row r="4" spans="1:4" x14ac:dyDescent="0.2">
      <c r="A4" t="s">
        <v>115</v>
      </c>
      <c r="B4" t="s">
        <v>116</v>
      </c>
      <c r="C4" t="s">
        <v>140</v>
      </c>
    </row>
    <row r="5" spans="1:4" x14ac:dyDescent="0.2">
      <c r="A5" t="s">
        <v>117</v>
      </c>
      <c r="B5" s="3">
        <v>144</v>
      </c>
      <c r="C5">
        <v>2019</v>
      </c>
      <c r="D5" t="s">
        <v>135</v>
      </c>
    </row>
    <row r="6" spans="1:4" x14ac:dyDescent="0.2">
      <c r="A6" t="s">
        <v>118</v>
      </c>
      <c r="B6">
        <v>149</v>
      </c>
      <c r="C6">
        <v>2019</v>
      </c>
      <c r="D6" t="s">
        <v>135</v>
      </c>
    </row>
    <row r="7" spans="1:4" x14ac:dyDescent="0.2">
      <c r="A7" t="s">
        <v>119</v>
      </c>
      <c r="B7">
        <v>155</v>
      </c>
      <c r="C7">
        <v>2025</v>
      </c>
      <c r="D7" t="s">
        <v>135</v>
      </c>
    </row>
    <row r="8" spans="1:4" x14ac:dyDescent="0.2">
      <c r="A8" t="s">
        <v>120</v>
      </c>
      <c r="B8">
        <v>288</v>
      </c>
      <c r="C8">
        <v>2019</v>
      </c>
      <c r="D8" t="s">
        <v>135</v>
      </c>
    </row>
    <row r="9" spans="1:4" x14ac:dyDescent="0.2">
      <c r="A9" t="s">
        <v>121</v>
      </c>
      <c r="B9">
        <v>288</v>
      </c>
      <c r="C9">
        <v>2019</v>
      </c>
      <c r="D9" t="s">
        <v>135</v>
      </c>
    </row>
    <row r="10" spans="1:4" x14ac:dyDescent="0.2">
      <c r="A10" t="s">
        <v>122</v>
      </c>
      <c r="B10">
        <v>368</v>
      </c>
      <c r="C10">
        <v>2026</v>
      </c>
      <c r="D10" t="s">
        <v>135</v>
      </c>
    </row>
    <row r="11" spans="1:4" x14ac:dyDescent="0.2">
      <c r="A11" t="s">
        <v>123</v>
      </c>
      <c r="B11">
        <v>406</v>
      </c>
      <c r="C11">
        <v>2027</v>
      </c>
      <c r="D11" t="s">
        <v>135</v>
      </c>
    </row>
    <row r="12" spans="1:4" x14ac:dyDescent="0.2">
      <c r="A12" t="s">
        <v>124</v>
      </c>
      <c r="B12">
        <v>406</v>
      </c>
      <c r="C12">
        <v>2028</v>
      </c>
      <c r="D12" t="s">
        <v>135</v>
      </c>
    </row>
    <row r="13" spans="1:4" x14ac:dyDescent="0.2">
      <c r="A13" t="s">
        <v>125</v>
      </c>
      <c r="B13">
        <v>401</v>
      </c>
      <c r="C13">
        <v>2029</v>
      </c>
      <c r="D13" t="s">
        <v>135</v>
      </c>
    </row>
    <row r="14" spans="1:4" x14ac:dyDescent="0.2">
      <c r="A14" t="s">
        <v>126</v>
      </c>
      <c r="B14">
        <v>385</v>
      </c>
      <c r="C14">
        <v>2029</v>
      </c>
      <c r="D14" t="s">
        <v>135</v>
      </c>
    </row>
    <row r="15" spans="1:4" x14ac:dyDescent="0.2">
      <c r="A15" t="s">
        <v>127</v>
      </c>
      <c r="B15">
        <v>395</v>
      </c>
      <c r="C15">
        <v>2029</v>
      </c>
      <c r="D15" t="s">
        <v>135</v>
      </c>
    </row>
    <row r="16" spans="1:4" x14ac:dyDescent="0.2">
      <c r="A16" t="s">
        <v>128</v>
      </c>
      <c r="B16">
        <v>395</v>
      </c>
      <c r="C16">
        <v>2029</v>
      </c>
      <c r="D16" t="s">
        <v>135</v>
      </c>
    </row>
    <row r="17" spans="1:46" x14ac:dyDescent="0.2">
      <c r="A17" t="s">
        <v>129</v>
      </c>
      <c r="B17">
        <v>400</v>
      </c>
      <c r="C17">
        <v>2036</v>
      </c>
      <c r="D17" t="s">
        <v>135</v>
      </c>
    </row>
    <row r="18" spans="1:46" x14ac:dyDescent="0.2">
      <c r="A18" t="s">
        <v>130</v>
      </c>
      <c r="B18">
        <v>390</v>
      </c>
      <c r="C18">
        <v>2040</v>
      </c>
      <c r="D18" t="s">
        <v>135</v>
      </c>
    </row>
    <row r="19" spans="1:46" x14ac:dyDescent="0.2">
      <c r="A19" t="s">
        <v>131</v>
      </c>
      <c r="B19">
        <v>400</v>
      </c>
      <c r="C19">
        <v>2039</v>
      </c>
      <c r="D19" t="s">
        <v>135</v>
      </c>
    </row>
    <row r="20" spans="1:46" x14ac:dyDescent="0.2">
      <c r="A20" t="s">
        <v>132</v>
      </c>
      <c r="B20">
        <v>400</v>
      </c>
      <c r="C20">
        <v>2044</v>
      </c>
    </row>
    <row r="21" spans="1:46" x14ac:dyDescent="0.2">
      <c r="A21" t="s">
        <v>133</v>
      </c>
      <c r="B21">
        <v>466</v>
      </c>
      <c r="C21">
        <v>2055</v>
      </c>
    </row>
    <row r="22" spans="1:46" x14ac:dyDescent="0.2">
      <c r="A22" t="s">
        <v>134</v>
      </c>
      <c r="B22">
        <v>463</v>
      </c>
      <c r="C22">
        <v>2061</v>
      </c>
    </row>
    <row r="24" spans="1:46" x14ac:dyDescent="0.2">
      <c r="A24">
        <f>2006</f>
        <v>2006</v>
      </c>
      <c r="B24">
        <f>A24+1</f>
        <v>2007</v>
      </c>
      <c r="C24">
        <f t="shared" ref="C24:AT24" si="0">B24+1</f>
        <v>2008</v>
      </c>
      <c r="D24">
        <f t="shared" si="0"/>
        <v>2009</v>
      </c>
      <c r="E24">
        <f t="shared" si="0"/>
        <v>2010</v>
      </c>
      <c r="F24">
        <f t="shared" si="0"/>
        <v>2011</v>
      </c>
      <c r="G24">
        <f t="shared" si="0"/>
        <v>2012</v>
      </c>
      <c r="H24">
        <f t="shared" si="0"/>
        <v>2013</v>
      </c>
      <c r="I24">
        <f t="shared" si="0"/>
        <v>2014</v>
      </c>
      <c r="J24">
        <f t="shared" si="0"/>
        <v>2015</v>
      </c>
      <c r="K24">
        <f t="shared" si="0"/>
        <v>2016</v>
      </c>
      <c r="L24">
        <f t="shared" si="0"/>
        <v>2017</v>
      </c>
      <c r="M24">
        <f t="shared" si="0"/>
        <v>2018</v>
      </c>
      <c r="N24">
        <f t="shared" si="0"/>
        <v>2019</v>
      </c>
      <c r="O24">
        <f t="shared" si="0"/>
        <v>2020</v>
      </c>
      <c r="P24">
        <f t="shared" si="0"/>
        <v>2021</v>
      </c>
      <c r="Q24">
        <f t="shared" si="0"/>
        <v>2022</v>
      </c>
      <c r="R24">
        <f t="shared" si="0"/>
        <v>2023</v>
      </c>
      <c r="S24">
        <f t="shared" si="0"/>
        <v>2024</v>
      </c>
      <c r="T24">
        <f t="shared" si="0"/>
        <v>2025</v>
      </c>
      <c r="U24">
        <f t="shared" si="0"/>
        <v>2026</v>
      </c>
      <c r="V24">
        <f t="shared" si="0"/>
        <v>2027</v>
      </c>
      <c r="W24">
        <f t="shared" si="0"/>
        <v>2028</v>
      </c>
      <c r="X24">
        <f t="shared" si="0"/>
        <v>2029</v>
      </c>
      <c r="Y24">
        <f t="shared" si="0"/>
        <v>2030</v>
      </c>
      <c r="Z24">
        <f t="shared" si="0"/>
        <v>2031</v>
      </c>
      <c r="AA24">
        <f t="shared" si="0"/>
        <v>2032</v>
      </c>
      <c r="AB24">
        <f t="shared" si="0"/>
        <v>2033</v>
      </c>
      <c r="AC24">
        <f t="shared" si="0"/>
        <v>2034</v>
      </c>
      <c r="AD24">
        <f t="shared" si="0"/>
        <v>2035</v>
      </c>
      <c r="AE24">
        <f t="shared" si="0"/>
        <v>2036</v>
      </c>
      <c r="AF24">
        <f t="shared" si="0"/>
        <v>2037</v>
      </c>
      <c r="AG24">
        <f t="shared" si="0"/>
        <v>2038</v>
      </c>
      <c r="AH24">
        <f t="shared" si="0"/>
        <v>2039</v>
      </c>
      <c r="AI24">
        <f t="shared" si="0"/>
        <v>2040</v>
      </c>
      <c r="AJ24">
        <f t="shared" si="0"/>
        <v>2041</v>
      </c>
      <c r="AK24">
        <f t="shared" si="0"/>
        <v>2042</v>
      </c>
      <c r="AL24">
        <f t="shared" si="0"/>
        <v>2043</v>
      </c>
      <c r="AM24">
        <f>AL24+1</f>
        <v>2044</v>
      </c>
      <c r="AN24">
        <f t="shared" si="0"/>
        <v>2045</v>
      </c>
      <c r="AO24">
        <f t="shared" si="0"/>
        <v>2046</v>
      </c>
      <c r="AP24">
        <f t="shared" si="0"/>
        <v>2047</v>
      </c>
      <c r="AQ24">
        <f t="shared" si="0"/>
        <v>2048</v>
      </c>
      <c r="AR24">
        <f t="shared" si="0"/>
        <v>2049</v>
      </c>
      <c r="AS24">
        <f t="shared" si="0"/>
        <v>2050</v>
      </c>
      <c r="AT24">
        <f t="shared" si="0"/>
        <v>2051</v>
      </c>
    </row>
    <row r="25" spans="1:4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>B5+B6+B8+B9</f>
        <v>869</v>
      </c>
      <c r="P25">
        <v>0</v>
      </c>
      <c r="Q25">
        <v>0</v>
      </c>
      <c r="R25">
        <v>0</v>
      </c>
      <c r="S25">
        <v>0</v>
      </c>
      <c r="T25">
        <v>0</v>
      </c>
      <c r="U25">
        <f>B7</f>
        <v>155</v>
      </c>
      <c r="V25">
        <f>B10</f>
        <v>368</v>
      </c>
      <c r="W25">
        <f>B11</f>
        <v>406</v>
      </c>
      <c r="X25">
        <f>B12</f>
        <v>406</v>
      </c>
      <c r="Y25">
        <f>SUM(B13:B16)</f>
        <v>1576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f>B17</f>
        <v>400</v>
      </c>
      <c r="AG25">
        <v>0</v>
      </c>
      <c r="AH25">
        <v>0</v>
      </c>
      <c r="AI25">
        <f>B19</f>
        <v>400</v>
      </c>
      <c r="AJ25">
        <f>B18</f>
        <v>390</v>
      </c>
      <c r="AK25">
        <v>0</v>
      </c>
      <c r="AL25">
        <v>0</v>
      </c>
      <c r="AM25">
        <v>0</v>
      </c>
      <c r="AN25">
        <f>B20</f>
        <v>400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C7A17-02EC-CF41-8ED5-80F39A21818B}">
  <dimension ref="A1:AK41"/>
  <sheetViews>
    <sheetView workbookViewId="0">
      <selection activeCell="K33" sqref="K33"/>
    </sheetView>
  </sheetViews>
  <sheetFormatPr baseColWidth="10" defaultRowHeight="15" x14ac:dyDescent="0.2"/>
  <sheetData>
    <row r="1" spans="1:26" x14ac:dyDescent="0.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x14ac:dyDescent="0.2">
      <c r="A2" s="29" t="s">
        <v>141</v>
      </c>
      <c r="B2" s="29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42" x14ac:dyDescent="0.2">
      <c r="A4" s="30" t="s">
        <v>142</v>
      </c>
      <c r="B4" s="30" t="s">
        <v>143</v>
      </c>
      <c r="C4" s="30" t="s">
        <v>116</v>
      </c>
      <c r="D4" s="30" t="s">
        <v>144</v>
      </c>
      <c r="E4" s="31" t="s">
        <v>145</v>
      </c>
      <c r="F4" s="30" t="s">
        <v>146</v>
      </c>
      <c r="G4" s="30" t="s">
        <v>147</v>
      </c>
      <c r="H4" s="30" t="s">
        <v>148</v>
      </c>
      <c r="I4" s="32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33" t="s">
        <v>118</v>
      </c>
      <c r="B5" s="34" t="s">
        <v>149</v>
      </c>
      <c r="C5" s="34">
        <v>150</v>
      </c>
      <c r="D5" s="34">
        <v>1969</v>
      </c>
      <c r="E5" s="35">
        <v>2019</v>
      </c>
      <c r="F5" s="28"/>
      <c r="G5" s="28"/>
      <c r="H5" s="29" t="s">
        <v>150</v>
      </c>
      <c r="I5" s="29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33" t="s">
        <v>120</v>
      </c>
      <c r="B6" s="34" t="s">
        <v>149</v>
      </c>
      <c r="C6" s="34">
        <v>280</v>
      </c>
      <c r="D6" s="34">
        <v>1970</v>
      </c>
      <c r="E6" s="35">
        <v>2017</v>
      </c>
      <c r="F6" s="28"/>
      <c r="G6" s="28"/>
      <c r="H6" s="29" t="s">
        <v>151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33" t="s">
        <v>152</v>
      </c>
      <c r="B7" s="34" t="s">
        <v>149</v>
      </c>
      <c r="C7" s="34">
        <v>150</v>
      </c>
      <c r="D7" s="34">
        <v>1972</v>
      </c>
      <c r="E7" s="35">
        <v>2019</v>
      </c>
      <c r="F7" s="28"/>
      <c r="G7" s="28"/>
      <c r="H7" s="29" t="s">
        <v>153</v>
      </c>
      <c r="I7" s="29"/>
      <c r="J7" s="29"/>
      <c r="K7" s="29"/>
      <c r="L7" s="29"/>
      <c r="M7" s="29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33" t="s">
        <v>121</v>
      </c>
      <c r="B8" s="34" t="s">
        <v>149</v>
      </c>
      <c r="C8" s="34">
        <v>280</v>
      </c>
      <c r="D8" s="34">
        <v>1973</v>
      </c>
      <c r="E8" s="35">
        <v>2017</v>
      </c>
      <c r="F8" s="28"/>
      <c r="G8" s="28"/>
      <c r="H8" s="29" t="s">
        <v>154</v>
      </c>
      <c r="I8" s="29"/>
      <c r="J8" s="29"/>
      <c r="K8" s="29"/>
      <c r="L8" s="29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33" t="s">
        <v>119</v>
      </c>
      <c r="B9" s="34" t="s">
        <v>149</v>
      </c>
      <c r="C9" s="34">
        <v>150</v>
      </c>
      <c r="D9" s="34">
        <v>1975</v>
      </c>
      <c r="E9" s="35">
        <v>2025</v>
      </c>
      <c r="F9" s="28"/>
      <c r="G9" s="28"/>
      <c r="H9" s="29" t="s">
        <v>155</v>
      </c>
      <c r="I9" s="29"/>
      <c r="J9" s="29"/>
      <c r="K9" s="29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33" t="s">
        <v>122</v>
      </c>
      <c r="B10" s="34" t="s">
        <v>149</v>
      </c>
      <c r="C10" s="34">
        <v>407</v>
      </c>
      <c r="D10" s="34">
        <v>1976</v>
      </c>
      <c r="E10" s="35">
        <v>2018</v>
      </c>
      <c r="F10" s="29">
        <v>2021</v>
      </c>
      <c r="G10" s="28">
        <v>16</v>
      </c>
      <c r="H10" s="29" t="s">
        <v>156</v>
      </c>
      <c r="I10" s="29"/>
      <c r="J10" s="29"/>
      <c r="K10" s="29"/>
      <c r="L10" s="29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33" t="s">
        <v>123</v>
      </c>
      <c r="B11" s="34" t="s">
        <v>149</v>
      </c>
      <c r="C11" s="34">
        <v>392</v>
      </c>
      <c r="D11" s="34">
        <v>1977</v>
      </c>
      <c r="E11" s="35">
        <v>2019</v>
      </c>
      <c r="F11" s="29">
        <v>2022</v>
      </c>
      <c r="G11" s="28">
        <v>16</v>
      </c>
      <c r="H11" s="29" t="s">
        <v>157</v>
      </c>
      <c r="I11" s="29"/>
      <c r="J11" s="29"/>
      <c r="K11" s="29"/>
      <c r="L11" s="29"/>
      <c r="M11" s="29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33" t="s">
        <v>124</v>
      </c>
      <c r="B12" s="34" t="s">
        <v>149</v>
      </c>
      <c r="C12" s="34">
        <v>392</v>
      </c>
      <c r="D12" s="34">
        <v>1978</v>
      </c>
      <c r="E12" s="35">
        <v>2018</v>
      </c>
      <c r="F12" s="29">
        <v>2022</v>
      </c>
      <c r="G12" s="28">
        <v>18</v>
      </c>
      <c r="H12" s="29" t="s">
        <v>158</v>
      </c>
      <c r="I12" s="29"/>
      <c r="J12" s="29"/>
      <c r="K12" s="29"/>
      <c r="L12" s="29"/>
      <c r="M12" s="29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33" t="s">
        <v>125</v>
      </c>
      <c r="B13" s="34" t="s">
        <v>149</v>
      </c>
      <c r="C13" s="34">
        <v>392</v>
      </c>
      <c r="D13" s="34">
        <v>1980</v>
      </c>
      <c r="E13" s="35">
        <v>2023</v>
      </c>
      <c r="F13" s="29">
        <v>2023</v>
      </c>
      <c r="G13" s="28">
        <v>14</v>
      </c>
      <c r="H13" s="29" t="s">
        <v>159</v>
      </c>
      <c r="I13" s="29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33" t="s">
        <v>126</v>
      </c>
      <c r="B14" s="34" t="s">
        <v>149</v>
      </c>
      <c r="C14" s="34">
        <v>375</v>
      </c>
      <c r="D14" s="34">
        <v>1981</v>
      </c>
      <c r="E14" s="35">
        <v>2029</v>
      </c>
      <c r="F14" s="28"/>
      <c r="G14" s="28"/>
      <c r="H14" s="29" t="s">
        <v>155</v>
      </c>
      <c r="I14" s="29"/>
      <c r="J14" s="29"/>
      <c r="K14" s="29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33" t="s">
        <v>127</v>
      </c>
      <c r="B15" s="34" t="s">
        <v>149</v>
      </c>
      <c r="C15" s="34">
        <v>406</v>
      </c>
      <c r="D15" s="34">
        <v>1983</v>
      </c>
      <c r="E15" s="35">
        <v>2023</v>
      </c>
      <c r="F15" s="29">
        <v>2023</v>
      </c>
      <c r="G15" s="28">
        <v>14</v>
      </c>
      <c r="H15" s="29" t="s">
        <v>159</v>
      </c>
      <c r="I15" s="29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33" t="s">
        <v>128</v>
      </c>
      <c r="B16" s="34" t="s">
        <v>149</v>
      </c>
      <c r="C16" s="34">
        <v>406</v>
      </c>
      <c r="D16" s="34">
        <v>1983</v>
      </c>
      <c r="E16" s="35">
        <v>2023</v>
      </c>
      <c r="F16" s="29">
        <v>2023</v>
      </c>
      <c r="G16" s="28">
        <v>14</v>
      </c>
      <c r="H16" s="29" t="s">
        <v>159</v>
      </c>
      <c r="I16" s="29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37" x14ac:dyDescent="0.2">
      <c r="A17" s="33" t="s">
        <v>129</v>
      </c>
      <c r="B17" s="34" t="s">
        <v>149</v>
      </c>
      <c r="C17" s="34">
        <v>390</v>
      </c>
      <c r="D17" s="34">
        <v>1986</v>
      </c>
      <c r="E17" s="35">
        <v>2022</v>
      </c>
      <c r="F17" s="29">
        <v>2022</v>
      </c>
      <c r="G17" s="28">
        <v>15</v>
      </c>
      <c r="H17" s="29" t="s">
        <v>160</v>
      </c>
      <c r="I17" s="29"/>
      <c r="J17" s="29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37" x14ac:dyDescent="0.2">
      <c r="A18" s="33" t="s">
        <v>131</v>
      </c>
      <c r="B18" s="34" t="s">
        <v>149</v>
      </c>
      <c r="C18" s="34">
        <v>410</v>
      </c>
      <c r="D18" s="34">
        <v>1989</v>
      </c>
      <c r="E18" s="35">
        <v>2029</v>
      </c>
      <c r="F18" s="28"/>
      <c r="G18" s="28"/>
      <c r="H18" s="29" t="s">
        <v>161</v>
      </c>
      <c r="I18" s="29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37" x14ac:dyDescent="0.2">
      <c r="A19" s="33" t="s">
        <v>130</v>
      </c>
      <c r="B19" s="34" t="s">
        <v>149</v>
      </c>
      <c r="C19" s="34">
        <v>390</v>
      </c>
      <c r="D19" s="34">
        <v>1990</v>
      </c>
      <c r="E19" s="35">
        <v>2022</v>
      </c>
      <c r="F19" s="29">
        <v>2021</v>
      </c>
      <c r="G19" s="28">
        <v>15</v>
      </c>
      <c r="H19" s="29" t="s">
        <v>162</v>
      </c>
      <c r="I19" s="29"/>
      <c r="J19" s="29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37" x14ac:dyDescent="0.2">
      <c r="A20" s="33" t="s">
        <v>132</v>
      </c>
      <c r="B20" s="34" t="s">
        <v>149</v>
      </c>
      <c r="C20" s="34">
        <v>410</v>
      </c>
      <c r="D20" s="34">
        <v>1994</v>
      </c>
      <c r="E20" s="35">
        <v>2029</v>
      </c>
      <c r="F20" s="28"/>
      <c r="G20" s="28"/>
      <c r="H20" s="29" t="s">
        <v>161</v>
      </c>
      <c r="I20" s="29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37" x14ac:dyDescent="0.2">
      <c r="A21" s="33" t="s">
        <v>133</v>
      </c>
      <c r="B21" s="34" t="s">
        <v>149</v>
      </c>
      <c r="C21" s="34">
        <v>495</v>
      </c>
      <c r="D21" s="34">
        <v>2005</v>
      </c>
      <c r="E21" s="35">
        <v>2029</v>
      </c>
      <c r="F21" s="28"/>
      <c r="G21" s="28"/>
      <c r="H21" s="29" t="s">
        <v>161</v>
      </c>
      <c r="I21" s="29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37" x14ac:dyDescent="0.2">
      <c r="A22" s="33" t="s">
        <v>134</v>
      </c>
      <c r="B22" s="34" t="s">
        <v>149</v>
      </c>
      <c r="C22" s="34">
        <v>495</v>
      </c>
      <c r="D22" s="34">
        <v>2011</v>
      </c>
      <c r="E22" s="35">
        <v>2023</v>
      </c>
      <c r="F22" s="29">
        <v>2023</v>
      </c>
      <c r="G22" s="28">
        <v>14</v>
      </c>
      <c r="H22" s="29" t="s">
        <v>159</v>
      </c>
      <c r="I22" s="29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37" x14ac:dyDescent="0.2">
      <c r="A23" s="36" t="s">
        <v>91</v>
      </c>
      <c r="B23" s="37"/>
      <c r="C23" s="38">
        <v>6370</v>
      </c>
      <c r="D23" s="37"/>
      <c r="E23" s="37"/>
      <c r="F23" s="37"/>
      <c r="G23" s="37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37" x14ac:dyDescent="0.2">
      <c r="A24" s="28"/>
      <c r="B24" s="29"/>
      <c r="C24" s="29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37" x14ac:dyDescent="0.2">
      <c r="A25" s="39"/>
      <c r="B25" s="39">
        <v>2017</v>
      </c>
      <c r="C25" s="39">
        <v>2018</v>
      </c>
      <c r="D25" s="39">
        <v>2019</v>
      </c>
      <c r="E25" s="39">
        <v>2020</v>
      </c>
      <c r="F25" s="39">
        <v>2021</v>
      </c>
      <c r="G25" s="39">
        <v>2022</v>
      </c>
      <c r="H25" s="39">
        <v>2023</v>
      </c>
      <c r="I25" s="39">
        <v>2024</v>
      </c>
      <c r="J25" s="39">
        <v>2025</v>
      </c>
      <c r="K25" s="39">
        <v>2026</v>
      </c>
      <c r="L25" s="39">
        <v>2027</v>
      </c>
      <c r="M25" s="39">
        <v>2028</v>
      </c>
      <c r="N25" s="39">
        <v>2029</v>
      </c>
      <c r="O25" s="39">
        <v>2030</v>
      </c>
      <c r="P25" s="39">
        <v>2031</v>
      </c>
      <c r="Q25" s="39">
        <v>2032</v>
      </c>
      <c r="R25" s="39">
        <v>2033</v>
      </c>
      <c r="S25" s="39">
        <v>2034</v>
      </c>
      <c r="T25" s="39">
        <v>2035</v>
      </c>
      <c r="U25" s="39">
        <v>2036</v>
      </c>
      <c r="V25" s="39">
        <v>2037</v>
      </c>
      <c r="W25" s="39">
        <v>2038</v>
      </c>
      <c r="X25" s="39">
        <v>2039</v>
      </c>
      <c r="Y25" s="39">
        <v>2040</v>
      </c>
      <c r="Z25" s="39">
        <v>2041</v>
      </c>
      <c r="AA25" s="39">
        <v>2042</v>
      </c>
      <c r="AB25" s="39">
        <v>2043</v>
      </c>
      <c r="AC25" s="39">
        <v>2044</v>
      </c>
      <c r="AD25" s="39">
        <v>2045</v>
      </c>
      <c r="AE25" s="39">
        <v>2046</v>
      </c>
      <c r="AF25" s="39">
        <v>2047</v>
      </c>
      <c r="AG25" s="39">
        <v>2048</v>
      </c>
      <c r="AH25" s="39">
        <v>2049</v>
      </c>
      <c r="AI25" s="39">
        <v>2050</v>
      </c>
      <c r="AJ25" s="44"/>
      <c r="AK25" s="44"/>
    </row>
    <row r="26" spans="1:37" x14ac:dyDescent="0.2">
      <c r="A26" s="29" t="s">
        <v>163</v>
      </c>
      <c r="B26" s="40">
        <f>SUMIFS($C$5:$C$22,$E$5:$E$22,"&gt;="&amp;B25)</f>
        <v>6370</v>
      </c>
      <c r="C26" s="40">
        <f t="shared" ref="C26:Z26" si="0">SUMIFS($C$5:$C$22,$E$5:$E$22,"&gt;="&amp;C25)</f>
        <v>5810</v>
      </c>
      <c r="D26" s="40">
        <f t="shared" si="0"/>
        <v>5011</v>
      </c>
      <c r="E26" s="40">
        <f t="shared" si="0"/>
        <v>4319</v>
      </c>
      <c r="F26" s="40">
        <f t="shared" si="0"/>
        <v>4319</v>
      </c>
      <c r="G26" s="40">
        <f t="shared" si="0"/>
        <v>4319</v>
      </c>
      <c r="H26" s="40">
        <f t="shared" si="0"/>
        <v>3539</v>
      </c>
      <c r="I26" s="40">
        <f t="shared" si="0"/>
        <v>1840</v>
      </c>
      <c r="J26" s="40">
        <f t="shared" si="0"/>
        <v>1840</v>
      </c>
      <c r="K26" s="40">
        <f t="shared" si="0"/>
        <v>1690</v>
      </c>
      <c r="L26" s="40">
        <f t="shared" si="0"/>
        <v>1690</v>
      </c>
      <c r="M26" s="40">
        <f t="shared" si="0"/>
        <v>1690</v>
      </c>
      <c r="N26" s="40">
        <f t="shared" si="0"/>
        <v>1690</v>
      </c>
      <c r="O26" s="40">
        <f t="shared" si="0"/>
        <v>0</v>
      </c>
      <c r="P26" s="40">
        <f t="shared" si="0"/>
        <v>0</v>
      </c>
      <c r="Q26" s="40">
        <f t="shared" si="0"/>
        <v>0</v>
      </c>
      <c r="R26" s="40">
        <f t="shared" si="0"/>
        <v>0</v>
      </c>
      <c r="S26" s="40">
        <f t="shared" si="0"/>
        <v>0</v>
      </c>
      <c r="T26" s="40">
        <f t="shared" si="0"/>
        <v>0</v>
      </c>
      <c r="U26" s="40">
        <f t="shared" si="0"/>
        <v>0</v>
      </c>
      <c r="V26" s="40">
        <f t="shared" si="0"/>
        <v>0</v>
      </c>
      <c r="W26" s="40">
        <f t="shared" si="0"/>
        <v>0</v>
      </c>
      <c r="X26" s="40">
        <f t="shared" si="0"/>
        <v>0</v>
      </c>
      <c r="Y26" s="40">
        <f t="shared" si="0"/>
        <v>0</v>
      </c>
      <c r="Z26" s="40">
        <f t="shared" si="0"/>
        <v>0</v>
      </c>
      <c r="AA26" s="40">
        <f t="shared" ref="AA26" si="1">SUMIFS($C$5:$C$22,$E$5:$E$22,"&gt;="&amp;AA25)</f>
        <v>0</v>
      </c>
      <c r="AB26" s="40">
        <f t="shared" ref="AB26" si="2">SUMIFS($C$5:$C$22,$E$5:$E$22,"&gt;="&amp;AB25)</f>
        <v>0</v>
      </c>
      <c r="AC26" s="40">
        <f t="shared" ref="AC26" si="3">SUMIFS($C$5:$C$22,$E$5:$E$22,"&gt;="&amp;AC25)</f>
        <v>0</v>
      </c>
      <c r="AD26" s="40">
        <f t="shared" ref="AD26" si="4">SUMIFS($C$5:$C$22,$E$5:$E$22,"&gt;="&amp;AD25)</f>
        <v>0</v>
      </c>
      <c r="AE26" s="40">
        <f t="shared" ref="AE26" si="5">SUMIFS($C$5:$C$22,$E$5:$E$22,"&gt;="&amp;AE25)</f>
        <v>0</v>
      </c>
      <c r="AF26" s="40">
        <f t="shared" ref="AF26" si="6">SUMIFS($C$5:$C$22,$E$5:$E$22,"&gt;="&amp;AF25)</f>
        <v>0</v>
      </c>
      <c r="AG26" s="40">
        <f t="shared" ref="AG26" si="7">SUMIFS($C$5:$C$22,$E$5:$E$22,"&gt;="&amp;AG25)</f>
        <v>0</v>
      </c>
      <c r="AH26" s="40">
        <f t="shared" ref="AH26" si="8">SUMIFS($C$5:$C$22,$E$5:$E$22,"&gt;="&amp;AH25)</f>
        <v>0</v>
      </c>
      <c r="AI26" s="40">
        <f t="shared" ref="AI26" si="9">SUMIFS($C$5:$C$22,$E$5:$E$22,"&gt;="&amp;AI25)</f>
        <v>0</v>
      </c>
      <c r="AJ26" s="45"/>
      <c r="AK26" s="45"/>
    </row>
    <row r="27" spans="1:37" x14ac:dyDescent="0.2">
      <c r="A27" s="29" t="s">
        <v>164</v>
      </c>
      <c r="B27" s="40">
        <f>SUMIFS($C$5:$C$22,$E$5:$E$22,"="&amp;B25)</f>
        <v>560</v>
      </c>
      <c r="C27" s="40">
        <f t="shared" ref="C27:Z27" si="10">SUMIFS($C$5:$C$22,$E$5:$E$22,"="&amp;C25)</f>
        <v>799</v>
      </c>
      <c r="D27" s="40">
        <f t="shared" si="10"/>
        <v>692</v>
      </c>
      <c r="E27" s="40">
        <f t="shared" si="10"/>
        <v>0</v>
      </c>
      <c r="F27" s="40">
        <f t="shared" si="10"/>
        <v>0</v>
      </c>
      <c r="G27" s="40">
        <f t="shared" si="10"/>
        <v>780</v>
      </c>
      <c r="H27" s="40">
        <f t="shared" si="10"/>
        <v>1699</v>
      </c>
      <c r="I27" s="40">
        <f t="shared" si="10"/>
        <v>0</v>
      </c>
      <c r="J27" s="40">
        <f t="shared" si="10"/>
        <v>150</v>
      </c>
      <c r="K27" s="40">
        <f t="shared" si="10"/>
        <v>0</v>
      </c>
      <c r="L27" s="40">
        <f t="shared" si="10"/>
        <v>0</v>
      </c>
      <c r="M27" s="40">
        <f t="shared" si="10"/>
        <v>0</v>
      </c>
      <c r="N27" s="40">
        <f t="shared" si="10"/>
        <v>1690</v>
      </c>
      <c r="O27" s="40">
        <f t="shared" si="10"/>
        <v>0</v>
      </c>
      <c r="P27" s="40">
        <f t="shared" si="10"/>
        <v>0</v>
      </c>
      <c r="Q27" s="40">
        <f t="shared" si="10"/>
        <v>0</v>
      </c>
      <c r="R27" s="40">
        <f t="shared" si="10"/>
        <v>0</v>
      </c>
      <c r="S27" s="40">
        <f t="shared" si="10"/>
        <v>0</v>
      </c>
      <c r="T27" s="40">
        <f t="shared" si="10"/>
        <v>0</v>
      </c>
      <c r="U27" s="40">
        <f t="shared" si="10"/>
        <v>0</v>
      </c>
      <c r="V27" s="40">
        <f t="shared" si="10"/>
        <v>0</v>
      </c>
      <c r="W27" s="40">
        <f t="shared" si="10"/>
        <v>0</v>
      </c>
      <c r="X27" s="40">
        <f t="shared" si="10"/>
        <v>0</v>
      </c>
      <c r="Y27" s="40">
        <f t="shared" si="10"/>
        <v>0</v>
      </c>
      <c r="Z27" s="40">
        <f t="shared" si="10"/>
        <v>0</v>
      </c>
      <c r="AA27" s="40">
        <f t="shared" ref="AA27:AK27" si="11">SUMIFS($C$5:$C$22,$E$5:$E$22,"="&amp;AA25)</f>
        <v>0</v>
      </c>
      <c r="AB27" s="40">
        <f t="shared" si="11"/>
        <v>0</v>
      </c>
      <c r="AC27" s="40">
        <f t="shared" si="11"/>
        <v>0</v>
      </c>
      <c r="AD27" s="40">
        <f t="shared" si="11"/>
        <v>0</v>
      </c>
      <c r="AE27" s="40">
        <f t="shared" si="11"/>
        <v>0</v>
      </c>
      <c r="AF27" s="40">
        <f t="shared" si="11"/>
        <v>0</v>
      </c>
      <c r="AG27" s="40">
        <f t="shared" si="11"/>
        <v>0</v>
      </c>
      <c r="AH27" s="40">
        <f t="shared" si="11"/>
        <v>0</v>
      </c>
      <c r="AI27" s="40">
        <f t="shared" si="11"/>
        <v>0</v>
      </c>
      <c r="AJ27" s="45"/>
      <c r="AK27" s="45"/>
    </row>
    <row r="28" spans="1:37" x14ac:dyDescent="0.2">
      <c r="A28" s="29" t="s">
        <v>165</v>
      </c>
      <c r="B28" s="40">
        <f>SUMIFS($C$5:$C$22,$F$5:$F$22,"="&amp;B25)</f>
        <v>0</v>
      </c>
      <c r="C28" s="40">
        <f t="shared" ref="C28:Z28" si="12">SUMIFS($C$5:$C$22,$F$5:$F$22,"="&amp;C25)</f>
        <v>0</v>
      </c>
      <c r="D28" s="40">
        <f t="shared" si="12"/>
        <v>0</v>
      </c>
      <c r="E28" s="40">
        <f t="shared" si="12"/>
        <v>0</v>
      </c>
      <c r="F28" s="40">
        <f>SUMIFS($C$5:$C$22,$F$5:$F$22,"="&amp;F25)</f>
        <v>797</v>
      </c>
      <c r="G28" s="40">
        <f t="shared" si="12"/>
        <v>1174</v>
      </c>
      <c r="H28" s="40">
        <f t="shared" si="12"/>
        <v>1699</v>
      </c>
      <c r="I28" s="40">
        <f t="shared" si="12"/>
        <v>0</v>
      </c>
      <c r="J28" s="40">
        <f t="shared" si="12"/>
        <v>0</v>
      </c>
      <c r="K28" s="40">
        <f t="shared" si="12"/>
        <v>0</v>
      </c>
      <c r="L28" s="40">
        <f t="shared" si="12"/>
        <v>0</v>
      </c>
      <c r="M28" s="40">
        <f t="shared" si="12"/>
        <v>0</v>
      </c>
      <c r="N28" s="40">
        <f t="shared" si="12"/>
        <v>0</v>
      </c>
      <c r="O28" s="40">
        <f t="shared" si="12"/>
        <v>0</v>
      </c>
      <c r="P28" s="40">
        <f t="shared" si="12"/>
        <v>0</v>
      </c>
      <c r="Q28" s="40">
        <f t="shared" si="12"/>
        <v>0</v>
      </c>
      <c r="R28" s="40">
        <f t="shared" si="12"/>
        <v>0</v>
      </c>
      <c r="S28" s="40">
        <f t="shared" si="12"/>
        <v>0</v>
      </c>
      <c r="T28" s="40">
        <f t="shared" si="12"/>
        <v>0</v>
      </c>
      <c r="U28" s="40">
        <f t="shared" si="12"/>
        <v>0</v>
      </c>
      <c r="V28" s="40">
        <f t="shared" si="12"/>
        <v>0</v>
      </c>
      <c r="W28" s="40">
        <f t="shared" si="12"/>
        <v>0</v>
      </c>
      <c r="X28" s="40">
        <f t="shared" si="12"/>
        <v>0</v>
      </c>
      <c r="Y28" s="40">
        <f t="shared" si="12"/>
        <v>0</v>
      </c>
      <c r="Z28" s="40">
        <f t="shared" si="12"/>
        <v>0</v>
      </c>
      <c r="AA28" s="40">
        <f t="shared" ref="AA28:AK28" si="13">SUMIFS($C$5:$C$22,$F$5:$F$22,"="&amp;AA25)</f>
        <v>0</v>
      </c>
      <c r="AB28" s="40">
        <f t="shared" si="13"/>
        <v>0</v>
      </c>
      <c r="AC28" s="40">
        <f t="shared" si="13"/>
        <v>0</v>
      </c>
      <c r="AD28" s="40">
        <f t="shared" si="13"/>
        <v>0</v>
      </c>
      <c r="AE28" s="40">
        <f t="shared" si="13"/>
        <v>0</v>
      </c>
      <c r="AF28" s="40">
        <f t="shared" si="13"/>
        <v>0</v>
      </c>
      <c r="AG28" s="40">
        <f t="shared" si="13"/>
        <v>0</v>
      </c>
      <c r="AH28" s="40">
        <f t="shared" si="13"/>
        <v>0</v>
      </c>
      <c r="AI28" s="40">
        <f t="shared" si="13"/>
        <v>0</v>
      </c>
      <c r="AJ28" s="45"/>
      <c r="AK28" s="45"/>
    </row>
    <row r="29" spans="1:37" x14ac:dyDescent="0.2">
      <c r="A29" s="29" t="s">
        <v>166</v>
      </c>
      <c r="B29" s="40">
        <f>SUMIFS($C$5:$C$22,$F$5:$F$22,"="&amp;B25-15)</f>
        <v>0</v>
      </c>
      <c r="C29" s="40">
        <f t="shared" ref="C29:AI29" si="14">SUMIFS($C$5:$C$22,$F$5:$F$22,"="&amp;C25-15)</f>
        <v>0</v>
      </c>
      <c r="D29" s="40">
        <f t="shared" si="14"/>
        <v>0</v>
      </c>
      <c r="E29" s="40">
        <f t="shared" si="14"/>
        <v>0</v>
      </c>
      <c r="F29" s="40">
        <f t="shared" si="14"/>
        <v>0</v>
      </c>
      <c r="G29" s="40">
        <f t="shared" si="14"/>
        <v>0</v>
      </c>
      <c r="H29" s="40">
        <f t="shared" si="14"/>
        <v>0</v>
      </c>
      <c r="I29" s="40">
        <f t="shared" si="14"/>
        <v>0</v>
      </c>
      <c r="J29" s="40">
        <f t="shared" si="14"/>
        <v>0</v>
      </c>
      <c r="K29" s="40">
        <f t="shared" si="14"/>
        <v>0</v>
      </c>
      <c r="L29" s="40">
        <f t="shared" si="14"/>
        <v>0</v>
      </c>
      <c r="M29" s="40">
        <f t="shared" si="14"/>
        <v>0</v>
      </c>
      <c r="N29" s="40">
        <f t="shared" si="14"/>
        <v>0</v>
      </c>
      <c r="O29" s="40">
        <f t="shared" si="14"/>
        <v>0</v>
      </c>
      <c r="P29" s="40">
        <f t="shared" si="14"/>
        <v>0</v>
      </c>
      <c r="Q29" s="40">
        <f t="shared" si="14"/>
        <v>0</v>
      </c>
      <c r="R29" s="40">
        <f t="shared" si="14"/>
        <v>0</v>
      </c>
      <c r="S29" s="40">
        <f t="shared" si="14"/>
        <v>0</v>
      </c>
      <c r="T29" s="40">
        <f t="shared" si="14"/>
        <v>0</v>
      </c>
      <c r="U29" s="40">
        <f t="shared" si="14"/>
        <v>797</v>
      </c>
      <c r="V29" s="40">
        <f t="shared" si="14"/>
        <v>1174</v>
      </c>
      <c r="W29" s="40">
        <f t="shared" si="14"/>
        <v>1699</v>
      </c>
      <c r="X29" s="40">
        <f t="shared" si="14"/>
        <v>0</v>
      </c>
      <c r="Y29" s="40">
        <f t="shared" si="14"/>
        <v>0</v>
      </c>
      <c r="Z29" s="40">
        <f t="shared" si="14"/>
        <v>0</v>
      </c>
      <c r="AA29" s="40">
        <f t="shared" si="14"/>
        <v>0</v>
      </c>
      <c r="AB29" s="40">
        <f t="shared" si="14"/>
        <v>0</v>
      </c>
      <c r="AC29" s="40">
        <f t="shared" si="14"/>
        <v>0</v>
      </c>
      <c r="AD29" s="40">
        <f t="shared" si="14"/>
        <v>0</v>
      </c>
      <c r="AE29" s="40">
        <f t="shared" si="14"/>
        <v>0</v>
      </c>
      <c r="AF29" s="40">
        <f t="shared" si="14"/>
        <v>0</v>
      </c>
      <c r="AG29" s="40">
        <f t="shared" si="14"/>
        <v>0</v>
      </c>
      <c r="AH29" s="40">
        <f t="shared" si="14"/>
        <v>0</v>
      </c>
      <c r="AI29" s="40">
        <f t="shared" si="14"/>
        <v>0</v>
      </c>
      <c r="AJ29" s="45"/>
      <c r="AK29" s="45"/>
    </row>
    <row r="30" spans="1:37" x14ac:dyDescent="0.2">
      <c r="A30" s="28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37" x14ac:dyDescent="0.2">
      <c r="A31" s="29" t="s">
        <v>167</v>
      </c>
      <c r="B31" s="41">
        <v>0.32960600000000001</v>
      </c>
      <c r="C31" s="41">
        <v>0.470277</v>
      </c>
      <c r="D31" s="41">
        <v>0.40729799999999999</v>
      </c>
      <c r="E31" s="41">
        <v>0</v>
      </c>
      <c r="F31" s="41">
        <v>0</v>
      </c>
      <c r="G31" s="41">
        <v>0.459094</v>
      </c>
      <c r="H31" s="41">
        <v>1</v>
      </c>
      <c r="I31" s="41">
        <v>0</v>
      </c>
      <c r="J31" s="41">
        <v>8.8287000000000004E-2</v>
      </c>
      <c r="K31" s="41">
        <v>0</v>
      </c>
      <c r="L31" s="41">
        <v>0</v>
      </c>
      <c r="M31" s="41">
        <v>0</v>
      </c>
      <c r="N31" s="41">
        <v>0.994703</v>
      </c>
      <c r="O31" s="42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37" x14ac:dyDescent="0.2">
      <c r="A32" s="28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x14ac:dyDescent="0.2">
      <c r="A33" s="37" t="s">
        <v>168</v>
      </c>
      <c r="B33" s="43">
        <v>3670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x14ac:dyDescent="0.2">
      <c r="A34" s="37" t="s">
        <v>169</v>
      </c>
      <c r="B34" s="43">
        <v>1699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AK14"/>
  <sheetViews>
    <sheetView tabSelected="1" topLeftCell="P1" workbookViewId="0">
      <selection activeCell="AD25" sqref="AD25"/>
    </sheetView>
  </sheetViews>
  <sheetFormatPr baseColWidth="10" defaultColWidth="8.83203125" defaultRowHeight="15" x14ac:dyDescent="0.2"/>
  <cols>
    <col min="1" max="1" width="25.6640625" customWidth="1"/>
    <col min="2" max="2" width="8.6640625" bestFit="1" customWidth="1"/>
    <col min="3" max="26" width="9.33203125" bestFit="1" customWidth="1"/>
  </cols>
  <sheetData>
    <row r="1" spans="1:37" s="1" customFormat="1" x14ac:dyDescent="0.2">
      <c r="A1" s="4" t="s">
        <v>5</v>
      </c>
      <c r="B1" s="4">
        <v>2016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4">
        <v>2022</v>
      </c>
      <c r="I1" s="4">
        <v>2023</v>
      </c>
      <c r="J1" s="4">
        <v>2024</v>
      </c>
      <c r="K1" s="4">
        <v>2025</v>
      </c>
      <c r="L1" s="4">
        <v>2026</v>
      </c>
      <c r="M1" s="4">
        <v>2027</v>
      </c>
      <c r="N1" s="4">
        <v>2028</v>
      </c>
      <c r="O1" s="4">
        <v>2029</v>
      </c>
      <c r="P1" s="4">
        <v>2030</v>
      </c>
      <c r="Q1" s="4">
        <v>2031</v>
      </c>
      <c r="R1" s="4">
        <v>2032</v>
      </c>
      <c r="S1" s="4">
        <v>2033</v>
      </c>
      <c r="T1" s="4">
        <v>2034</v>
      </c>
      <c r="U1" s="4">
        <v>2035</v>
      </c>
      <c r="V1" s="4">
        <v>2036</v>
      </c>
      <c r="W1" s="4">
        <v>2037</v>
      </c>
      <c r="X1" s="4">
        <v>2038</v>
      </c>
      <c r="Y1" s="4">
        <v>2039</v>
      </c>
      <c r="Z1" s="4">
        <v>2040</v>
      </c>
      <c r="AA1" s="4">
        <v>2041</v>
      </c>
      <c r="AB1" s="4">
        <v>2042</v>
      </c>
      <c r="AC1" s="4">
        <v>2043</v>
      </c>
      <c r="AD1" s="4">
        <v>2044</v>
      </c>
      <c r="AE1" s="4">
        <v>2045</v>
      </c>
      <c r="AF1" s="4">
        <v>2046</v>
      </c>
      <c r="AG1" s="4">
        <v>2047</v>
      </c>
      <c r="AH1" s="4">
        <v>2048</v>
      </c>
      <c r="AI1" s="4">
        <v>2049</v>
      </c>
      <c r="AJ1" s="4">
        <v>2050</v>
      </c>
    </row>
    <row r="2" spans="1:37" x14ac:dyDescent="0.2">
      <c r="A2" s="4" t="s">
        <v>11</v>
      </c>
      <c r="B2" s="5">
        <f>'Coal Phase Out'!K$25</f>
        <v>0</v>
      </c>
      <c r="C2" s="5">
        <f>'Coal Phase Out'!L$25</f>
        <v>0</v>
      </c>
      <c r="D2" s="5">
        <f>'Coal Phase Out'!M$25</f>
        <v>0</v>
      </c>
      <c r="E2" s="5">
        <f>'Coal Phase Out'!N$25</f>
        <v>0</v>
      </c>
      <c r="F2" s="5">
        <f>'Coal Phase Out'!O$25</f>
        <v>869</v>
      </c>
      <c r="G2" s="5">
        <f>'Coal Phase Out'!P$25</f>
        <v>0</v>
      </c>
      <c r="H2" s="5">
        <f>'Coal Phase Out'!Q$25</f>
        <v>0</v>
      </c>
      <c r="I2" s="5">
        <f>'Coal Phase Out'!R$25</f>
        <v>0</v>
      </c>
      <c r="J2" s="5">
        <f>'Coal Phase Out'!S$25</f>
        <v>0</v>
      </c>
      <c r="K2" s="5">
        <f>'Coal Phase Out'!T$25</f>
        <v>0</v>
      </c>
      <c r="L2" s="5">
        <f>'Coal Phase Out'!U$25</f>
        <v>155</v>
      </c>
      <c r="M2" s="5">
        <f>'Coal Phase Out'!V$25</f>
        <v>368</v>
      </c>
      <c r="N2" s="5">
        <f>'Coal Phase Out'!W$25</f>
        <v>406</v>
      </c>
      <c r="O2" s="5">
        <f>'Coal Phase Out'!X$25</f>
        <v>406</v>
      </c>
      <c r="P2" s="5">
        <f>'Coal Phase Out'!Y$25</f>
        <v>1576</v>
      </c>
      <c r="Q2" s="5">
        <f>'Coal Phase Out'!Z$25</f>
        <v>0</v>
      </c>
      <c r="R2" s="5">
        <f>'Coal Phase Out'!AA$25</f>
        <v>0</v>
      </c>
      <c r="S2" s="5">
        <f>'Coal Phase Out'!AB$25</f>
        <v>0</v>
      </c>
      <c r="T2" s="5">
        <f>'Coal Phase Out'!AC$25</f>
        <v>0</v>
      </c>
      <c r="U2" s="5">
        <f>'Coal Phase Out'!AD$25</f>
        <v>0</v>
      </c>
      <c r="V2" s="5">
        <f>'Coal Phase Out'!AE$25</f>
        <v>0</v>
      </c>
      <c r="W2" s="5">
        <f>'Coal Phase Out'!AF$25</f>
        <v>400</v>
      </c>
      <c r="X2" s="5">
        <f>'Coal Phase Out'!AG$25</f>
        <v>0</v>
      </c>
      <c r="Y2" s="5">
        <f>'Coal Phase Out'!AH$25</f>
        <v>0</v>
      </c>
      <c r="Z2" s="5">
        <f>'Coal Phase Out'!AI$25</f>
        <v>400</v>
      </c>
      <c r="AA2" s="5">
        <f>'Coal Phase Out'!AJ$25</f>
        <v>390</v>
      </c>
      <c r="AB2" s="5">
        <f>'Coal Phase Out'!AK$25</f>
        <v>0</v>
      </c>
      <c r="AC2" s="5">
        <f>'Coal Phase Out'!AL$25</f>
        <v>0</v>
      </c>
      <c r="AD2" s="5">
        <f>'Coal Phase Out'!AM$25</f>
        <v>0</v>
      </c>
      <c r="AE2" s="5">
        <f>'Coal Phase Out'!AN$25</f>
        <v>400</v>
      </c>
      <c r="AF2" s="5">
        <f>'Coal Phase Out'!AO$25</f>
        <v>0</v>
      </c>
      <c r="AG2" s="5">
        <f>'Coal Phase Out'!AP$25</f>
        <v>0</v>
      </c>
      <c r="AH2" s="5">
        <f>'Coal Phase Out'!AQ$25</f>
        <v>0</v>
      </c>
      <c r="AI2" s="5">
        <f>'Coal Phase Out'!AR$25</f>
        <v>0</v>
      </c>
      <c r="AJ2" s="5">
        <f>'Coal Phase Out'!AS$25</f>
        <v>0</v>
      </c>
    </row>
    <row r="3" spans="1:37" x14ac:dyDescent="0.2">
      <c r="A3" s="4" t="s">
        <v>8</v>
      </c>
      <c r="B3" s="5">
        <f>'Retirement Forecast'!B10+'Retirement Forecast'!B11</f>
        <v>0</v>
      </c>
      <c r="C3" s="5">
        <f>'Retirement Forecast'!C10+'Retirement Forecast'!C11</f>
        <v>0</v>
      </c>
      <c r="D3" s="5">
        <f>'Retirement Forecast'!D10+'Retirement Forecast'!D11</f>
        <v>0</v>
      </c>
      <c r="E3" s="5">
        <f>'Retirement Forecast'!E10+'Retirement Forecast'!E11</f>
        <v>0</v>
      </c>
      <c r="F3" s="5">
        <f>'Retirement Forecast'!F10+'Retirement Forecast'!F11</f>
        <v>0</v>
      </c>
      <c r="G3" s="5">
        <f>'Retirement Forecast'!G10+'Retirement Forecast'!G11</f>
        <v>0</v>
      </c>
      <c r="H3" s="5">
        <f>'Retirement Forecast'!H10+'Retirement Forecast'!H11</f>
        <v>0</v>
      </c>
      <c r="I3" s="5">
        <f>'Retirement Forecast'!I10+'Retirement Forecast'!I11</f>
        <v>0</v>
      </c>
      <c r="J3" s="5">
        <f>'Retirement Forecast'!J10+'Retirement Forecast'!J11</f>
        <v>0</v>
      </c>
      <c r="K3" s="5">
        <f>'Retirement Forecast'!K10+'Retirement Forecast'!K11</f>
        <v>0</v>
      </c>
      <c r="L3" s="5">
        <f>'Retirement Forecast'!L10+'Retirement Forecast'!L11</f>
        <v>0</v>
      </c>
      <c r="M3" s="5">
        <f>'Retirement Forecast'!M10+'Retirement Forecast'!M11</f>
        <v>0</v>
      </c>
      <c r="N3" s="5">
        <f>'Retirement Forecast'!N10+'Retirement Forecast'!N11</f>
        <v>0</v>
      </c>
      <c r="O3" s="5">
        <f>'Retirement Forecast'!O10+'Retirement Forecast'!O11</f>
        <v>0</v>
      </c>
      <c r="P3" s="5">
        <f>'Retirement Forecast'!P10+'Retirement Forecast'!P11</f>
        <v>0</v>
      </c>
      <c r="Q3" s="5">
        <f>'Retirement Forecast'!Q10+'Retirement Forecast'!Q11</f>
        <v>0</v>
      </c>
      <c r="R3" s="5">
        <f>'Retirement Forecast'!R10+'Retirement Forecast'!R11</f>
        <v>0</v>
      </c>
      <c r="S3" s="5">
        <f>'Retirement Forecast'!S10+'Retirement Forecast'!S11</f>
        <v>0</v>
      </c>
      <c r="T3" s="5">
        <f>'Retirement Forecast'!T10+'Retirement Forecast'!T11</f>
        <v>0</v>
      </c>
      <c r="U3" s="5">
        <f>'Retirement Forecast'!U10+'Retirement Forecast'!U11</f>
        <v>0</v>
      </c>
      <c r="V3" s="5">
        <f>'Retirement Forecast'!V10+'Retirement Forecast'!V11</f>
        <v>0</v>
      </c>
      <c r="W3" s="5">
        <f>'Retirement Forecast'!W10+'Retirement Forecast'!W11</f>
        <v>0</v>
      </c>
      <c r="X3" s="5">
        <f>'Retirement Forecast'!X10+'Retirement Forecast'!X11</f>
        <v>0</v>
      </c>
      <c r="Y3" s="5">
        <f>'Retirement Forecast'!Y10+'Retirement Forecast'!Y11</f>
        <v>0</v>
      </c>
      <c r="Z3" s="5">
        <f>'Retirement Forecast'!Z10+'Retirement Forecast'!Z11</f>
        <v>0</v>
      </c>
      <c r="AA3" s="5">
        <f>'Retirement Forecast'!AA10+'Retirement Forecast'!AA11</f>
        <v>0</v>
      </c>
      <c r="AB3" s="5">
        <f>'Retirement Forecast'!AB10+'Retirement Forecast'!AB11</f>
        <v>0</v>
      </c>
      <c r="AC3" s="5">
        <f>'Retirement Forecast'!AC10+'Retirement Forecast'!AC11</f>
        <v>0</v>
      </c>
      <c r="AD3" s="5">
        <f>'Retirement Forecast'!AD10+'Retirement Forecast'!AD11</f>
        <v>0</v>
      </c>
      <c r="AE3" s="5">
        <f>'Retirement Forecast'!AE10+'Retirement Forecast'!AE11</f>
        <v>0</v>
      </c>
      <c r="AF3" s="5">
        <f>'Retirement Forecast'!AF10+'Retirement Forecast'!AF11</f>
        <v>0</v>
      </c>
      <c r="AG3" s="5">
        <f>'Retirement Forecast'!AG10+'Retirement Forecast'!AG11</f>
        <v>0</v>
      </c>
      <c r="AH3" s="5">
        <f>'Retirement Forecast'!AH10+'Retirement Forecast'!AH11</f>
        <v>0</v>
      </c>
      <c r="AI3" s="5">
        <f>'Retirement Forecast'!AI10+'Retirement Forecast'!AI11</f>
        <v>0</v>
      </c>
      <c r="AJ3" s="5">
        <f>'Retirement Forecast'!AJ10+'Retirement Forecast'!AJ11</f>
        <v>0</v>
      </c>
    </row>
    <row r="4" spans="1:37" x14ac:dyDescent="0.2">
      <c r="A4" s="4" t="s">
        <v>111</v>
      </c>
      <c r="B4" s="5">
        <f>'Retirement Forecast'!B18</f>
        <v>0</v>
      </c>
      <c r="C4" s="5">
        <f>'Retirement Forecast'!C18</f>
        <v>0</v>
      </c>
      <c r="D4" s="5">
        <f>'Retirement Forecast'!D18</f>
        <v>0</v>
      </c>
      <c r="E4" s="5">
        <f>'Retirement Forecast'!E18</f>
        <v>0</v>
      </c>
      <c r="F4" s="5">
        <f>'Retirement Forecast'!F18</f>
        <v>0</v>
      </c>
      <c r="G4" s="5">
        <f>'Retirement Forecast'!G18</f>
        <v>0</v>
      </c>
      <c r="H4" s="5">
        <f>'Retirement Forecast'!H18</f>
        <v>0</v>
      </c>
      <c r="I4" s="5">
        <f>'Retirement Forecast'!I18</f>
        <v>0</v>
      </c>
      <c r="J4" s="5">
        <f>'Retirement Forecast'!J18</f>
        <v>0</v>
      </c>
      <c r="K4" s="5">
        <f>'Retirement Forecast'!K18</f>
        <v>0</v>
      </c>
      <c r="L4" s="5">
        <f>'Retirement Forecast'!L18</f>
        <v>0</v>
      </c>
      <c r="M4" s="5">
        <f>'Retirement Forecast'!M18</f>
        <v>0</v>
      </c>
      <c r="N4" s="5">
        <f>'Retirement Forecast'!N18</f>
        <v>0</v>
      </c>
      <c r="O4" s="5">
        <f>'Retirement Forecast'!O18</f>
        <v>0</v>
      </c>
      <c r="P4" s="5">
        <f>'Retirement Forecast'!P18</f>
        <v>0</v>
      </c>
      <c r="Q4" s="5">
        <f>'Retirement Forecast'!Q18</f>
        <v>0</v>
      </c>
      <c r="R4" s="5">
        <f>'Retirement Forecast'!R18</f>
        <v>0</v>
      </c>
      <c r="S4" s="5">
        <f>'Retirement Forecast'!S18</f>
        <v>0</v>
      </c>
      <c r="T4" s="5">
        <f>'Retirement Forecast'!T18</f>
        <v>0</v>
      </c>
      <c r="U4" s="5">
        <f>'Retirement Forecast'!U18</f>
        <v>0</v>
      </c>
      <c r="V4" s="5">
        <f>'Retirement Forecast'!V18</f>
        <v>0</v>
      </c>
      <c r="W4" s="5">
        <f>'Retirement Forecast'!W18</f>
        <v>0</v>
      </c>
      <c r="X4" s="5">
        <f>'Retirement Forecast'!X18</f>
        <v>4.0909090909044608</v>
      </c>
      <c r="Y4" s="5">
        <f>'Retirement Forecast'!Y18</f>
        <v>0</v>
      </c>
      <c r="Z4" s="5">
        <f>'Retirement Forecast'!Z18</f>
        <v>0</v>
      </c>
      <c r="AA4" s="5">
        <f>'Retirement Forecast'!AA18</f>
        <v>0</v>
      </c>
      <c r="AB4" s="5">
        <f>'Retirement Forecast'!AB18</f>
        <v>0</v>
      </c>
      <c r="AC4" s="5">
        <f>'Retirement Forecast'!AC18</f>
        <v>0</v>
      </c>
      <c r="AD4" s="5">
        <f>'Retirement Forecast'!AD18</f>
        <v>0</v>
      </c>
      <c r="AE4" s="5">
        <f>'Retirement Forecast'!AE18</f>
        <v>0</v>
      </c>
      <c r="AF4" s="5">
        <f>'Retirement Forecast'!AF18</f>
        <v>0</v>
      </c>
      <c r="AG4" s="5">
        <f>'Retirement Forecast'!AG18</f>
        <v>0</v>
      </c>
      <c r="AH4" s="5">
        <f>'Retirement Forecast'!AH18</f>
        <v>0</v>
      </c>
      <c r="AI4" s="5">
        <f>'Retirement Forecast'!AI18</f>
        <v>0</v>
      </c>
      <c r="AJ4" s="5">
        <f>'Retirement Forecast'!AJ18</f>
        <v>0</v>
      </c>
    </row>
    <row r="5" spans="1:37" x14ac:dyDescent="0.2">
      <c r="A5" s="4" t="s">
        <v>0</v>
      </c>
      <c r="B5" s="5">
        <f>'Retirement Forecast'!B17</f>
        <v>0</v>
      </c>
      <c r="C5" s="5">
        <f>'Retirement Forecast'!C17</f>
        <v>0</v>
      </c>
      <c r="D5" s="5">
        <f>'Retirement Forecast'!D17</f>
        <v>0</v>
      </c>
      <c r="E5" s="5">
        <f>'Retirement Forecast'!E17</f>
        <v>0</v>
      </c>
      <c r="F5" s="5">
        <f>'Retirement Forecast'!F17</f>
        <v>0</v>
      </c>
      <c r="G5" s="5">
        <f>'Retirement Forecast'!G17</f>
        <v>0</v>
      </c>
      <c r="H5" s="5">
        <f>'Retirement Forecast'!H17</f>
        <v>0</v>
      </c>
      <c r="I5" s="5">
        <f>'Retirement Forecast'!I17</f>
        <v>0</v>
      </c>
      <c r="J5" s="5">
        <f>'Retirement Forecast'!J17</f>
        <v>0</v>
      </c>
      <c r="K5" s="5">
        <f>'Retirement Forecast'!K17</f>
        <v>0</v>
      </c>
      <c r="L5" s="5">
        <f>'Retirement Forecast'!L17</f>
        <v>0</v>
      </c>
      <c r="M5" s="5">
        <f>'Retirement Forecast'!M17</f>
        <v>0</v>
      </c>
      <c r="N5" s="5">
        <f>'Retirement Forecast'!N17</f>
        <v>0</v>
      </c>
      <c r="O5" s="5">
        <f>'Retirement Forecast'!O17</f>
        <v>0</v>
      </c>
      <c r="P5" s="5">
        <f>'Retirement Forecast'!P17</f>
        <v>0</v>
      </c>
      <c r="Q5" s="5">
        <f>'Retirement Forecast'!Q17</f>
        <v>0</v>
      </c>
      <c r="R5" s="5">
        <f>'Retirement Forecast'!R17</f>
        <v>0</v>
      </c>
      <c r="S5" s="5">
        <f>'Retirement Forecast'!S17</f>
        <v>0</v>
      </c>
      <c r="T5" s="5">
        <f>'Retirement Forecast'!T17</f>
        <v>0</v>
      </c>
      <c r="U5" s="5">
        <f>'Retirement Forecast'!U17</f>
        <v>0</v>
      </c>
      <c r="V5" s="5">
        <f>'Retirement Forecast'!V17</f>
        <v>0</v>
      </c>
      <c r="W5" s="5">
        <f>'Retirement Forecast'!W17</f>
        <v>0</v>
      </c>
      <c r="X5" s="5">
        <f>'Retirement Forecast'!X17</f>
        <v>0</v>
      </c>
      <c r="Y5" s="5">
        <f>'Retirement Forecast'!Y17</f>
        <v>0</v>
      </c>
      <c r="Z5" s="5">
        <f>'Retirement Forecast'!Z17</f>
        <v>0</v>
      </c>
      <c r="AA5" s="5">
        <f>'Retirement Forecast'!AA17</f>
        <v>0</v>
      </c>
      <c r="AB5" s="5">
        <f>'Retirement Forecast'!AB17</f>
        <v>0</v>
      </c>
      <c r="AC5" s="5">
        <f>'Retirement Forecast'!AC17</f>
        <v>0</v>
      </c>
      <c r="AD5" s="5">
        <f>'Retirement Forecast'!AD17</f>
        <v>0</v>
      </c>
      <c r="AE5" s="5">
        <f>'Retirement Forecast'!AE17</f>
        <v>0</v>
      </c>
      <c r="AF5" s="5">
        <f>'Retirement Forecast'!AF17</f>
        <v>0</v>
      </c>
      <c r="AG5" s="5">
        <f>'Retirement Forecast'!AG17</f>
        <v>0</v>
      </c>
      <c r="AH5" s="5">
        <f>'Retirement Forecast'!AH17</f>
        <v>0</v>
      </c>
      <c r="AI5" s="5">
        <f>'Retirement Forecast'!AI17</f>
        <v>0</v>
      </c>
      <c r="AJ5" s="5">
        <f>'Retirement Forecast'!AJ17</f>
        <v>0</v>
      </c>
    </row>
    <row r="6" spans="1:37" x14ac:dyDescent="0.2">
      <c r="A6" s="4" t="s">
        <v>12</v>
      </c>
      <c r="B6" s="5">
        <f>'Retirement Forecast'!B16</f>
        <v>0</v>
      </c>
      <c r="C6" s="5">
        <f>'Retirement Forecast'!C16</f>
        <v>0</v>
      </c>
      <c r="D6" s="5">
        <f>'Retirement Forecast'!D16</f>
        <v>0</v>
      </c>
      <c r="E6" s="5">
        <f>'Retirement Forecast'!E16</f>
        <v>0</v>
      </c>
      <c r="F6" s="5">
        <f>'Retirement Forecast'!F16</f>
        <v>0</v>
      </c>
      <c r="G6" s="5">
        <f>'Retirement Forecast'!G16</f>
        <v>0</v>
      </c>
      <c r="H6" s="5">
        <f>'Retirement Forecast'!H16</f>
        <v>0</v>
      </c>
      <c r="I6" s="5">
        <f>'Retirement Forecast'!I16</f>
        <v>0</v>
      </c>
      <c r="J6" s="5">
        <f>'Retirement Forecast'!J16</f>
        <v>0</v>
      </c>
      <c r="K6" s="5">
        <f>'Retirement Forecast'!K16</f>
        <v>0</v>
      </c>
      <c r="L6" s="5">
        <f>'Retirement Forecast'!L16</f>
        <v>0</v>
      </c>
      <c r="M6" s="5">
        <f>'Retirement Forecast'!M16</f>
        <v>0</v>
      </c>
      <c r="N6" s="5">
        <f>'Retirement Forecast'!N16</f>
        <v>0</v>
      </c>
      <c r="O6" s="5">
        <f>'Retirement Forecast'!O16</f>
        <v>0</v>
      </c>
      <c r="P6" s="5">
        <f>'Retirement Forecast'!P16</f>
        <v>0</v>
      </c>
      <c r="Q6" s="5">
        <f>'Retirement Forecast'!Q16</f>
        <v>0</v>
      </c>
      <c r="R6" s="5">
        <f>'Retirement Forecast'!R16</f>
        <v>0</v>
      </c>
      <c r="S6" s="5">
        <f>'Retirement Forecast'!S16</f>
        <v>0</v>
      </c>
      <c r="T6" s="5">
        <f>'Retirement Forecast'!T16</f>
        <v>0</v>
      </c>
      <c r="U6" s="5">
        <f>'Retirement Forecast'!U16</f>
        <v>0</v>
      </c>
      <c r="V6" s="5">
        <f>'Retirement Forecast'!V16</f>
        <v>0</v>
      </c>
      <c r="W6" s="5">
        <f>'Retirement Forecast'!W16</f>
        <v>0</v>
      </c>
      <c r="X6" s="5">
        <f>'Retirement Forecast'!X16</f>
        <v>0</v>
      </c>
      <c r="Y6" s="5">
        <f>'Retirement Forecast'!Y16</f>
        <v>0</v>
      </c>
      <c r="Z6" s="5">
        <f>'Retirement Forecast'!Z16</f>
        <v>0</v>
      </c>
      <c r="AA6" s="5">
        <f>'Retirement Forecast'!AA16</f>
        <v>0</v>
      </c>
      <c r="AB6" s="5">
        <f>'Retirement Forecast'!AB16</f>
        <v>0</v>
      </c>
      <c r="AC6" s="5">
        <f>'Retirement Forecast'!AC16</f>
        <v>0</v>
      </c>
      <c r="AD6" s="5">
        <f>'Retirement Forecast'!AD16</f>
        <v>0</v>
      </c>
      <c r="AE6" s="5">
        <f>'Retirement Forecast'!AE16</f>
        <v>0</v>
      </c>
      <c r="AF6" s="5">
        <f>'Retirement Forecast'!AF16</f>
        <v>0</v>
      </c>
      <c r="AG6" s="5">
        <f>'Retirement Forecast'!AG16</f>
        <v>0</v>
      </c>
      <c r="AH6" s="5">
        <f>'Retirement Forecast'!AH16</f>
        <v>0</v>
      </c>
      <c r="AI6" s="5">
        <f>'Retirement Forecast'!AI16</f>
        <v>0</v>
      </c>
      <c r="AJ6" s="5">
        <f>'Retirement Forecast'!AJ16</f>
        <v>0</v>
      </c>
    </row>
    <row r="7" spans="1:37" x14ac:dyDescent="0.2">
      <c r="A7" s="4" t="s">
        <v>1</v>
      </c>
      <c r="B7">
        <f>'Retirement Forecast'!B15</f>
        <v>0</v>
      </c>
      <c r="C7">
        <f>'Retirement Forecast'!C15</f>
        <v>0</v>
      </c>
      <c r="D7">
        <f>'Retirement Forecast'!D15</f>
        <v>0</v>
      </c>
      <c r="E7">
        <f>'Retirement Forecast'!E15</f>
        <v>0</v>
      </c>
      <c r="F7">
        <f>'Retirement Forecast'!F15</f>
        <v>0</v>
      </c>
      <c r="G7">
        <f>'Retirement Forecast'!G15</f>
        <v>0</v>
      </c>
      <c r="H7">
        <f>'Retirement Forecast'!H15</f>
        <v>0</v>
      </c>
      <c r="I7">
        <f>'Retirement Forecast'!I15</f>
        <v>0</v>
      </c>
      <c r="J7">
        <f>'Retirement Forecast'!J15</f>
        <v>0</v>
      </c>
      <c r="K7">
        <f>'Retirement Forecast'!K15</f>
        <v>0</v>
      </c>
      <c r="L7">
        <f>'Retirement Forecast'!L15</f>
        <v>0</v>
      </c>
      <c r="M7">
        <f>'Retirement Forecast'!M15</f>
        <v>0</v>
      </c>
      <c r="N7">
        <f>'Retirement Forecast'!N15</f>
        <v>0</v>
      </c>
      <c r="O7">
        <f>'Retirement Forecast'!O15</f>
        <v>0</v>
      </c>
      <c r="P7">
        <f>'Retirement Forecast'!P15</f>
        <v>0</v>
      </c>
      <c r="Q7">
        <f>'Retirement Forecast'!Q15</f>
        <v>0</v>
      </c>
      <c r="R7">
        <f>'Retirement Forecast'!R15</f>
        <v>0</v>
      </c>
      <c r="S7">
        <f>'Retirement Forecast'!S15</f>
        <v>0</v>
      </c>
      <c r="T7">
        <f>'Retirement Forecast'!T15</f>
        <v>0</v>
      </c>
      <c r="U7">
        <f>'Retirement Forecast'!U15</f>
        <v>0</v>
      </c>
      <c r="V7">
        <f>'Retirement Forecast'!V15</f>
        <v>0</v>
      </c>
      <c r="W7">
        <f>'Retirement Forecast'!W15</f>
        <v>0</v>
      </c>
      <c r="X7">
        <f>'Retirement Forecast'!X15</f>
        <v>0</v>
      </c>
      <c r="Y7">
        <f>'Retirement Forecast'!Y15</f>
        <v>0</v>
      </c>
      <c r="Z7">
        <f>'Retirement Forecast'!Z15</f>
        <v>0</v>
      </c>
      <c r="AA7">
        <f>'Retirement Forecast'!AA15</f>
        <v>0</v>
      </c>
      <c r="AB7">
        <f>'Retirement Forecast'!AB15</f>
        <v>0</v>
      </c>
      <c r="AC7">
        <f>'Retirement Forecast'!AC15</f>
        <v>0</v>
      </c>
      <c r="AD7">
        <f>'Retirement Forecast'!AD15</f>
        <v>0</v>
      </c>
      <c r="AE7">
        <f>'Retirement Forecast'!AE15</f>
        <v>0</v>
      </c>
      <c r="AF7">
        <f>'Retirement Forecast'!AF15</f>
        <v>0</v>
      </c>
      <c r="AG7">
        <f>'Retirement Forecast'!AG15</f>
        <v>0</v>
      </c>
      <c r="AH7">
        <f>'Retirement Forecast'!AH15</f>
        <v>0</v>
      </c>
      <c r="AI7">
        <f>'Retirement Forecast'!AI15</f>
        <v>0</v>
      </c>
      <c r="AJ7">
        <f>'Retirement Forecast'!AJ15</f>
        <v>0</v>
      </c>
    </row>
    <row r="8" spans="1:37" x14ac:dyDescent="0.2">
      <c r="A8" s="4" t="s">
        <v>2</v>
      </c>
      <c r="B8" s="5">
        <f>0</f>
        <v>0</v>
      </c>
      <c r="C8" s="5">
        <f>0</f>
        <v>0</v>
      </c>
      <c r="D8" s="5">
        <f>0</f>
        <v>0</v>
      </c>
      <c r="E8" s="5">
        <f>0</f>
        <v>0</v>
      </c>
      <c r="F8" s="5">
        <f>0</f>
        <v>0</v>
      </c>
      <c r="G8" s="5">
        <f>0</f>
        <v>0</v>
      </c>
      <c r="H8" s="5">
        <f>0</f>
        <v>0</v>
      </c>
      <c r="I8" s="5">
        <f>0</f>
        <v>0</v>
      </c>
      <c r="J8" s="5">
        <f>0</f>
        <v>0</v>
      </c>
      <c r="K8" s="5">
        <f>0</f>
        <v>0</v>
      </c>
      <c r="L8" s="5">
        <f>0</f>
        <v>0</v>
      </c>
      <c r="M8" s="5">
        <f>0</f>
        <v>0</v>
      </c>
      <c r="N8" s="5">
        <f>0</f>
        <v>0</v>
      </c>
      <c r="O8" s="5">
        <f>0</f>
        <v>0</v>
      </c>
      <c r="P8" s="5">
        <f>0</f>
        <v>0</v>
      </c>
      <c r="Q8" s="5">
        <f>0</f>
        <v>0</v>
      </c>
      <c r="R8" s="5">
        <f>0</f>
        <v>0</v>
      </c>
      <c r="S8" s="5">
        <f>0</f>
        <v>0</v>
      </c>
      <c r="T8" s="5">
        <f>0</f>
        <v>0</v>
      </c>
      <c r="U8" s="5">
        <f>0</f>
        <v>0</v>
      </c>
      <c r="V8" s="5">
        <f>0</f>
        <v>0</v>
      </c>
      <c r="W8" s="5">
        <f>0</f>
        <v>0</v>
      </c>
      <c r="X8" s="5">
        <f>0</f>
        <v>0</v>
      </c>
      <c r="Y8" s="5">
        <f>0</f>
        <v>0</v>
      </c>
      <c r="Z8" s="5">
        <f>0</f>
        <v>0</v>
      </c>
      <c r="AA8" s="5">
        <f>0</f>
        <v>0</v>
      </c>
      <c r="AB8" s="5">
        <f>0</f>
        <v>0</v>
      </c>
      <c r="AC8" s="5">
        <f>0</f>
        <v>0</v>
      </c>
      <c r="AD8" s="5">
        <f>0</f>
        <v>0</v>
      </c>
      <c r="AE8" s="5">
        <f>0</f>
        <v>0</v>
      </c>
      <c r="AF8" s="5">
        <f>0</f>
        <v>0</v>
      </c>
      <c r="AG8" s="5">
        <f>0</f>
        <v>0</v>
      </c>
      <c r="AH8" s="5">
        <f>0</f>
        <v>0</v>
      </c>
      <c r="AI8" s="5">
        <f>0</f>
        <v>0</v>
      </c>
      <c r="AJ8" s="5">
        <f>0</f>
        <v>0</v>
      </c>
    </row>
    <row r="9" spans="1:37" x14ac:dyDescent="0.2">
      <c r="A9" s="4" t="s">
        <v>3</v>
      </c>
      <c r="B9" s="5">
        <f>'Retirement Forecast'!B14/2</f>
        <v>0</v>
      </c>
      <c r="C9" s="5">
        <f>'Retirement Forecast'!C14/2</f>
        <v>0</v>
      </c>
      <c r="D9" s="5">
        <f>'Retirement Forecast'!D14/2</f>
        <v>0</v>
      </c>
      <c r="E9" s="5">
        <f>'Retirement Forecast'!E14/2</f>
        <v>0</v>
      </c>
      <c r="F9" s="5">
        <f>'Retirement Forecast'!F14/2</f>
        <v>0</v>
      </c>
      <c r="G9" s="5">
        <f>'Retirement Forecast'!G14/2</f>
        <v>0</v>
      </c>
      <c r="H9" s="5">
        <f>'Retirement Forecast'!H14/2</f>
        <v>0</v>
      </c>
      <c r="I9" s="5">
        <f>'Retirement Forecast'!I14/2</f>
        <v>0</v>
      </c>
      <c r="J9" s="5">
        <f>'Retirement Forecast'!J14/2</f>
        <v>0</v>
      </c>
      <c r="K9" s="5">
        <f>'Retirement Forecast'!K14/2</f>
        <v>0</v>
      </c>
      <c r="L9" s="5">
        <f>'Retirement Forecast'!L14/2</f>
        <v>0</v>
      </c>
      <c r="M9" s="5">
        <f>'Retirement Forecast'!M14/2</f>
        <v>0</v>
      </c>
      <c r="N9" s="5">
        <f>'Retirement Forecast'!N14/2</f>
        <v>0</v>
      </c>
      <c r="O9" s="5">
        <f>'Retirement Forecast'!O14/2</f>
        <v>0</v>
      </c>
      <c r="P9" s="5">
        <f>'Retirement Forecast'!P14/2</f>
        <v>0</v>
      </c>
      <c r="Q9" s="5">
        <f>'Retirement Forecast'!Q14/2</f>
        <v>0</v>
      </c>
      <c r="R9" s="5">
        <f>'Retirement Forecast'!R14/2</f>
        <v>0</v>
      </c>
      <c r="S9" s="5">
        <f>'Retirement Forecast'!S14/2</f>
        <v>0</v>
      </c>
      <c r="T9" s="5">
        <f>'Retirement Forecast'!T14/2</f>
        <v>0</v>
      </c>
      <c r="U9" s="5">
        <f>'Retirement Forecast'!U14/2</f>
        <v>0</v>
      </c>
      <c r="V9" s="5">
        <f>'Retirement Forecast'!V14/2</f>
        <v>0</v>
      </c>
      <c r="W9" s="5">
        <f>'Retirement Forecast'!W14/2</f>
        <v>0</v>
      </c>
      <c r="X9" s="5">
        <f>'Retirement Forecast'!X14/2</f>
        <v>0</v>
      </c>
      <c r="Y9" s="5">
        <f>'Retirement Forecast'!Y14/2</f>
        <v>0</v>
      </c>
      <c r="Z9" s="5">
        <f>'Retirement Forecast'!Z14/2</f>
        <v>0</v>
      </c>
      <c r="AA9" s="5">
        <f>'Retirement Forecast'!AA14/2</f>
        <v>0</v>
      </c>
      <c r="AB9" s="5">
        <f>'Retirement Forecast'!AB14/2</f>
        <v>0</v>
      </c>
      <c r="AC9" s="5">
        <f>'Retirement Forecast'!AC14/2</f>
        <v>0</v>
      </c>
      <c r="AD9" s="5">
        <f>'Retirement Forecast'!AD14/2</f>
        <v>0</v>
      </c>
      <c r="AE9" s="5">
        <f>'Retirement Forecast'!AE14/2</f>
        <v>0</v>
      </c>
      <c r="AF9" s="5">
        <f>'Retirement Forecast'!AF14/2</f>
        <v>0</v>
      </c>
      <c r="AG9" s="5">
        <f>'Retirement Forecast'!AG14/2</f>
        <v>0</v>
      </c>
      <c r="AH9" s="5">
        <f>'Retirement Forecast'!AH14/2</f>
        <v>0</v>
      </c>
      <c r="AI9" s="5">
        <f>'Retirement Forecast'!AI14/2</f>
        <v>0</v>
      </c>
      <c r="AJ9" s="5">
        <f>'Retirement Forecast'!AJ14/2</f>
        <v>0</v>
      </c>
    </row>
    <row r="10" spans="1:37" x14ac:dyDescent="0.2">
      <c r="A10" s="4" t="s">
        <v>4</v>
      </c>
      <c r="B10" s="5">
        <f>'Retirement Forecast'!B14/2</f>
        <v>0</v>
      </c>
      <c r="C10" s="5">
        <f>'Retirement Forecast'!C14/2</f>
        <v>0</v>
      </c>
      <c r="D10" s="5">
        <f>'Retirement Forecast'!D14/2</f>
        <v>0</v>
      </c>
      <c r="E10" s="5">
        <f>'Retirement Forecast'!E14/2</f>
        <v>0</v>
      </c>
      <c r="F10" s="5">
        <f>'Retirement Forecast'!F14/2</f>
        <v>0</v>
      </c>
      <c r="G10" s="5">
        <f>'Retirement Forecast'!G14/2</f>
        <v>0</v>
      </c>
      <c r="H10" s="5">
        <f>'Retirement Forecast'!H14/2</f>
        <v>0</v>
      </c>
      <c r="I10" s="5">
        <f>'Retirement Forecast'!I14/2</f>
        <v>0</v>
      </c>
      <c r="J10" s="5">
        <f>'Retirement Forecast'!J14/2</f>
        <v>0</v>
      </c>
      <c r="K10" s="5">
        <f>'Retirement Forecast'!K14/2</f>
        <v>0</v>
      </c>
      <c r="L10" s="5">
        <f>'Retirement Forecast'!L14/2</f>
        <v>0</v>
      </c>
      <c r="M10" s="5">
        <f>'Retirement Forecast'!M14/2</f>
        <v>0</v>
      </c>
      <c r="N10" s="5">
        <f>'Retirement Forecast'!N14/2</f>
        <v>0</v>
      </c>
      <c r="O10" s="5">
        <f>'Retirement Forecast'!O14/2</f>
        <v>0</v>
      </c>
      <c r="P10" s="5">
        <f>'Retirement Forecast'!P14/2</f>
        <v>0</v>
      </c>
      <c r="Q10" s="5">
        <f>'Retirement Forecast'!Q14/2</f>
        <v>0</v>
      </c>
      <c r="R10" s="5">
        <f>'Retirement Forecast'!R14/2</f>
        <v>0</v>
      </c>
      <c r="S10" s="5">
        <f>'Retirement Forecast'!S14/2</f>
        <v>0</v>
      </c>
      <c r="T10" s="5">
        <f>'Retirement Forecast'!T14/2</f>
        <v>0</v>
      </c>
      <c r="U10" s="5">
        <f>'Retirement Forecast'!U14/2</f>
        <v>0</v>
      </c>
      <c r="V10" s="5">
        <f>'Retirement Forecast'!V14/2</f>
        <v>0</v>
      </c>
      <c r="W10" s="5">
        <f>'Retirement Forecast'!W14/2</f>
        <v>0</v>
      </c>
      <c r="X10" s="5">
        <f>'Retirement Forecast'!X14/2</f>
        <v>0</v>
      </c>
      <c r="Y10" s="5">
        <f>'Retirement Forecast'!Y14/2</f>
        <v>0</v>
      </c>
      <c r="Z10" s="5">
        <f>'Retirement Forecast'!Z14/2</f>
        <v>0</v>
      </c>
      <c r="AA10" s="5">
        <f>'Retirement Forecast'!AA14/2</f>
        <v>0</v>
      </c>
      <c r="AB10" s="5">
        <f>'Retirement Forecast'!AB14/2</f>
        <v>0</v>
      </c>
      <c r="AC10" s="5">
        <f>'Retirement Forecast'!AC14/2</f>
        <v>0</v>
      </c>
      <c r="AD10" s="5">
        <f>'Retirement Forecast'!AD14/2</f>
        <v>0</v>
      </c>
      <c r="AE10" s="5">
        <f>'Retirement Forecast'!AE14/2</f>
        <v>0</v>
      </c>
      <c r="AF10" s="5">
        <f>'Retirement Forecast'!AF14/2</f>
        <v>0</v>
      </c>
      <c r="AG10" s="5">
        <f>'Retirement Forecast'!AG14/2</f>
        <v>0</v>
      </c>
      <c r="AH10" s="5">
        <f>'Retirement Forecast'!AH14/2</f>
        <v>0</v>
      </c>
      <c r="AI10" s="5">
        <f>'Retirement Forecast'!AI14/2</f>
        <v>0</v>
      </c>
      <c r="AJ10" s="5">
        <f>'Retirement Forecast'!AJ14/2</f>
        <v>0</v>
      </c>
    </row>
    <row r="11" spans="1:37" x14ac:dyDescent="0.2">
      <c r="A11" s="4" t="s">
        <v>9</v>
      </c>
      <c r="B11" s="5">
        <f>0</f>
        <v>0</v>
      </c>
      <c r="C11" s="5">
        <f>0</f>
        <v>0</v>
      </c>
      <c r="D11" s="5">
        <f>0</f>
        <v>0</v>
      </c>
      <c r="E11" s="5">
        <f>0</f>
        <v>0</v>
      </c>
      <c r="F11" s="5">
        <f>0</f>
        <v>0</v>
      </c>
      <c r="G11" s="5">
        <f>0</f>
        <v>0</v>
      </c>
      <c r="H11" s="5">
        <f>0</f>
        <v>0</v>
      </c>
      <c r="I11" s="5">
        <f>0</f>
        <v>0</v>
      </c>
      <c r="J11" s="5">
        <f>0</f>
        <v>0</v>
      </c>
      <c r="K11" s="5">
        <f>0</f>
        <v>0</v>
      </c>
      <c r="L11" s="5">
        <f>0</f>
        <v>0</v>
      </c>
      <c r="M11" s="5">
        <f>0</f>
        <v>0</v>
      </c>
      <c r="N11" s="5">
        <f>0</f>
        <v>0</v>
      </c>
      <c r="O11" s="5">
        <f>0</f>
        <v>0</v>
      </c>
      <c r="P11" s="5">
        <f>0</f>
        <v>0</v>
      </c>
      <c r="Q11" s="5">
        <f>0</f>
        <v>0</v>
      </c>
      <c r="R11" s="5">
        <f>0</f>
        <v>0</v>
      </c>
      <c r="S11" s="5">
        <f>0</f>
        <v>0</v>
      </c>
      <c r="T11" s="5">
        <f>0</f>
        <v>0</v>
      </c>
      <c r="U11" s="5">
        <f>0</f>
        <v>0</v>
      </c>
      <c r="V11" s="5">
        <f>0</f>
        <v>0</v>
      </c>
      <c r="W11" s="5">
        <f>0</f>
        <v>0</v>
      </c>
      <c r="X11" s="5">
        <f>0</f>
        <v>0</v>
      </c>
      <c r="Y11" s="5">
        <f>0</f>
        <v>0</v>
      </c>
      <c r="Z11" s="5">
        <f>0</f>
        <v>0</v>
      </c>
      <c r="AA11" s="5">
        <f>0</f>
        <v>0</v>
      </c>
      <c r="AB11" s="5">
        <f>0</f>
        <v>0</v>
      </c>
      <c r="AC11" s="5">
        <f>0</f>
        <v>0</v>
      </c>
      <c r="AD11" s="5">
        <f>0</f>
        <v>0</v>
      </c>
      <c r="AE11" s="5">
        <f>0</f>
        <v>0</v>
      </c>
      <c r="AF11" s="5">
        <f>0</f>
        <v>0</v>
      </c>
      <c r="AG11" s="5">
        <f>0</f>
        <v>0</v>
      </c>
      <c r="AH11" s="5">
        <f>0</f>
        <v>0</v>
      </c>
      <c r="AI11" s="5">
        <f>0</f>
        <v>0</v>
      </c>
      <c r="AJ11" s="5">
        <f>0</f>
        <v>0</v>
      </c>
    </row>
    <row r="12" spans="1:37" x14ac:dyDescent="0.2">
      <c r="A12" s="4" t="s">
        <v>10</v>
      </c>
      <c r="B12" s="5">
        <f>'Retirement Forecast'!B9</f>
        <v>0</v>
      </c>
      <c r="C12" s="5">
        <f>'Retirement Forecast'!C9</f>
        <v>0</v>
      </c>
      <c r="D12" s="5">
        <f>'Retirement Forecast'!D9</f>
        <v>0</v>
      </c>
      <c r="E12" s="5">
        <f>'Retirement Forecast'!E9</f>
        <v>0</v>
      </c>
      <c r="F12" s="5">
        <f>'Retirement Forecast'!F9</f>
        <v>0</v>
      </c>
      <c r="G12" s="5">
        <f>'Retirement Forecast'!G9</f>
        <v>0</v>
      </c>
      <c r="H12" s="5">
        <f>'Retirement Forecast'!H9</f>
        <v>0</v>
      </c>
      <c r="I12" s="5">
        <f>'Retirement Forecast'!I9</f>
        <v>0</v>
      </c>
      <c r="J12" s="5">
        <f>'Retirement Forecast'!J9</f>
        <v>0</v>
      </c>
      <c r="K12" s="5">
        <f>'Retirement Forecast'!K9</f>
        <v>0</v>
      </c>
      <c r="L12" s="5">
        <f>'Retirement Forecast'!L9</f>
        <v>0</v>
      </c>
      <c r="M12" s="5">
        <f>'Retirement Forecast'!M9</f>
        <v>0</v>
      </c>
      <c r="N12" s="5">
        <f>'Retirement Forecast'!N9</f>
        <v>0</v>
      </c>
      <c r="O12" s="5">
        <f>'Retirement Forecast'!O9</f>
        <v>0</v>
      </c>
      <c r="P12" s="5">
        <f>'Retirement Forecast'!P9</f>
        <v>0</v>
      </c>
      <c r="Q12" s="5">
        <f>'Retirement Forecast'!Q9</f>
        <v>0</v>
      </c>
      <c r="R12" s="5">
        <f>'Retirement Forecast'!R9</f>
        <v>0</v>
      </c>
      <c r="S12" s="5">
        <f>'Retirement Forecast'!S9</f>
        <v>0</v>
      </c>
      <c r="T12" s="5">
        <f>'Retirement Forecast'!T9</f>
        <v>0</v>
      </c>
      <c r="U12" s="5">
        <f>'Retirement Forecast'!U9</f>
        <v>0</v>
      </c>
      <c r="V12" s="5">
        <f>'Retirement Forecast'!V9</f>
        <v>0</v>
      </c>
      <c r="W12" s="5">
        <f>'Retirement Forecast'!W9</f>
        <v>0</v>
      </c>
      <c r="X12" s="5">
        <f>'Retirement Forecast'!X9</f>
        <v>0</v>
      </c>
      <c r="Y12" s="5">
        <f>'Retirement Forecast'!Y9</f>
        <v>0</v>
      </c>
      <c r="Z12" s="5">
        <f>'Retirement Forecast'!Z9</f>
        <v>0</v>
      </c>
      <c r="AA12" s="5">
        <f>'Retirement Forecast'!AA9</f>
        <v>0</v>
      </c>
      <c r="AB12" s="5">
        <f>'Retirement Forecast'!AB9</f>
        <v>0</v>
      </c>
      <c r="AC12" s="5">
        <f>'Retirement Forecast'!AC9</f>
        <v>0</v>
      </c>
      <c r="AD12" s="5">
        <f>'Retirement Forecast'!AD9</f>
        <v>0</v>
      </c>
      <c r="AE12" s="5">
        <f>'Retirement Forecast'!AE9</f>
        <v>0</v>
      </c>
      <c r="AF12" s="5">
        <f>'Retirement Forecast'!AF9</f>
        <v>0</v>
      </c>
      <c r="AG12" s="5">
        <f>'Retirement Forecast'!AG9</f>
        <v>0</v>
      </c>
      <c r="AH12" s="5">
        <f>'Retirement Forecast'!AH9</f>
        <v>0</v>
      </c>
      <c r="AI12" s="5">
        <f>'Retirement Forecast'!AI9</f>
        <v>0</v>
      </c>
      <c r="AJ12" s="5">
        <f>'Retirement Forecast'!AJ9</f>
        <v>0</v>
      </c>
    </row>
    <row r="13" spans="1:37" x14ac:dyDescent="0.2">
      <c r="A13" s="4" t="s">
        <v>77</v>
      </c>
      <c r="B13" s="5">
        <f>0</f>
        <v>0</v>
      </c>
      <c r="C13" s="5">
        <f>'Coal-to-gas'!B29</f>
        <v>0</v>
      </c>
      <c r="D13" s="5">
        <f>'Coal-to-gas'!C29</f>
        <v>0</v>
      </c>
      <c r="E13" s="5">
        <f>'Coal-to-gas'!D29</f>
        <v>0</v>
      </c>
      <c r="F13" s="5">
        <f>'Coal-to-gas'!E29</f>
        <v>0</v>
      </c>
      <c r="G13" s="5">
        <f>'Coal-to-gas'!F29</f>
        <v>0</v>
      </c>
      <c r="H13" s="5">
        <f>'Coal-to-gas'!G29</f>
        <v>0</v>
      </c>
      <c r="I13" s="5">
        <f>'Coal-to-gas'!H29</f>
        <v>0</v>
      </c>
      <c r="J13" s="5">
        <f>'Coal-to-gas'!I29</f>
        <v>0</v>
      </c>
      <c r="K13" s="5">
        <f>'Coal-to-gas'!J29</f>
        <v>0</v>
      </c>
      <c r="L13" s="5">
        <f>'Coal-to-gas'!K29</f>
        <v>0</v>
      </c>
      <c r="M13" s="5">
        <f>'Coal-to-gas'!L29</f>
        <v>0</v>
      </c>
      <c r="N13" s="5">
        <f>'Coal-to-gas'!M29</f>
        <v>0</v>
      </c>
      <c r="O13" s="5">
        <f>'Coal-to-gas'!N29</f>
        <v>0</v>
      </c>
      <c r="P13" s="5">
        <f>'Coal-to-gas'!O29</f>
        <v>0</v>
      </c>
      <c r="Q13" s="5">
        <f>'Coal-to-gas'!P29</f>
        <v>0</v>
      </c>
      <c r="R13" s="5">
        <f>'Coal-to-gas'!Q29</f>
        <v>0</v>
      </c>
      <c r="S13" s="5">
        <f>'Coal-to-gas'!R29</f>
        <v>0</v>
      </c>
      <c r="T13" s="5">
        <f>'Coal-to-gas'!S29</f>
        <v>0</v>
      </c>
      <c r="U13" s="5">
        <f>'Coal-to-gas'!T29</f>
        <v>0</v>
      </c>
      <c r="V13" s="5">
        <f>'Coal-to-gas'!U29</f>
        <v>797</v>
      </c>
      <c r="W13" s="5">
        <f>'Coal-to-gas'!V29</f>
        <v>1174</v>
      </c>
      <c r="X13" s="5">
        <f>'Coal-to-gas'!W29</f>
        <v>1699</v>
      </c>
      <c r="Y13" s="5">
        <f>'Coal-to-gas'!X29</f>
        <v>0</v>
      </c>
      <c r="Z13" s="5">
        <f>'Coal-to-gas'!Y29</f>
        <v>0</v>
      </c>
      <c r="AA13" s="5">
        <f>'Coal-to-gas'!Z29</f>
        <v>0</v>
      </c>
      <c r="AB13" s="5">
        <f>'Coal-to-gas'!AA29</f>
        <v>0</v>
      </c>
      <c r="AC13" s="5">
        <f>'Coal-to-gas'!AB29</f>
        <v>0</v>
      </c>
      <c r="AD13" s="5">
        <f>'Coal-to-gas'!AC29</f>
        <v>0</v>
      </c>
      <c r="AE13" s="5">
        <f>'Coal-to-gas'!AD29</f>
        <v>0</v>
      </c>
      <c r="AF13" s="5">
        <f>'Coal-to-gas'!AE29</f>
        <v>0</v>
      </c>
      <c r="AG13" s="5">
        <f>'Coal-to-gas'!AF29</f>
        <v>0</v>
      </c>
      <c r="AH13" s="5">
        <f>'Coal-to-gas'!AG29</f>
        <v>0</v>
      </c>
      <c r="AI13" s="5">
        <f>'Coal-to-gas'!AH29</f>
        <v>0</v>
      </c>
      <c r="AJ13" s="5">
        <f>'Coal-to-gas'!AI29</f>
        <v>0</v>
      </c>
    </row>
    <row r="14" spans="1:37" x14ac:dyDescent="0.2">
      <c r="A14" s="4" t="s">
        <v>139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Installed Capacity Forecast</vt:lpstr>
      <vt:lpstr>Generation Capacity by Type</vt:lpstr>
      <vt:lpstr>Retirement Forecast</vt:lpstr>
      <vt:lpstr>Coal Phase Out</vt:lpstr>
      <vt:lpstr>Coal-to-gas</vt:lpstr>
      <vt:lpstr>BCR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Benjamin Israel</cp:lastModifiedBy>
  <dcterms:created xsi:type="dcterms:W3CDTF">2015-12-15T21:40:01Z</dcterms:created>
  <dcterms:modified xsi:type="dcterms:W3CDTF">2019-03-09T00:03:42Z</dcterms:modified>
</cp:coreProperties>
</file>