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Robbie\Dropbox (Energy InNovation)\My Documents\Energy Policy Solutions\Alberta\Models\eps-1.4.2-alberta-wipD\inputdata\elec\MPCbS\"/>
    </mc:Choice>
  </mc:AlternateContent>
  <bookViews>
    <workbookView xWindow="-36315" yWindow="465" windowWidth="23820" windowHeight="16200" activeTab="3"/>
  </bookViews>
  <sheets>
    <sheet name="About" sheetId="1" r:id="rId1"/>
    <sheet name="AB data" sheetId="4" r:id="rId2"/>
    <sheet name="Geothermal" sheetId="5" r:id="rId3"/>
    <sheet name="MPCbS" sheetId="3" r:id="rId4"/>
  </sheet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7" i="3" l="1"/>
  <c r="E3" i="4"/>
  <c r="E4" i="4"/>
  <c r="E5" i="4"/>
  <c r="E6" i="4"/>
  <c r="E7" i="4"/>
  <c r="E8" i="4"/>
  <c r="E9" i="4"/>
  <c r="E10" i="4"/>
  <c r="E2" i="4"/>
  <c r="B13" i="3"/>
  <c r="D29" i="5"/>
  <c r="D28" i="5"/>
  <c r="C30" i="5"/>
  <c r="B8" i="3"/>
  <c r="B6" i="3"/>
  <c r="B5" i="3"/>
  <c r="B9" i="3"/>
  <c r="B2" i="3"/>
  <c r="B12" i="3"/>
  <c r="B11" i="3"/>
  <c r="B4" i="3"/>
  <c r="B3" i="3"/>
  <c r="B30" i="5"/>
  <c r="A33" i="5"/>
  <c r="B10" i="3"/>
</calcChain>
</file>

<file path=xl/sharedStrings.xml><?xml version="1.0" encoding="utf-8"?>
<sst xmlns="http://schemas.openxmlformats.org/spreadsheetml/2006/main" count="83" uniqueCount="79">
  <si>
    <t>Source:</t>
  </si>
  <si>
    <t>Onshore wind</t>
  </si>
  <si>
    <t>Offshore wind</t>
  </si>
  <si>
    <t>Hydro</t>
  </si>
  <si>
    <t>hydro</t>
  </si>
  <si>
    <t>biomass</t>
  </si>
  <si>
    <t>solar PV</t>
  </si>
  <si>
    <t>solar thermal</t>
  </si>
  <si>
    <t>MPCbS Max Potential Capacity by Source</t>
  </si>
  <si>
    <t>Electricity Source</t>
  </si>
  <si>
    <t>Max Potential Capacity (MW)</t>
  </si>
  <si>
    <t>natural gas nonpeaker</t>
  </si>
  <si>
    <t>geothermal</t>
  </si>
  <si>
    <t>petroleum</t>
  </si>
  <si>
    <t>natural gas peaker</t>
  </si>
  <si>
    <t>hard coal</t>
  </si>
  <si>
    <t>onshore wind</t>
  </si>
  <si>
    <t>http://wellbeing.ihsp.mcgill.ca/publications/Barrington-Leigh-Ouliaris-IAEE2016.pdf</t>
  </si>
  <si>
    <t>Solar farming</t>
  </si>
  <si>
    <t>Solar PV (Rural)</t>
  </si>
  <si>
    <t>Biomass</t>
  </si>
  <si>
    <t>Wave</t>
  </si>
  <si>
    <t>Tidal</t>
  </si>
  <si>
    <t>Technology type</t>
  </si>
  <si>
    <t>RE potential (TWh/year)</t>
  </si>
  <si>
    <t>Capacity factor (%)</t>
  </si>
  <si>
    <t>Capacity (MW)</t>
  </si>
  <si>
    <t>https://www.lazard.com/media/450337/lazard-levelized-cost-of-energy-version-110.pdf</t>
  </si>
  <si>
    <t>The renewable energy landscape in Canada: A spatial analysis</t>
  </si>
  <si>
    <t>Wind capacity factors</t>
  </si>
  <si>
    <t>Christopher Barrington-Leigh, Mark Ouliaris</t>
  </si>
  <si>
    <t>https://www.sciencedirect.com/science/article/pii/S1364032116308358</t>
  </si>
  <si>
    <t>Lazard LCOE 11.0</t>
  </si>
  <si>
    <t>Solar thermal (rural)</t>
  </si>
  <si>
    <t>Geothermal</t>
  </si>
  <si>
    <t>All sources and capacity factors (exc. wind and geothermal)</t>
  </si>
  <si>
    <t>CanGEA Canadian Geothermal Energy Association</t>
  </si>
  <si>
    <t>Canadian National Geothermal Database and Territorial Resource Estimate Maps</t>
  </si>
  <si>
    <t>AB: https://www.cangea.ca/alberta-geothermal-favourability-maps.html</t>
  </si>
  <si>
    <t>It appears that most geothermal potential in Canada is found in</t>
  </si>
  <si>
    <t>British Columbia, Alberta, and Yukon.  Estimates of potential are</t>
  </si>
  <si>
    <t>only available for these three provinces/territories.</t>
  </si>
  <si>
    <t>Estimates are available for either technically recoverable resources</t>
  </si>
  <si>
    <t>and "theoretical" power generation potential.  Even the technically</t>
  </si>
  <si>
    <t>recoverable resources are large, so we use them, as the more</t>
  </si>
  <si>
    <t>conservative metric.</t>
  </si>
  <si>
    <t>resources."  Indicated resources have been demonstrated to exist through</t>
  </si>
  <si>
    <t>direct measurement.  Inferred resources are based on extrapolation</t>
  </si>
  <si>
    <t>of temperature profiles, rock properties, and heat flow from limited</t>
  </si>
  <si>
    <t>In BC and YT (but not in AB),</t>
  </si>
  <si>
    <t>measurements.  (In AB, only the sum of indicated and inferred resources</t>
  </si>
  <si>
    <t>estimates are subdivided into "indicated resources" and "inferred</t>
  </si>
  <si>
    <t>is available.)  For conservatism, we use only indicated resources, and we</t>
  </si>
  <si>
    <t>estimate the share of AB's total that consists of indicated resources</t>
  </si>
  <si>
    <t>Potential estimates are also provided at different recovery rates (5%,</t>
  </si>
  <si>
    <t>14%, and 20%) and depths (from 1,500 m to 5,500 m).  We use the 20%</t>
  </si>
  <si>
    <t>recovery rate and the total across all depths, to capture all of the</t>
  </si>
  <si>
    <t>available, indicated resource.</t>
  </si>
  <si>
    <t>Province</t>
  </si>
  <si>
    <t>Indicated Resource</t>
  </si>
  <si>
    <t>Inferred Resource</t>
  </si>
  <si>
    <t>Total</t>
  </si>
  <si>
    <t>Unit</t>
  </si>
  <si>
    <t>MW</t>
  </si>
  <si>
    <t>BC</t>
  </si>
  <si>
    <t>AB</t>
  </si>
  <si>
    <t>YT</t>
  </si>
  <si>
    <t>Technical Potential</t>
  </si>
  <si>
    <t>using the shares from BC (since AB is located next to BC and not YT,</t>
  </si>
  <si>
    <t>so its underground properties may be more similar to those of BC).</t>
  </si>
  <si>
    <t>Total technical potential of indicated resources</t>
  </si>
  <si>
    <t>coal to gas</t>
  </si>
  <si>
    <t>Source for data below:</t>
  </si>
  <si>
    <t>cogen</t>
  </si>
  <si>
    <t>offshore wind</t>
  </si>
  <si>
    <t>Note:</t>
  </si>
  <si>
    <r>
      <t xml:space="preserve">For capacity factors, see </t>
    </r>
    <r>
      <rPr>
        <i/>
        <sz val="11"/>
        <color rgb="FF000000"/>
        <rFont val="Calibri"/>
        <family val="2"/>
        <scheme val="minor"/>
      </rPr>
      <t>BECF variable</t>
    </r>
  </si>
  <si>
    <t>Arbitrary factor</t>
  </si>
  <si>
    <t>Arbitrary factors account for the possible increase in potential (based on new studies, new technology developments, etc)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</si>
</sst>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43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24">
    <xf numFmtId="0" fontId="0" fillId="0" borderId="0" xfId="0"/>
    <xf numFmtId="0" fontId="2" fillId="0" borderId="0" xfId="0" applyFont="1"/>
    <xf numFmtId="0" fontId="2" fillId="2" borderId="0" xfId="0" applyFont="1" applyFill="1"/>
    <xf numFmtId="0" fontId="3" fillId="2" borderId="0" xfId="0" applyFont="1" applyFill="1"/>
    <xf numFmtId="0" fontId="0" fillId="0" borderId="0" xfId="0" applyAlignment="1">
      <alignment horizontal="left"/>
    </xf>
    <xf numFmtId="0" fontId="4" fillId="0" borderId="0" xfId="2"/>
    <xf numFmtId="0" fontId="0" fillId="0" borderId="0" xfId="0" applyFill="1"/>
    <xf numFmtId="1" fontId="0" fillId="0" borderId="0" xfId="0" applyNumberFormat="1"/>
    <xf numFmtId="0" fontId="6" fillId="0" borderId="0" xfId="0" applyFont="1"/>
    <xf numFmtId="0" fontId="7" fillId="3" borderId="0" xfId="0" applyFont="1" applyFill="1" applyAlignment="1">
      <alignment horizontal="center" vertical="center" wrapText="1"/>
    </xf>
    <xf numFmtId="9" fontId="0" fillId="0" borderId="0" xfId="1" applyFont="1"/>
    <xf numFmtId="164" fontId="0" fillId="0" borderId="0" xfId="3" applyNumberFormat="1" applyFont="1"/>
    <xf numFmtId="164" fontId="0" fillId="0" borderId="0" xfId="0" applyNumberFormat="1"/>
    <xf numFmtId="0" fontId="2" fillId="0" borderId="0" xfId="0" applyFont="1" applyAlignment="1">
      <alignment horizontal="right"/>
    </xf>
    <xf numFmtId="0" fontId="0" fillId="0" borderId="0" xfId="0" applyAlignment="1">
      <alignment wrapText="1"/>
    </xf>
    <xf numFmtId="0" fontId="2" fillId="2" borderId="0" xfId="0" applyFont="1" applyFill="1" applyAlignment="1">
      <alignment wrapText="1"/>
    </xf>
    <xf numFmtId="0" fontId="2" fillId="4" borderId="0" xfId="0" applyFont="1" applyFill="1"/>
    <xf numFmtId="0" fontId="0" fillId="4" borderId="0" xfId="0" applyFill="1"/>
    <xf numFmtId="1" fontId="0" fillId="5" borderId="0" xfId="0" applyNumberFormat="1" applyFill="1"/>
    <xf numFmtId="1" fontId="0" fillId="6" borderId="0" xfId="0" applyNumberFormat="1" applyFill="1"/>
    <xf numFmtId="9" fontId="0" fillId="0" borderId="0" xfId="1" applyFont="1" applyFill="1"/>
    <xf numFmtId="0" fontId="8" fillId="0" borderId="0" xfId="0" applyFont="1"/>
    <xf numFmtId="165" fontId="0" fillId="0" borderId="0" xfId="3" applyNumberFormat="1" applyFont="1"/>
    <xf numFmtId="165" fontId="0" fillId="0" borderId="0" xfId="3" applyNumberFormat="1" applyFont="1" applyFill="1"/>
  </cellXfs>
  <cellStyles count="5">
    <cellStyle name="Comma" xfId="3" builtinId="3"/>
    <cellStyle name="Followed Hyperlink" xfId="4" builtinId="9" hidden="1"/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17</xdr:row>
      <xdr:rowOff>45720</xdr:rowOff>
    </xdr:from>
    <xdr:to>
      <xdr:col>3</xdr:col>
      <xdr:colOff>218676</xdr:colOff>
      <xdr:row>26</xdr:row>
      <xdr:rowOff>152181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0BBA82-24D1-40C7-AC16-EAAA7C76B6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154680"/>
          <a:ext cx="3190476" cy="1752381"/>
        </a:xfrm>
        <a:prstGeom prst="rect">
          <a:avLst/>
        </a:prstGeom>
      </xdr:spPr>
    </xdr:pic>
    <xdr:clientData/>
  </xdr:twoCellAnchor>
  <xdr:twoCellAnchor editAs="oneCell">
    <xdr:from>
      <xdr:col>4</xdr:col>
      <xdr:colOff>228600</xdr:colOff>
      <xdr:row>17</xdr:row>
      <xdr:rowOff>22860</xdr:rowOff>
    </xdr:from>
    <xdr:to>
      <xdr:col>8</xdr:col>
      <xdr:colOff>68189</xdr:colOff>
      <xdr:row>26</xdr:row>
      <xdr:rowOff>129321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80337DD-12D0-4A04-A5EF-54E9B2BBC4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200400" y="3131820"/>
          <a:ext cx="3123809" cy="1752381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27</xdr:row>
      <xdr:rowOff>22860</xdr:rowOff>
    </xdr:from>
    <xdr:to>
      <xdr:col>3</xdr:col>
      <xdr:colOff>275829</xdr:colOff>
      <xdr:row>37</xdr:row>
      <xdr:rowOff>155965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8FBFA0C-CE1D-4DD7-BA25-2141D94BF4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6200" y="4960620"/>
          <a:ext cx="3171429" cy="1961905"/>
        </a:xfrm>
        <a:prstGeom prst="rect">
          <a:avLst/>
        </a:prstGeom>
      </xdr:spPr>
    </xdr:pic>
    <xdr:clientData/>
  </xdr:twoCellAnchor>
  <xdr:twoCellAnchor editAs="oneCell">
    <xdr:from>
      <xdr:col>8</xdr:col>
      <xdr:colOff>83820</xdr:colOff>
      <xdr:row>17</xdr:row>
      <xdr:rowOff>7620</xdr:rowOff>
    </xdr:from>
    <xdr:to>
      <xdr:col>12</xdr:col>
      <xdr:colOff>134856</xdr:colOff>
      <xdr:row>24</xdr:row>
      <xdr:rowOff>127460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F35E35F-E94B-45D2-A2BF-DF2E0E5F1E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339840" y="3116580"/>
          <a:ext cx="3190476" cy="1400000"/>
        </a:xfrm>
        <a:prstGeom prst="rect">
          <a:avLst/>
        </a:prstGeom>
      </xdr:spPr>
    </xdr:pic>
    <xdr:clientData/>
  </xdr:twoCellAnchor>
  <xdr:twoCellAnchor editAs="oneCell">
    <xdr:from>
      <xdr:col>8</xdr:col>
      <xdr:colOff>91440</xdr:colOff>
      <xdr:row>24</xdr:row>
      <xdr:rowOff>144780</xdr:rowOff>
    </xdr:from>
    <xdr:to>
      <xdr:col>15</xdr:col>
      <xdr:colOff>159325</xdr:colOff>
      <xdr:row>53</xdr:row>
      <xdr:rowOff>60308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9CA22FB-42E4-42EE-8176-960D6D86D9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347460" y="4533900"/>
          <a:ext cx="5561905" cy="5219048"/>
        </a:xfrm>
        <a:prstGeom prst="rect">
          <a:avLst/>
        </a:prstGeom>
      </xdr:spPr>
    </xdr:pic>
    <xdr:clientData/>
  </xdr:twoCellAnchor>
  <xdr:twoCellAnchor editAs="oneCell">
    <xdr:from>
      <xdr:col>4</xdr:col>
      <xdr:colOff>121920</xdr:colOff>
      <xdr:row>26</xdr:row>
      <xdr:rowOff>137160</xdr:rowOff>
    </xdr:from>
    <xdr:to>
      <xdr:col>8</xdr:col>
      <xdr:colOff>123414</xdr:colOff>
      <xdr:row>39</xdr:row>
      <xdr:rowOff>45434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FED4CCC6-5BD7-462F-99FD-4413ABA8E5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093720" y="4892040"/>
          <a:ext cx="3285714" cy="22857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://wellbeing.ihsp.mcgill.ca/publications/Barrington-Leigh-Ouliaris-IAEE2016.pdf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B22" sqref="B22"/>
    </sheetView>
  </sheetViews>
  <sheetFormatPr defaultColWidth="8.85546875" defaultRowHeight="15" x14ac:dyDescent="0.25"/>
  <cols>
    <col min="2" max="2" width="60.85546875" customWidth="1"/>
  </cols>
  <sheetData>
    <row r="1" spans="1:2" x14ac:dyDescent="0.25">
      <c r="A1" s="1" t="s">
        <v>8</v>
      </c>
    </row>
    <row r="3" spans="1:2" x14ac:dyDescent="0.25">
      <c r="A3" s="1" t="s">
        <v>0</v>
      </c>
      <c r="B3" s="2" t="s">
        <v>35</v>
      </c>
    </row>
    <row r="4" spans="1:2" x14ac:dyDescent="0.25">
      <c r="B4" t="s">
        <v>28</v>
      </c>
    </row>
    <row r="5" spans="1:2" x14ac:dyDescent="0.25">
      <c r="B5" s="4">
        <v>2016</v>
      </c>
    </row>
    <row r="6" spans="1:2" x14ac:dyDescent="0.25">
      <c r="B6" s="4" t="s">
        <v>30</v>
      </c>
    </row>
    <row r="7" spans="1:2" x14ac:dyDescent="0.25">
      <c r="B7" t="s">
        <v>17</v>
      </c>
    </row>
    <row r="8" spans="1:2" x14ac:dyDescent="0.25">
      <c r="B8" s="5" t="s">
        <v>31</v>
      </c>
    </row>
    <row r="10" spans="1:2" x14ac:dyDescent="0.25">
      <c r="B10" s="3" t="s">
        <v>29</v>
      </c>
    </row>
    <row r="11" spans="1:2" x14ac:dyDescent="0.25">
      <c r="B11" t="s">
        <v>32</v>
      </c>
    </row>
    <row r="12" spans="1:2" x14ac:dyDescent="0.25">
      <c r="B12" s="4">
        <v>2017</v>
      </c>
    </row>
    <row r="13" spans="1:2" x14ac:dyDescent="0.25">
      <c r="B13" t="s">
        <v>27</v>
      </c>
    </row>
    <row r="15" spans="1:2" x14ac:dyDescent="0.25">
      <c r="B15" s="3" t="s">
        <v>34</v>
      </c>
    </row>
    <row r="16" spans="1:2" x14ac:dyDescent="0.25">
      <c r="B16" t="s">
        <v>36</v>
      </c>
    </row>
    <row r="17" spans="2:2" x14ac:dyDescent="0.25">
      <c r="B17" s="4">
        <v>2016</v>
      </c>
    </row>
    <row r="18" spans="2:2" x14ac:dyDescent="0.25">
      <c r="B18" t="s">
        <v>37</v>
      </c>
    </row>
    <row r="19" spans="2:2" x14ac:dyDescent="0.25">
      <c r="B19" t="s">
        <v>38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F5" sqref="F5"/>
    </sheetView>
  </sheetViews>
  <sheetFormatPr defaultColWidth="11.42578125" defaultRowHeight="15" x14ac:dyDescent="0.25"/>
  <cols>
    <col min="1" max="1" width="20.42578125" customWidth="1"/>
    <col min="5" max="5" width="12.140625" bestFit="1" customWidth="1"/>
    <col min="6" max="6" width="12.85546875" bestFit="1" customWidth="1"/>
  </cols>
  <sheetData>
    <row r="1" spans="1:6" ht="45" x14ac:dyDescent="0.25">
      <c r="A1" s="9" t="s">
        <v>23</v>
      </c>
      <c r="B1" s="9" t="s">
        <v>24</v>
      </c>
      <c r="C1" s="9" t="s">
        <v>25</v>
      </c>
      <c r="D1" s="9" t="s">
        <v>77</v>
      </c>
      <c r="E1" s="9" t="s">
        <v>26</v>
      </c>
    </row>
    <row r="2" spans="1:6" x14ac:dyDescent="0.25">
      <c r="A2" t="s">
        <v>1</v>
      </c>
      <c r="B2">
        <v>169</v>
      </c>
      <c r="C2" s="10">
        <v>0.32600000000000001</v>
      </c>
      <c r="D2" s="22">
        <v>2</v>
      </c>
      <c r="E2" s="11">
        <f>B2/C2/365/24*1000*1000*D2</f>
        <v>118357.28492590414</v>
      </c>
      <c r="F2" s="12"/>
    </row>
    <row r="3" spans="1:6" x14ac:dyDescent="0.25">
      <c r="A3" s="8" t="s">
        <v>2</v>
      </c>
      <c r="B3">
        <v>0</v>
      </c>
      <c r="C3" s="10">
        <v>0.33</v>
      </c>
      <c r="D3" s="22"/>
      <c r="E3" s="11">
        <f t="shared" ref="E3:E10" si="0">B3/C3/365/24*1000*1000*D3</f>
        <v>0</v>
      </c>
    </row>
    <row r="4" spans="1:6" x14ac:dyDescent="0.25">
      <c r="A4" s="8" t="s">
        <v>3</v>
      </c>
      <c r="B4">
        <v>101</v>
      </c>
      <c r="C4" s="10">
        <v>0.23599999999999999</v>
      </c>
      <c r="D4" s="22">
        <v>1.5</v>
      </c>
      <c r="E4" s="11">
        <f t="shared" si="0"/>
        <v>73281.866728581372</v>
      </c>
    </row>
    <row r="5" spans="1:6" x14ac:dyDescent="0.25">
      <c r="A5" s="8" t="s">
        <v>18</v>
      </c>
      <c r="B5">
        <v>63</v>
      </c>
      <c r="C5" s="20">
        <v>0.15</v>
      </c>
      <c r="D5" s="23">
        <v>2</v>
      </c>
      <c r="E5" s="11">
        <f t="shared" si="0"/>
        <v>95890.410958904104</v>
      </c>
    </row>
    <row r="6" spans="1:6" x14ac:dyDescent="0.25">
      <c r="A6" s="8" t="s">
        <v>19</v>
      </c>
      <c r="B6">
        <v>2.2000000000000002</v>
      </c>
      <c r="C6" s="20">
        <v>0.15</v>
      </c>
      <c r="D6" s="23">
        <v>2</v>
      </c>
      <c r="E6" s="11">
        <f t="shared" si="0"/>
        <v>3348.5540334855409</v>
      </c>
    </row>
    <row r="7" spans="1:6" x14ac:dyDescent="0.25">
      <c r="A7" s="8" t="s">
        <v>20</v>
      </c>
      <c r="B7">
        <v>90.4</v>
      </c>
      <c r="C7" s="10">
        <v>0.86099999999999999</v>
      </c>
      <c r="D7" s="22">
        <v>2</v>
      </c>
      <c r="E7" s="11">
        <f t="shared" si="0"/>
        <v>23971.276894765037</v>
      </c>
    </row>
    <row r="8" spans="1:6" x14ac:dyDescent="0.25">
      <c r="A8" s="8" t="s">
        <v>21</v>
      </c>
      <c r="B8">
        <v>0</v>
      </c>
      <c r="C8" s="10">
        <v>0.1</v>
      </c>
      <c r="D8" s="22"/>
      <c r="E8" s="11">
        <f t="shared" si="0"/>
        <v>0</v>
      </c>
    </row>
    <row r="9" spans="1:6" x14ac:dyDescent="0.25">
      <c r="A9" s="8" t="s">
        <v>22</v>
      </c>
      <c r="B9">
        <v>0</v>
      </c>
      <c r="C9" s="10">
        <v>0.15</v>
      </c>
      <c r="D9" s="22"/>
      <c r="E9" s="11">
        <f t="shared" si="0"/>
        <v>0</v>
      </c>
    </row>
    <row r="10" spans="1:6" x14ac:dyDescent="0.25">
      <c r="A10" s="8" t="s">
        <v>33</v>
      </c>
      <c r="B10">
        <v>5.5</v>
      </c>
      <c r="C10" s="10">
        <v>0.15</v>
      </c>
      <c r="D10" s="22">
        <v>1.5</v>
      </c>
      <c r="E10" s="11">
        <f t="shared" si="0"/>
        <v>6278.5388127853894</v>
      </c>
    </row>
    <row r="11" spans="1:6" x14ac:dyDescent="0.25">
      <c r="A11" s="8"/>
      <c r="C11" s="10"/>
      <c r="D11" s="10"/>
      <c r="E11" s="11"/>
    </row>
    <row r="12" spans="1:6" x14ac:dyDescent="0.25">
      <c r="A12" s="21" t="s">
        <v>75</v>
      </c>
    </row>
    <row r="13" spans="1:6" x14ac:dyDescent="0.25">
      <c r="A13" s="8" t="s">
        <v>76</v>
      </c>
    </row>
    <row r="14" spans="1:6" x14ac:dyDescent="0.25">
      <c r="A14" s="8" t="s">
        <v>78</v>
      </c>
    </row>
    <row r="15" spans="1:6" x14ac:dyDescent="0.25">
      <c r="A15" s="5"/>
    </row>
    <row r="16" spans="1:6" x14ac:dyDescent="0.25">
      <c r="A16" s="8"/>
    </row>
    <row r="17" spans="1:2" x14ac:dyDescent="0.25">
      <c r="A17" s="8" t="s">
        <v>72</v>
      </c>
      <c r="B17" s="5" t="s">
        <v>17</v>
      </c>
    </row>
  </sheetData>
  <hyperlinks>
    <hyperlink ref="B17" r:id="rId1"/>
  </hyperlink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topLeftCell="A10" workbookViewId="0">
      <selection activeCell="B36" sqref="B36"/>
    </sheetView>
  </sheetViews>
  <sheetFormatPr defaultColWidth="8.85546875" defaultRowHeight="15" x14ac:dyDescent="0.25"/>
  <cols>
    <col min="2" max="2" width="12.42578125" customWidth="1"/>
    <col min="3" max="3" width="12.140625" customWidth="1"/>
    <col min="4" max="4" width="10.85546875" customWidth="1"/>
  </cols>
  <sheetData>
    <row r="1" spans="1:1" x14ac:dyDescent="0.25">
      <c r="A1" t="s">
        <v>39</v>
      </c>
    </row>
    <row r="2" spans="1:1" x14ac:dyDescent="0.25">
      <c r="A2" t="s">
        <v>40</v>
      </c>
    </row>
    <row r="3" spans="1:1" x14ac:dyDescent="0.25">
      <c r="A3" t="s">
        <v>41</v>
      </c>
    </row>
    <row r="5" spans="1:1" x14ac:dyDescent="0.25">
      <c r="A5" t="s">
        <v>42</v>
      </c>
    </row>
    <row r="6" spans="1:1" x14ac:dyDescent="0.25">
      <c r="A6" t="s">
        <v>43</v>
      </c>
    </row>
    <row r="7" spans="1:1" x14ac:dyDescent="0.25">
      <c r="A7" t="s">
        <v>44</v>
      </c>
    </row>
    <row r="8" spans="1:1" x14ac:dyDescent="0.25">
      <c r="A8" t="s">
        <v>45</v>
      </c>
    </row>
    <row r="10" spans="1:1" x14ac:dyDescent="0.25">
      <c r="A10" t="s">
        <v>49</v>
      </c>
    </row>
    <row r="11" spans="1:1" x14ac:dyDescent="0.25">
      <c r="A11" t="s">
        <v>51</v>
      </c>
    </row>
    <row r="12" spans="1:1" x14ac:dyDescent="0.25">
      <c r="A12" t="s">
        <v>46</v>
      </c>
    </row>
    <row r="13" spans="1:1" x14ac:dyDescent="0.25">
      <c r="A13" t="s">
        <v>47</v>
      </c>
    </row>
    <row r="14" spans="1:1" x14ac:dyDescent="0.25">
      <c r="A14" t="s">
        <v>48</v>
      </c>
    </row>
    <row r="15" spans="1:1" x14ac:dyDescent="0.25">
      <c r="A15" t="s">
        <v>50</v>
      </c>
    </row>
    <row r="16" spans="1:1" x14ac:dyDescent="0.25">
      <c r="A16" t="s">
        <v>52</v>
      </c>
    </row>
    <row r="17" spans="1:5" x14ac:dyDescent="0.25">
      <c r="A17" t="s">
        <v>53</v>
      </c>
    </row>
    <row r="18" spans="1:5" x14ac:dyDescent="0.25">
      <c r="A18" t="s">
        <v>68</v>
      </c>
    </row>
    <row r="19" spans="1:5" x14ac:dyDescent="0.25">
      <c r="A19" t="s">
        <v>69</v>
      </c>
    </row>
    <row r="21" spans="1:5" x14ac:dyDescent="0.25">
      <c r="A21" t="s">
        <v>54</v>
      </c>
    </row>
    <row r="22" spans="1:5" x14ac:dyDescent="0.25">
      <c r="A22" t="s">
        <v>55</v>
      </c>
    </row>
    <row r="23" spans="1:5" x14ac:dyDescent="0.25">
      <c r="A23" t="s">
        <v>56</v>
      </c>
    </row>
    <row r="24" spans="1:5" x14ac:dyDescent="0.25">
      <c r="A24" t="s">
        <v>57</v>
      </c>
    </row>
    <row r="26" spans="1:5" x14ac:dyDescent="0.25">
      <c r="A26" s="16" t="s">
        <v>67</v>
      </c>
      <c r="B26" s="17"/>
      <c r="C26" s="17"/>
      <c r="D26" s="17"/>
      <c r="E26" s="17"/>
    </row>
    <row r="27" spans="1:5" s="14" customFormat="1" ht="30" x14ac:dyDescent="0.25">
      <c r="A27" s="15" t="s">
        <v>58</v>
      </c>
      <c r="B27" s="15" t="s">
        <v>59</v>
      </c>
      <c r="C27" s="15" t="s">
        <v>60</v>
      </c>
      <c r="D27" s="15" t="s">
        <v>61</v>
      </c>
      <c r="E27" s="15" t="s">
        <v>62</v>
      </c>
    </row>
    <row r="28" spans="1:5" x14ac:dyDescent="0.25">
      <c r="A28" t="s">
        <v>64</v>
      </c>
      <c r="B28">
        <v>33877</v>
      </c>
      <c r="C28">
        <v>5688</v>
      </c>
      <c r="D28">
        <f>SUM(B28:C28)</f>
        <v>39565</v>
      </c>
      <c r="E28" t="s">
        <v>63</v>
      </c>
    </row>
    <row r="29" spans="1:5" x14ac:dyDescent="0.25">
      <c r="A29" t="s">
        <v>66</v>
      </c>
      <c r="B29">
        <v>125954</v>
      </c>
      <c r="C29">
        <v>494686</v>
      </c>
      <c r="D29">
        <f>SUM(B29:C29)</f>
        <v>620640</v>
      </c>
      <c r="E29" t="s">
        <v>63</v>
      </c>
    </row>
    <row r="30" spans="1:5" x14ac:dyDescent="0.25">
      <c r="A30" t="s">
        <v>65</v>
      </c>
      <c r="B30" s="18">
        <f>$D30*(B28/$D28)</f>
        <v>475896.28712245671</v>
      </c>
      <c r="C30" s="18">
        <f>$D30*(C28/$D28)</f>
        <v>79903.712877543294</v>
      </c>
      <c r="D30">
        <v>555800</v>
      </c>
      <c r="E30" t="s">
        <v>63</v>
      </c>
    </row>
    <row r="32" spans="1:5" x14ac:dyDescent="0.25">
      <c r="A32" s="6" t="s">
        <v>70</v>
      </c>
      <c r="B32" s="6"/>
      <c r="C32" s="6"/>
    </row>
    <row r="33" spans="1:3" x14ac:dyDescent="0.25">
      <c r="A33" s="19">
        <f>B30</f>
        <v>475896.28712245671</v>
      </c>
      <c r="B33" s="6" t="s">
        <v>63</v>
      </c>
      <c r="C33" s="6"/>
    </row>
    <row r="34" spans="1:3" x14ac:dyDescent="0.25">
      <c r="A34" s="6"/>
      <c r="B34" s="6"/>
      <c r="C34" s="6"/>
    </row>
    <row r="35" spans="1:3" x14ac:dyDescent="0.25">
      <c r="A35" s="6"/>
      <c r="B35" s="6"/>
      <c r="C35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15"/>
  <sheetViews>
    <sheetView tabSelected="1" workbookViewId="0">
      <selection activeCell="B8" sqref="B8"/>
    </sheetView>
  </sheetViews>
  <sheetFormatPr defaultColWidth="8.85546875" defaultRowHeight="15" x14ac:dyDescent="0.25"/>
  <cols>
    <col min="1" max="1" width="22" customWidth="1"/>
    <col min="2" max="2" width="28.85546875" customWidth="1"/>
  </cols>
  <sheetData>
    <row r="1" spans="1:2" x14ac:dyDescent="0.25">
      <c r="A1" s="1" t="s">
        <v>9</v>
      </c>
      <c r="B1" s="13" t="s">
        <v>10</v>
      </c>
    </row>
    <row r="2" spans="1:2" x14ac:dyDescent="0.25">
      <c r="A2" t="s">
        <v>15</v>
      </c>
      <c r="B2" s="7">
        <f>9*10^12</f>
        <v>9000000000000</v>
      </c>
    </row>
    <row r="3" spans="1:2" x14ac:dyDescent="0.25">
      <c r="A3" t="s">
        <v>11</v>
      </c>
      <c r="B3" s="7">
        <f>9*10^12</f>
        <v>9000000000000</v>
      </c>
    </row>
    <row r="4" spans="1:2" x14ac:dyDescent="0.25">
      <c r="A4" t="s">
        <v>73</v>
      </c>
      <c r="B4" s="7">
        <f>9*10^12</f>
        <v>9000000000000</v>
      </c>
    </row>
    <row r="5" spans="1:2" x14ac:dyDescent="0.25">
      <c r="A5" t="s">
        <v>4</v>
      </c>
      <c r="B5" s="7">
        <f>'AB data'!E4</f>
        <v>73281.866728581372</v>
      </c>
    </row>
    <row r="6" spans="1:2" x14ac:dyDescent="0.25">
      <c r="A6" t="s">
        <v>16</v>
      </c>
      <c r="B6" s="7">
        <f>'AB data'!E2</f>
        <v>118357.28492590414</v>
      </c>
    </row>
    <row r="7" spans="1:2" x14ac:dyDescent="0.25">
      <c r="A7" t="s">
        <v>6</v>
      </c>
      <c r="B7" s="7">
        <f>'AB data'!E5</f>
        <v>95890.410958904104</v>
      </c>
    </row>
    <row r="8" spans="1:2" x14ac:dyDescent="0.25">
      <c r="A8" t="s">
        <v>7</v>
      </c>
      <c r="B8" s="7">
        <f>'AB data'!E10</f>
        <v>6278.5388127853894</v>
      </c>
    </row>
    <row r="9" spans="1:2" x14ac:dyDescent="0.25">
      <c r="A9" t="s">
        <v>5</v>
      </c>
      <c r="B9" s="7">
        <f>'AB data'!E7</f>
        <v>23971.276894765037</v>
      </c>
    </row>
    <row r="10" spans="1:2" x14ac:dyDescent="0.25">
      <c r="A10" t="s">
        <v>12</v>
      </c>
      <c r="B10" s="7">
        <f>Geothermal!A33</f>
        <v>475896.28712245671</v>
      </c>
    </row>
    <row r="11" spans="1:2" x14ac:dyDescent="0.25">
      <c r="A11" t="s">
        <v>13</v>
      </c>
      <c r="B11" s="7">
        <f>9*10^12</f>
        <v>9000000000000</v>
      </c>
    </row>
    <row r="12" spans="1:2" x14ac:dyDescent="0.25">
      <c r="A12" t="s">
        <v>14</v>
      </c>
      <c r="B12" s="7">
        <f>9*10^12</f>
        <v>9000000000000</v>
      </c>
    </row>
    <row r="13" spans="1:2" x14ac:dyDescent="0.25">
      <c r="A13" t="s">
        <v>71</v>
      </c>
      <c r="B13" s="7">
        <f>9*10^12</f>
        <v>9000000000000</v>
      </c>
    </row>
    <row r="14" spans="1:2" x14ac:dyDescent="0.25">
      <c r="A14" t="s">
        <v>74</v>
      </c>
      <c r="B14" s="7">
        <v>0</v>
      </c>
    </row>
    <row r="15" spans="1:2" x14ac:dyDescent="0.25">
      <c r="B15" s="7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AB data</vt:lpstr>
      <vt:lpstr>Geothermal</vt:lpstr>
      <vt:lpstr>MPCbS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Robbie</cp:lastModifiedBy>
  <dcterms:created xsi:type="dcterms:W3CDTF">2015-01-16T02:18:43Z</dcterms:created>
  <dcterms:modified xsi:type="dcterms:W3CDTF">2019-02-04T21:02:56Z</dcterms:modified>
</cp:coreProperties>
</file>