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alberta-wipF/InputData/elec/PMCCS/"/>
    </mc:Choice>
  </mc:AlternateContent>
  <xr:revisionPtr revIDLastSave="0" documentId="13_ncr:1_{BB7BA606-EEF8-D24F-99C7-7388B8B5890C}" xr6:coauthVersionLast="36" xr6:coauthVersionMax="36" xr10:uidLastSave="{00000000-0000-0000-0000-000000000000}"/>
  <bookViews>
    <workbookView xWindow="-37340" yWindow="860" windowWidth="25400" windowHeight="17400" activeTab="2" xr2:uid="{00000000-000D-0000-FFFF-FFFF00000000}"/>
  </bookViews>
  <sheets>
    <sheet name="About" sheetId="1" r:id="rId1"/>
    <sheet name="Assumptions" sheetId="3" r:id="rId2"/>
    <sheet name="PMCCS" sheetId="2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3" i="2"/>
  <c r="D13" i="2"/>
  <c r="E13" i="2"/>
  <c r="F13" i="2"/>
  <c r="G13" i="2"/>
  <c r="H13" i="2"/>
  <c r="I13" i="2"/>
  <c r="J13" i="2"/>
  <c r="K13" i="2"/>
  <c r="L13" i="2"/>
  <c r="B13" i="2"/>
  <c r="C7" i="2" l="1"/>
  <c r="E7" i="2" l="1"/>
  <c r="E6" i="2" l="1"/>
  <c r="G6" i="2"/>
  <c r="F6" i="2"/>
  <c r="H6" i="2"/>
  <c r="I6" i="2"/>
  <c r="J6" i="2"/>
  <c r="K6" i="2"/>
  <c r="L6" i="2"/>
  <c r="M6" i="2"/>
  <c r="N6" i="2"/>
</calcChain>
</file>

<file path=xl/sharedStrings.xml><?xml version="1.0" encoding="utf-8"?>
<sst xmlns="http://schemas.openxmlformats.org/spreadsheetml/2006/main" count="132" uniqueCount="95">
  <si>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</si>
  <si>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</si>
  <si>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</si>
  <si>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</si>
  <si>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</si>
  <si>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</si>
  <si>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Year</t>
  </si>
  <si>
    <t>nuclear (MW)</t>
  </si>
  <si>
    <t>hydro (MW)</t>
  </si>
  <si>
    <t>solar PV (MW)</t>
  </si>
  <si>
    <t>solar thermal (MW)</t>
  </si>
  <si>
    <t>biomass (MW)</t>
  </si>
  <si>
    <t>policy is enabled.</t>
  </si>
  <si>
    <t>"Boolean Use Non BAU Mandated Capacity Construction Schedule"</t>
  </si>
  <si>
    <t>natural gas nonpeaker (MW)</t>
  </si>
  <si>
    <t>geothermal (MW)</t>
  </si>
  <si>
    <t>petroleum (MW)</t>
  </si>
  <si>
    <t>natural gas peaker (MW)</t>
  </si>
  <si>
    <t>hard coal (MW)</t>
  </si>
  <si>
    <t>onshore wind (MW)</t>
  </si>
  <si>
    <t>offshore wind (MW)</t>
  </si>
  <si>
    <t>coal to gas conversions (MW)</t>
  </si>
  <si>
    <t>https://business.financialpost.com/commodities/energy/alberta-could-be-coal-free-years-ahead-of-deadline-as-atco-plans-transition-to-natural-gas-by-2020</t>
  </si>
  <si>
    <t>Sundance 3</t>
  </si>
  <si>
    <t>AB</t>
  </si>
  <si>
    <t>Sundance 4</t>
  </si>
  <si>
    <t>Sundance 5</t>
  </si>
  <si>
    <t>Sundance 6</t>
  </si>
  <si>
    <t>Keephills 1</t>
  </si>
  <si>
    <t>Keephills 2</t>
  </si>
  <si>
    <t>Battle River 4</t>
  </si>
  <si>
    <t>Battle River 5</t>
  </si>
  <si>
    <t>Sheerness 1</t>
  </si>
  <si>
    <t>Sheerness 2</t>
  </si>
  <si>
    <t>Province</t>
  </si>
  <si>
    <t>Capacity (MW)</t>
  </si>
  <si>
    <t>Coal-to-gas conversion information</t>
  </si>
  <si>
    <t>Assumptions</t>
  </si>
  <si>
    <t>https://www.aeso.ca/assets/Uploads/AESO-Dispatchable-Renewables-Storage-Report-May2018.pdf</t>
  </si>
  <si>
    <t>pdf page 100</t>
  </si>
  <si>
    <t>Onshore wind information</t>
  </si>
  <si>
    <t>Alberta Electric System Operator, Dispatchable Renewables and Energy Storage, 2018</t>
  </si>
  <si>
    <t>595 MW added in 2020 as result of Round 1 of the Renewable Electricity Program</t>
  </si>
  <si>
    <t>700 MW added in 2021 as result of Round 2 &amp; 3 of the Renewable Electricity Program</t>
  </si>
  <si>
    <t>Assume a steady annual capacity increase to meet 6,200 MW of additional capacity over 2019-2029</t>
  </si>
  <si>
    <t>Addition of 6,200 MW of onshore wind in Alberta between 2019 and 2029 to meet 30% renewables target by 2030:</t>
  </si>
  <si>
    <t>National coal-phase out by December 31, 2029. Official document released by January 2019: no coal plant without CCS will be operating after 2030 unless equivalency agreements are signed later</t>
  </si>
  <si>
    <t>https://www.alberta.ca/renewable-electricity-program-overview.aspx</t>
  </si>
  <si>
    <t>https://www.aeso.ca/market/renewable-electricity-program/</t>
  </si>
  <si>
    <t>Renewable Electricity Program in Alberta:</t>
  </si>
  <si>
    <t>Alberta</t>
  </si>
  <si>
    <t>Solar</t>
  </si>
  <si>
    <t>Capacity:</t>
  </si>
  <si>
    <t>MW</t>
  </si>
  <si>
    <t>https://www.canada.ca/en/natural-resources-canada/news/2019/01/a.html</t>
  </si>
  <si>
    <t>A 23 MW project was announced in Jan 2019, to be commissioned in Q4 of 2019</t>
  </si>
  <si>
    <t>Commissioning</t>
  </si>
  <si>
    <t>(since it's Q4 2019)</t>
  </si>
  <si>
    <t>http://www.suffieldsolar.com/</t>
  </si>
  <si>
    <t>Brooks 1 Solar Power Plant</t>
  </si>
  <si>
    <t>Suffield Solar</t>
  </si>
  <si>
    <t>https://majorprojects.alberta.ca/details/Brooks-1-Solar-Power-Plant/652</t>
  </si>
  <si>
    <t>(commissioned in Dec 2017)</t>
  </si>
  <si>
    <t>This mandated capacity construction is only for AB renewable policies and coal-to-gas conversions</t>
  </si>
  <si>
    <t>excluded from the BAU and resulting from the Climate Leadership Plan (or any announcement made after late 2015).</t>
  </si>
  <si>
    <t>Unit name</t>
  </si>
  <si>
    <t>Year commissioned</t>
  </si>
  <si>
    <t>Retirement schedule as a coal plant</t>
  </si>
  <si>
    <t>Conversion to gas</t>
  </si>
  <si>
    <t>Details</t>
  </si>
  <si>
    <t>Battle River 3</t>
  </si>
  <si>
    <t>2012 Federal regulation</t>
  </si>
  <si>
    <t>Sundance 1</t>
  </si>
  <si>
    <t>Early retirement</t>
  </si>
  <si>
    <t>HR Milner 1</t>
  </si>
  <si>
    <t>Runs at 9% C.F. using a mix of coal and wood after 2019 and util 2029 – assume retirement in 2019</t>
  </si>
  <si>
    <t>Sundance 2</t>
  </si>
  <si>
    <t>Mothballed, January 1, 2018 (mothballed, will be available to service in 2020)</t>
  </si>
  <si>
    <t>ATCO announced coal to gas conversion in 2017, but never followed up</t>
  </si>
  <si>
    <t>Mothballed on April 1, 2018 for up to 2 years. Coal to gas conversion in 2021-2023 by TransAlta</t>
  </si>
  <si>
    <t>Mothballed on April 1, 2019 for up to 2 years. Coal to gas conversion in 2021-2023 by TransAlta</t>
  </si>
  <si>
    <t>Mothballed on April 1, 2018 for up to 1 years. Coal to gas conversion in 2021-2023 by TransAlta</t>
  </si>
  <si>
    <t>Coal to gas conversion TransAlta</t>
  </si>
  <si>
    <t>Coal to gas conversion ATCO between 2020 and 2022</t>
  </si>
  <si>
    <t>Genesee 2</t>
  </si>
  <si>
    <t>2018/9 Federal regulation</t>
  </si>
  <si>
    <t>Coal to gas conversion ATCO 2020 and 2022</t>
  </si>
  <si>
    <t>Genesee 1</t>
  </si>
  <si>
    <t>Genesee 3</t>
  </si>
  <si>
    <t>Keephills 3</t>
  </si>
  <si>
    <t>Source</t>
  </si>
  <si>
    <t>https://www.maximpowercorp.com/hr-milner-generating-station/</t>
  </si>
  <si>
    <t>https://www.capitalpower.com/generationportfolio/CA/Genesee/Pages/default.aspx</t>
  </si>
  <si>
    <t>https://www.transalta.com/about-us/coal-to-gas/</t>
  </si>
  <si>
    <t>https://www.drumhellermail.com/news/31620-atco-applies-to-convert-sheerness-to-natural-gas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</si>
</sst>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Border="1"/>
    <xf numFmtId="0" fontId="5" fillId="0" borderId="0" xfId="0" applyFont="1"/>
    <xf numFmtId="0" fontId="6" fillId="3" borderId="0" xfId="0" applyFont="1" applyFill="1" applyAlignment="1">
      <alignment horizontal="center"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alta.com/about-us/coal-to-gas/" TargetMode="External"/><Relationship Id="rId13" Type="http://schemas.openxmlformats.org/officeDocument/2006/relationships/hyperlink" Target="https://www.transalta.com/about-us/coal-to-gas/" TargetMode="External"/><Relationship Id="rId3" Type="http://schemas.openxmlformats.org/officeDocument/2006/relationships/hyperlink" Target="https://www.maximpowercorp.com/hr-milner-generating-station/" TargetMode="External"/><Relationship Id="rId7" Type="http://schemas.openxmlformats.org/officeDocument/2006/relationships/hyperlink" Target="https://www.transalta.com/about-us/coal-to-gas/" TargetMode="External"/><Relationship Id="rId12" Type="http://schemas.openxmlformats.org/officeDocument/2006/relationships/hyperlink" Target="https://www.drumhellermail.com/news/31620-atco-applies-to-convert-sheerness-to-natural-gas" TargetMode="External"/><Relationship Id="rId2" Type="http://schemas.openxmlformats.org/officeDocument/2006/relationships/hyperlink" Target="https://business.financialpost.com/commodities/energy/alberta-could-be-coal-free-years-ahead-of-deadline-as-atco-plans-transition-to-natural-gas-by-2020" TargetMode="External"/><Relationship Id="rId1" Type="http://schemas.openxmlformats.org/officeDocument/2006/relationships/hyperlink" Target="https://business.financialpost.com/commodities/energy/alberta-could-be-coal-free-years-ahead-of-deadline-as-atco-plans-transition-to-natural-gas-by-2020" TargetMode="External"/><Relationship Id="rId6" Type="http://schemas.openxmlformats.org/officeDocument/2006/relationships/hyperlink" Target="https://www.transalta.com/about-us/coal-to-gas/" TargetMode="External"/><Relationship Id="rId11" Type="http://schemas.openxmlformats.org/officeDocument/2006/relationships/hyperlink" Target="https://www.drumhellermail.com/news/31620-atco-applies-to-convert-sheerness-to-natural-gas" TargetMode="External"/><Relationship Id="rId5" Type="http://schemas.openxmlformats.org/officeDocument/2006/relationships/hyperlink" Target="https://www.transalta.com/about-us/coal-to-gas/" TargetMode="External"/><Relationship Id="rId15" Type="http://schemas.openxmlformats.org/officeDocument/2006/relationships/hyperlink" Target="https://www.transalta.com/about-us/coal-to-gas/" TargetMode="External"/><Relationship Id="rId10" Type="http://schemas.openxmlformats.org/officeDocument/2006/relationships/hyperlink" Target="https://www.transalta.com/about-us/coal-to-gas/" TargetMode="External"/><Relationship Id="rId4" Type="http://schemas.openxmlformats.org/officeDocument/2006/relationships/hyperlink" Target="https://www.capitalpower.com/generationportfolio/CA/Genesee/Pages/default.aspx" TargetMode="External"/><Relationship Id="rId9" Type="http://schemas.openxmlformats.org/officeDocument/2006/relationships/hyperlink" Target="https://www.transalta.com/about-us/coal-to-gas/" TargetMode="External"/><Relationship Id="rId14" Type="http://schemas.openxmlformats.org/officeDocument/2006/relationships/hyperlink" Target="https://www.transalta.com/about-us/coal-to-g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t="s">
        <v>2</v>
      </c>
    </row>
    <row r="5" spans="1:2" x14ac:dyDescent="0.2">
      <c r="A5" s="1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13</v>
      </c>
    </row>
    <row r="9" spans="1:2" x14ac:dyDescent="0.2">
      <c r="A9" t="s">
        <v>12</v>
      </c>
    </row>
    <row r="11" spans="1:2" x14ac:dyDescent="0.2">
      <c r="A11" t="s">
        <v>63</v>
      </c>
    </row>
    <row r="12" spans="1:2" x14ac:dyDescent="0.2">
      <c r="A12" t="s">
        <v>64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31" sqref="I31"/>
    </sheetView>
  </sheetViews>
  <sheetFormatPr baseColWidth="10" defaultColWidth="8.83203125" defaultRowHeight="15" x14ac:dyDescent="0.2"/>
  <cols>
    <col min="2" max="2" width="14" customWidth="1"/>
    <col min="5" max="5" width="13.33203125" customWidth="1"/>
    <col min="6" max="6" width="10.83203125" customWidth="1"/>
    <col min="7" max="7" width="10.6640625" customWidth="1"/>
  </cols>
  <sheetData>
    <row r="2" spans="1:9" ht="24" x14ac:dyDescent="0.3">
      <c r="A2" s="3" t="s">
        <v>50</v>
      </c>
      <c r="B2" s="4"/>
    </row>
    <row r="3" spans="1:9" ht="24" x14ac:dyDescent="0.3">
      <c r="A3" s="2"/>
    </row>
    <row r="4" spans="1:9" ht="24" x14ac:dyDescent="0.3">
      <c r="B4" s="2" t="s">
        <v>36</v>
      </c>
    </row>
    <row r="6" spans="1:9" x14ac:dyDescent="0.2">
      <c r="B6" s="5"/>
      <c r="C6" s="5"/>
      <c r="D6" s="5"/>
      <c r="E6" s="5"/>
    </row>
    <row r="7" spans="1:9" ht="57" x14ac:dyDescent="0.2">
      <c r="B7" s="7" t="s">
        <v>65</v>
      </c>
      <c r="C7" s="7" t="s">
        <v>34</v>
      </c>
      <c r="D7" s="7" t="s">
        <v>35</v>
      </c>
      <c r="E7" s="7" t="s">
        <v>66</v>
      </c>
      <c r="F7" s="7" t="s">
        <v>67</v>
      </c>
      <c r="G7" s="7" t="s">
        <v>68</v>
      </c>
      <c r="H7" s="7" t="s">
        <v>69</v>
      </c>
      <c r="I7" s="7" t="s">
        <v>90</v>
      </c>
    </row>
    <row r="8" spans="1:9" x14ac:dyDescent="0.2">
      <c r="B8" s="6" t="s">
        <v>70</v>
      </c>
      <c r="C8" s="6" t="s">
        <v>24</v>
      </c>
      <c r="D8" s="6">
        <v>150</v>
      </c>
      <c r="E8" s="6">
        <v>1969</v>
      </c>
      <c r="F8" s="6">
        <v>2019</v>
      </c>
      <c r="G8" s="6"/>
      <c r="H8" s="6" t="s">
        <v>71</v>
      </c>
      <c r="I8" s="6"/>
    </row>
    <row r="9" spans="1:9" x14ac:dyDescent="0.2">
      <c r="B9" s="6" t="s">
        <v>72</v>
      </c>
      <c r="C9" s="6" t="s">
        <v>24</v>
      </c>
      <c r="D9" s="6">
        <v>280</v>
      </c>
      <c r="E9" s="6">
        <v>1970</v>
      </c>
      <c r="F9" s="6">
        <v>2017</v>
      </c>
      <c r="G9" s="6"/>
      <c r="H9" s="6" t="s">
        <v>73</v>
      </c>
      <c r="I9" s="8" t="s">
        <v>93</v>
      </c>
    </row>
    <row r="10" spans="1:9" x14ac:dyDescent="0.2">
      <c r="B10" s="6" t="s">
        <v>74</v>
      </c>
      <c r="C10" s="6" t="s">
        <v>24</v>
      </c>
      <c r="D10" s="6">
        <v>150</v>
      </c>
      <c r="E10" s="6">
        <v>1972</v>
      </c>
      <c r="F10" s="6">
        <v>2019</v>
      </c>
      <c r="G10" s="6"/>
      <c r="H10" s="6" t="s">
        <v>75</v>
      </c>
      <c r="I10" s="8" t="s">
        <v>91</v>
      </c>
    </row>
    <row r="11" spans="1:9" x14ac:dyDescent="0.2">
      <c r="B11" s="6" t="s">
        <v>76</v>
      </c>
      <c r="C11" s="6" t="s">
        <v>24</v>
      </c>
      <c r="D11" s="6">
        <v>280</v>
      </c>
      <c r="E11" s="6">
        <v>1973</v>
      </c>
      <c r="F11" s="6">
        <v>2017</v>
      </c>
      <c r="G11" s="6"/>
      <c r="H11" s="6" t="s">
        <v>77</v>
      </c>
      <c r="I11" s="8" t="s">
        <v>93</v>
      </c>
    </row>
    <row r="12" spans="1:9" x14ac:dyDescent="0.2">
      <c r="B12" s="6" t="s">
        <v>30</v>
      </c>
      <c r="C12" s="6" t="s">
        <v>24</v>
      </c>
      <c r="D12" s="6">
        <v>150</v>
      </c>
      <c r="E12" s="6">
        <v>1975</v>
      </c>
      <c r="F12" s="6">
        <v>2025</v>
      </c>
      <c r="G12" s="6"/>
      <c r="H12" s="6" t="s">
        <v>78</v>
      </c>
      <c r="I12" s="8" t="s">
        <v>22</v>
      </c>
    </row>
    <row r="13" spans="1:9" x14ac:dyDescent="0.2">
      <c r="B13" s="6" t="s">
        <v>23</v>
      </c>
      <c r="C13" s="6" t="s">
        <v>24</v>
      </c>
      <c r="D13" s="6">
        <v>407</v>
      </c>
      <c r="E13" s="6">
        <v>1976</v>
      </c>
      <c r="F13" s="6">
        <v>2018</v>
      </c>
      <c r="G13" s="6">
        <v>2021</v>
      </c>
      <c r="H13" s="6" t="s">
        <v>79</v>
      </c>
      <c r="I13" s="8" t="s">
        <v>93</v>
      </c>
    </row>
    <row r="14" spans="1:9" x14ac:dyDescent="0.2">
      <c r="B14" s="6" t="s">
        <v>25</v>
      </c>
      <c r="C14" s="6" t="s">
        <v>24</v>
      </c>
      <c r="D14" s="6">
        <v>392</v>
      </c>
      <c r="E14" s="6">
        <v>1977</v>
      </c>
      <c r="F14" s="6">
        <v>2019</v>
      </c>
      <c r="G14" s="6">
        <v>2022</v>
      </c>
      <c r="H14" s="6" t="s">
        <v>80</v>
      </c>
      <c r="I14" s="8" t="s">
        <v>93</v>
      </c>
    </row>
    <row r="15" spans="1:9" x14ac:dyDescent="0.2">
      <c r="B15" s="6" t="s">
        <v>26</v>
      </c>
      <c r="C15" s="6" t="s">
        <v>24</v>
      </c>
      <c r="D15" s="6">
        <v>392</v>
      </c>
      <c r="E15" s="6">
        <v>1978</v>
      </c>
      <c r="F15" s="6">
        <v>2018</v>
      </c>
      <c r="G15" s="6">
        <v>2022</v>
      </c>
      <c r="H15" s="6" t="s">
        <v>81</v>
      </c>
      <c r="I15" s="8" t="s">
        <v>93</v>
      </c>
    </row>
    <row r="16" spans="1:9" x14ac:dyDescent="0.2">
      <c r="B16" s="6" t="s">
        <v>27</v>
      </c>
      <c r="C16" s="6" t="s">
        <v>24</v>
      </c>
      <c r="D16" s="6">
        <v>392</v>
      </c>
      <c r="E16" s="6">
        <v>1980</v>
      </c>
      <c r="F16" s="6">
        <v>2023</v>
      </c>
      <c r="G16" s="6">
        <v>2023</v>
      </c>
      <c r="H16" s="6" t="s">
        <v>82</v>
      </c>
      <c r="I16" s="8" t="s">
        <v>93</v>
      </c>
    </row>
    <row r="17" spans="2:9" x14ac:dyDescent="0.2">
      <c r="B17" s="6" t="s">
        <v>31</v>
      </c>
      <c r="C17" s="6" t="s">
        <v>24</v>
      </c>
      <c r="D17" s="6">
        <v>375</v>
      </c>
      <c r="E17" s="6">
        <v>1981</v>
      </c>
      <c r="F17" s="6">
        <v>2029</v>
      </c>
      <c r="G17" s="6"/>
      <c r="H17" s="6" t="s">
        <v>78</v>
      </c>
      <c r="I17" s="8" t="s">
        <v>22</v>
      </c>
    </row>
    <row r="18" spans="2:9" x14ac:dyDescent="0.2">
      <c r="B18" s="6" t="s">
        <v>28</v>
      </c>
      <c r="C18" s="6" t="s">
        <v>24</v>
      </c>
      <c r="D18" s="6">
        <v>406</v>
      </c>
      <c r="E18" s="6">
        <v>1983</v>
      </c>
      <c r="F18" s="6">
        <v>2023</v>
      </c>
      <c r="G18" s="6">
        <v>2023</v>
      </c>
      <c r="H18" s="6" t="s">
        <v>82</v>
      </c>
      <c r="I18" s="8" t="s">
        <v>93</v>
      </c>
    </row>
    <row r="19" spans="2:9" x14ac:dyDescent="0.2">
      <c r="B19" s="6" t="s">
        <v>29</v>
      </c>
      <c r="C19" s="6" t="s">
        <v>24</v>
      </c>
      <c r="D19" s="6">
        <v>406</v>
      </c>
      <c r="E19" s="6">
        <v>1983</v>
      </c>
      <c r="F19" s="6">
        <v>2023</v>
      </c>
      <c r="G19" s="6">
        <v>2023</v>
      </c>
      <c r="H19" s="6" t="s">
        <v>82</v>
      </c>
      <c r="I19" s="8" t="s">
        <v>93</v>
      </c>
    </row>
    <row r="20" spans="2:9" x14ac:dyDescent="0.2">
      <c r="B20" s="6" t="s">
        <v>32</v>
      </c>
      <c r="C20" s="6" t="s">
        <v>24</v>
      </c>
      <c r="D20" s="6">
        <v>390</v>
      </c>
      <c r="E20" s="6">
        <v>1986</v>
      </c>
      <c r="F20" s="6">
        <v>2022</v>
      </c>
      <c r="G20" s="6">
        <v>2022</v>
      </c>
      <c r="H20" s="6" t="s">
        <v>83</v>
      </c>
      <c r="I20" s="8" t="s">
        <v>94</v>
      </c>
    </row>
    <row r="21" spans="2:9" x14ac:dyDescent="0.2">
      <c r="B21" s="6" t="s">
        <v>84</v>
      </c>
      <c r="C21" s="6" t="s">
        <v>24</v>
      </c>
      <c r="D21" s="6">
        <v>410</v>
      </c>
      <c r="E21" s="6">
        <v>1989</v>
      </c>
      <c r="F21" s="6">
        <v>2029</v>
      </c>
      <c r="G21" s="6"/>
      <c r="H21" s="6" t="s">
        <v>85</v>
      </c>
      <c r="I21" s="8" t="s">
        <v>92</v>
      </c>
    </row>
    <row r="22" spans="2:9" x14ac:dyDescent="0.2">
      <c r="B22" s="6" t="s">
        <v>33</v>
      </c>
      <c r="C22" s="6" t="s">
        <v>24</v>
      </c>
      <c r="D22" s="6">
        <v>390</v>
      </c>
      <c r="E22" s="6">
        <v>1990</v>
      </c>
      <c r="F22" s="6">
        <v>2022</v>
      </c>
      <c r="G22" s="6">
        <v>2021</v>
      </c>
      <c r="H22" s="6" t="s">
        <v>86</v>
      </c>
      <c r="I22" s="8" t="s">
        <v>94</v>
      </c>
    </row>
    <row r="23" spans="2:9" x14ac:dyDescent="0.2">
      <c r="B23" s="6" t="s">
        <v>87</v>
      </c>
      <c r="C23" s="6" t="s">
        <v>24</v>
      </c>
      <c r="D23" s="6">
        <v>410</v>
      </c>
      <c r="E23" s="6">
        <v>1994</v>
      </c>
      <c r="F23" s="6">
        <v>2029</v>
      </c>
      <c r="G23" s="6"/>
      <c r="H23" s="6" t="s">
        <v>85</v>
      </c>
      <c r="I23" s="6"/>
    </row>
    <row r="24" spans="2:9" x14ac:dyDescent="0.2">
      <c r="B24" s="6" t="s">
        <v>88</v>
      </c>
      <c r="C24" s="6" t="s">
        <v>24</v>
      </c>
      <c r="D24" s="6">
        <v>495</v>
      </c>
      <c r="E24" s="6">
        <v>2005</v>
      </c>
      <c r="F24" s="6">
        <v>2029</v>
      </c>
      <c r="G24" s="6"/>
      <c r="H24" s="6" t="s">
        <v>85</v>
      </c>
      <c r="I24" s="6"/>
    </row>
    <row r="25" spans="2:9" x14ac:dyDescent="0.2">
      <c r="B25" s="6" t="s">
        <v>89</v>
      </c>
      <c r="C25" s="6" t="s">
        <v>24</v>
      </c>
      <c r="D25" s="6">
        <v>495</v>
      </c>
      <c r="E25" s="6">
        <v>2011</v>
      </c>
      <c r="F25" s="6">
        <v>2023</v>
      </c>
      <c r="G25" s="6">
        <v>2023</v>
      </c>
      <c r="H25" s="6" t="s">
        <v>82</v>
      </c>
      <c r="I25" s="8" t="s">
        <v>93</v>
      </c>
    </row>
    <row r="26" spans="2:9" x14ac:dyDescent="0.2">
      <c r="B26" s="5"/>
      <c r="C26" s="5"/>
      <c r="D26" s="5"/>
      <c r="E26" s="5"/>
    </row>
    <row r="27" spans="2:9" x14ac:dyDescent="0.2">
      <c r="B27" s="1" t="s">
        <v>46</v>
      </c>
    </row>
    <row r="29" spans="2:9" ht="24" x14ac:dyDescent="0.3">
      <c r="B29" s="2" t="s">
        <v>40</v>
      </c>
    </row>
    <row r="30" spans="2:9" x14ac:dyDescent="0.2">
      <c r="B30" s="1" t="s">
        <v>37</v>
      </c>
    </row>
    <row r="31" spans="2:9" x14ac:dyDescent="0.2">
      <c r="B31" t="s">
        <v>45</v>
      </c>
    </row>
    <row r="32" spans="2:9" x14ac:dyDescent="0.2">
      <c r="C32" t="s">
        <v>42</v>
      </c>
    </row>
    <row r="33" spans="2:4" x14ac:dyDescent="0.2">
      <c r="C33" t="s">
        <v>43</v>
      </c>
    </row>
    <row r="34" spans="2:4" x14ac:dyDescent="0.2">
      <c r="C34" t="s">
        <v>44</v>
      </c>
    </row>
    <row r="36" spans="2:4" x14ac:dyDescent="0.2">
      <c r="B36" t="s">
        <v>1</v>
      </c>
      <c r="C36" t="s">
        <v>41</v>
      </c>
    </row>
    <row r="37" spans="2:4" x14ac:dyDescent="0.2">
      <c r="B37" t="s">
        <v>39</v>
      </c>
      <c r="C37" t="s">
        <v>38</v>
      </c>
    </row>
    <row r="38" spans="2:4" x14ac:dyDescent="0.2">
      <c r="B38" t="s">
        <v>49</v>
      </c>
      <c r="C38" t="s">
        <v>47</v>
      </c>
    </row>
    <row r="39" spans="2:4" x14ac:dyDescent="0.2">
      <c r="C39" t="s">
        <v>48</v>
      </c>
    </row>
    <row r="41" spans="2:4" ht="24" x14ac:dyDescent="0.3">
      <c r="B41" s="2" t="s">
        <v>51</v>
      </c>
    </row>
    <row r="42" spans="2:4" x14ac:dyDescent="0.2">
      <c r="B42" s="1" t="s">
        <v>60</v>
      </c>
    </row>
    <row r="43" spans="2:4" x14ac:dyDescent="0.2">
      <c r="B43" t="s">
        <v>55</v>
      </c>
    </row>
    <row r="44" spans="2:4" x14ac:dyDescent="0.2">
      <c r="B44" t="s">
        <v>54</v>
      </c>
    </row>
    <row r="45" spans="2:4" x14ac:dyDescent="0.2">
      <c r="B45" t="s">
        <v>58</v>
      </c>
    </row>
    <row r="46" spans="2:4" x14ac:dyDescent="0.2">
      <c r="B46" t="s">
        <v>52</v>
      </c>
      <c r="C46">
        <v>23</v>
      </c>
      <c r="D46" t="s">
        <v>53</v>
      </c>
    </row>
    <row r="47" spans="2:4" x14ac:dyDescent="0.2">
      <c r="B47" t="s">
        <v>56</v>
      </c>
      <c r="C47">
        <v>2020</v>
      </c>
      <c r="D47" t="s">
        <v>57</v>
      </c>
    </row>
    <row r="49" spans="2:4" x14ac:dyDescent="0.2">
      <c r="B49" s="1" t="s">
        <v>59</v>
      </c>
    </row>
    <row r="50" spans="2:4" x14ac:dyDescent="0.2">
      <c r="B50" t="s">
        <v>61</v>
      </c>
    </row>
    <row r="51" spans="2:4" x14ac:dyDescent="0.2">
      <c r="B51" t="s">
        <v>52</v>
      </c>
      <c r="C51">
        <v>17</v>
      </c>
      <c r="D51" t="s">
        <v>53</v>
      </c>
    </row>
    <row r="52" spans="2:4" x14ac:dyDescent="0.2">
      <c r="B52" t="s">
        <v>56</v>
      </c>
      <c r="C52">
        <v>2018</v>
      </c>
      <c r="D52" t="s">
        <v>62</v>
      </c>
    </row>
  </sheetData>
  <hyperlinks>
    <hyperlink ref="I12" r:id="rId1" xr:uid="{351CB489-E7BC-E243-AD86-EB2DB7A32D6B}"/>
    <hyperlink ref="I17" r:id="rId2" xr:uid="{88D122B7-D092-4840-BA67-7D59DCC81086}"/>
    <hyperlink ref="I10" r:id="rId3" xr:uid="{1688FCF2-3B9D-804F-A25C-CEA9FFA09C6B}"/>
    <hyperlink ref="I21" r:id="rId4" xr:uid="{D6042150-606C-294F-8175-5B862A03CBB5}"/>
    <hyperlink ref="I18" r:id="rId5" xr:uid="{1517EAE8-A62C-4C40-A389-06E0161679DC}"/>
    <hyperlink ref="I19" r:id="rId6" xr:uid="{E835E764-75BE-6846-BB9B-30F256B2B1D1}"/>
    <hyperlink ref="I13" r:id="rId7" xr:uid="{9E883137-AD7D-604B-93A5-9AE80E7B2ADB}"/>
    <hyperlink ref="I14" r:id="rId8" xr:uid="{3ACDAB44-2107-EB49-90BF-283436C9683A}"/>
    <hyperlink ref="I15" r:id="rId9" xr:uid="{A9898D5C-AF0D-BE4B-8828-6F6ED397CCE2}"/>
    <hyperlink ref="I16" r:id="rId10" xr:uid="{972D45F6-2C28-154C-989B-6F3B7B59CFFB}"/>
    <hyperlink ref="I22" r:id="rId11" xr:uid="{46B020AB-90EE-8E42-B990-070C76BC88A3}"/>
    <hyperlink ref="I20" r:id="rId12" xr:uid="{7E155F85-82DF-E642-905F-0E159B4D88E0}"/>
    <hyperlink ref="I11" r:id="rId13" xr:uid="{DC991625-1940-2E46-9FD6-C0854E93F71D}"/>
    <hyperlink ref="I9" r:id="rId14" xr:uid="{E9B66504-B63E-EF4A-88C3-8EC77B330FAD}"/>
    <hyperlink ref="I25" r:id="rId15" xr:uid="{B1EE96D6-CC2E-1D49-9076-551A75215627}"/>
  </hyperlink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4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29.5" customWidth="1"/>
  </cols>
  <sheetData>
    <row r="1" spans="1:35" x14ac:dyDescent="0.2">
      <c r="A1" t="s">
        <v>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19</v>
      </c>
      <c r="B6">
        <v>0</v>
      </c>
      <c r="C6">
        <v>0</v>
      </c>
      <c r="D6">
        <v>0</v>
      </c>
      <c r="E6">
        <f>201+248+115+31</f>
        <v>595</v>
      </c>
      <c r="F6">
        <f>700</f>
        <v>700</v>
      </c>
      <c r="G6">
        <f>(6200-595-700)/($N$1-$G$1+1)</f>
        <v>613.125</v>
      </c>
      <c r="H6">
        <f t="shared" ref="H6:N6" si="0">(6200-595-700)/($N$1-$G$1+1)</f>
        <v>613.125</v>
      </c>
      <c r="I6">
        <f t="shared" si="0"/>
        <v>613.125</v>
      </c>
      <c r="J6">
        <f t="shared" si="0"/>
        <v>613.125</v>
      </c>
      <c r="K6">
        <f t="shared" si="0"/>
        <v>613.125</v>
      </c>
      <c r="L6">
        <f t="shared" si="0"/>
        <v>613.125</v>
      </c>
      <c r="M6">
        <f t="shared" si="0"/>
        <v>613.125</v>
      </c>
      <c r="N6">
        <f t="shared" si="0"/>
        <v>613.125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9</v>
      </c>
      <c r="B7">
        <v>0</v>
      </c>
      <c r="C7">
        <f>Assumptions!C51</f>
        <v>17</v>
      </c>
      <c r="D7">
        <v>0</v>
      </c>
      <c r="E7">
        <f>Assumptions!C46</f>
        <v>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">
      <c r="A13" t="s">
        <v>21</v>
      </c>
      <c r="B13">
        <f>SUMIFS(Assumptions!$D$8:$D$25,Assumptions!$G$8:$G$25,"="&amp;PMCCS!B1)</f>
        <v>0</v>
      </c>
      <c r="C13">
        <f>SUMIFS(Assumptions!$D$8:$D$25,Assumptions!$G$8:$G$25,"="&amp;PMCCS!C1)</f>
        <v>0</v>
      </c>
      <c r="D13">
        <f>SUMIFS(Assumptions!$D$8:$D$25,Assumptions!$G$8:$G$25,"="&amp;PMCCS!D1)</f>
        <v>0</v>
      </c>
      <c r="E13">
        <f>SUMIFS(Assumptions!$D$8:$D$25,Assumptions!$G$8:$G$25,"="&amp;PMCCS!E1)</f>
        <v>0</v>
      </c>
      <c r="F13">
        <f>SUMIFS(Assumptions!$D$8:$D$25,Assumptions!$G$8:$G$25,"="&amp;PMCCS!F1)</f>
        <v>797</v>
      </c>
      <c r="G13">
        <f>SUMIFS(Assumptions!$D$8:$D$25,Assumptions!$G$8:$G$25,"="&amp;PMCCS!G1)</f>
        <v>1174</v>
      </c>
      <c r="H13">
        <f>SUMIFS(Assumptions!$D$8:$D$25,Assumptions!$G$8:$G$25,"="&amp;PMCCS!H1)</f>
        <v>1699</v>
      </c>
      <c r="I13">
        <f>SUMIFS(Assumptions!$D$8:$D$25,Assumptions!$G$8:$G$25,"="&amp;PMCCS!I1)</f>
        <v>0</v>
      </c>
      <c r="J13">
        <f>SUMIFS(Assumptions!$D$8:$D$25,Assumptions!$G$8:$G$25,"="&amp;PMCCS!J1)</f>
        <v>0</v>
      </c>
      <c r="K13">
        <f>SUMIFS(Assumptions!$D$8:$D$25,Assumptions!$G$8:$G$25,"="&amp;PMCCS!K1)</f>
        <v>0</v>
      </c>
      <c r="L13">
        <f>SUMIFS(Assumptions!$D$8:$D$25,Assumptions!$G$8:$G$25,"="&amp;PMCCS!L1)</f>
        <v>0</v>
      </c>
      <c r="M13">
        <f>SUMIFS(Assumptions!$D$8:$D$25,Assumptions!$G$8:$G$25,"="&amp;PMCCS!M1)</f>
        <v>0</v>
      </c>
      <c r="N13">
        <f>SUMIFS(Assumptions!$D$8:$D$25,Assumptions!$G$8:$G$25,"="&amp;PMCCS!N1)</f>
        <v>0</v>
      </c>
      <c r="O13">
        <f>SUMIFS(Assumptions!$D$8:$D$25,Assumptions!$G$8:$G$25,"="&amp;PMCCS!O1)</f>
        <v>0</v>
      </c>
      <c r="P13">
        <f>SUMIFS(Assumptions!$D$8:$D$25,Assumptions!$G$8:$G$25,"="&amp;PMCCS!P1)</f>
        <v>0</v>
      </c>
      <c r="Q13">
        <f>SUMIFS(Assumptions!$D$8:$D$25,Assumptions!$G$8:$G$25,"="&amp;PMCCS!Q1)</f>
        <v>0</v>
      </c>
      <c r="R13">
        <f>SUMIFS(Assumptions!$D$8:$D$25,Assumptions!$G$8:$G$25,"="&amp;PMCCS!R1)</f>
        <v>0</v>
      </c>
      <c r="S13">
        <f>SUMIFS(Assumptions!$D$8:$D$25,Assumptions!$G$8:$G$25,"="&amp;PMCCS!S1)</f>
        <v>0</v>
      </c>
      <c r="T13">
        <f>SUMIFS(Assumptions!$D$8:$D$25,Assumptions!$G$8:$G$25,"="&amp;PMCCS!T1)</f>
        <v>0</v>
      </c>
      <c r="U13">
        <f>SUMIFS(Assumptions!$D$8:$D$25,Assumptions!$G$8:$G$25,"="&amp;PMCCS!U1)</f>
        <v>0</v>
      </c>
      <c r="V13">
        <f>SUMIFS(Assumptions!$D$8:$D$25,Assumptions!$G$8:$G$25,"="&amp;PMCCS!V1)</f>
        <v>0</v>
      </c>
      <c r="W13">
        <f>SUMIFS(Assumptions!$D$8:$D$25,Assumptions!$G$8:$G$25,"="&amp;PMCCS!W1)</f>
        <v>0</v>
      </c>
      <c r="X13">
        <f>SUMIFS(Assumptions!$D$8:$D$25,Assumptions!$G$8:$G$25,"="&amp;PMCCS!X1)</f>
        <v>0</v>
      </c>
      <c r="Y13">
        <f>SUMIFS(Assumptions!$D$8:$D$25,Assumptions!$G$8:$G$25,"="&amp;PMCCS!Y1)</f>
        <v>0</v>
      </c>
      <c r="Z13">
        <f>SUMIFS(Assumptions!$D$8:$D$25,Assumptions!$G$8:$G$25,"="&amp;PMCCS!Z1)</f>
        <v>0</v>
      </c>
      <c r="AA13">
        <f>SUMIFS(Assumptions!$D$8:$D$25,Assumptions!$G$8:$G$25,"="&amp;PMCCS!AA1)</f>
        <v>0</v>
      </c>
      <c r="AB13">
        <f>SUMIFS(Assumptions!$D$8:$D$25,Assumptions!$G$8:$G$25,"="&amp;PMCCS!AB1)</f>
        <v>0</v>
      </c>
      <c r="AC13">
        <f>SUMIFS(Assumptions!$D$8:$D$25,Assumptions!$G$8:$G$25,"="&amp;PMCCS!AC1)</f>
        <v>0</v>
      </c>
      <c r="AD13">
        <f>SUMIFS(Assumptions!$D$8:$D$25,Assumptions!$G$8:$G$25,"="&amp;PMCCS!AD1)</f>
        <v>0</v>
      </c>
      <c r="AE13">
        <f>SUMIFS(Assumptions!$D$8:$D$25,Assumptions!$G$8:$G$25,"="&amp;PMCCS!AE1)</f>
        <v>0</v>
      </c>
      <c r="AF13">
        <f>SUMIFS(Assumptions!$D$8:$D$25,Assumptions!$G$8:$G$25,"="&amp;PMCCS!AF1)</f>
        <v>0</v>
      </c>
      <c r="AG13">
        <f>SUMIFS(Assumptions!$D$8:$D$25,Assumptions!$G$8:$G$25,"="&amp;PMCCS!AG1)</f>
        <v>0</v>
      </c>
      <c r="AH13">
        <f>SUMIFS(Assumptions!$D$8:$D$25,Assumptions!$G$8:$G$25,"="&amp;PMCCS!AH1)</f>
        <v>0</v>
      </c>
      <c r="AI13">
        <f>SUMIFS(Assumptions!$D$8:$D$25,Assumptions!$G$8:$G$25,"="&amp;PMCCS!AI1)</f>
        <v>0</v>
      </c>
    </row>
    <row r="14" spans="1:35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Assumptions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2015-06-10T01:27:30Z</dcterms:created>
  <dcterms:modified xsi:type="dcterms:W3CDTF">2019-02-25T21:38:18Z</dcterms:modified>
</cp:coreProperties>
</file>