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mc:AlternateContent xmlns:mc="http://schemas.openxmlformats.org/markup-compatibility/2006">
    <mc:Choice Requires="x15">
      <x15ac:absPath xmlns:x15ac="http://schemas.microsoft.com/office/spreadsheetml/2010/11/ac" url="C:\Users\Kieran\Dropbox\Provincial EPS\AB EPS\InputData\endo-learn\GBEtPR\"/>
    </mc:Choice>
  </mc:AlternateContent>
  <xr:revisionPtr revIDLastSave="0" documentId="13_ncr:1_{0817A592-9D51-4C10-8511-2778F5AC8B2F}" xr6:coauthVersionLast="34" xr6:coauthVersionMax="34" xr10:uidLastSave="{00000000-0000-0000-0000-000000000000}"/>
  <bookViews>
    <workbookView xWindow="0" yWindow="0" windowWidth="22632" windowHeight="10968" activeTab="1" xr2:uid="{00000000-000D-0000-FFFF-FFFF00000000}"/>
  </bookViews>
  <sheets>
    <sheet name="About" sheetId="1" r:id="rId1"/>
    <sheet name="Battery_Storage_Capacity" sheetId="2" r:id="rId2"/>
    <sheet name="Calculations" sheetId="3" r:id="rId3"/>
    <sheet name="GBEtPR" sheetId="4" r:id="rId4"/>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3" l="1"/>
  <c r="D3" i="3"/>
  <c r="E3" i="3"/>
  <c r="F3" i="3"/>
  <c r="G3" i="3"/>
  <c r="H3" i="3"/>
  <c r="I3" i="3"/>
  <c r="J3" i="3"/>
  <c r="K3" i="3"/>
  <c r="L3" i="3"/>
  <c r="M3" i="3"/>
  <c r="N3" i="3"/>
  <c r="O3" i="3"/>
  <c r="P3" i="3"/>
  <c r="B3" i="3"/>
  <c r="C2" i="3"/>
  <c r="D2" i="3"/>
  <c r="E2" i="3"/>
  <c r="F2" i="3"/>
  <c r="G2" i="3"/>
  <c r="H2" i="3"/>
  <c r="I2" i="3"/>
  <c r="J2" i="3"/>
  <c r="K2" i="3"/>
  <c r="L2" i="3"/>
  <c r="M2" i="3"/>
  <c r="N2" i="3"/>
  <c r="O2" i="3"/>
  <c r="P2" i="3"/>
  <c r="B2" i="3"/>
  <c r="F40" i="2"/>
  <c r="E40" i="2"/>
  <c r="F39" i="2"/>
  <c r="E39" i="2"/>
  <c r="D39" i="2"/>
  <c r="D40" i="2" s="1"/>
  <c r="C39" i="2"/>
  <c r="C40" i="2" s="1"/>
  <c r="S30" i="2"/>
  <c r="R30" i="2"/>
  <c r="Q30" i="2"/>
  <c r="P30" i="2"/>
  <c r="O30" i="2"/>
  <c r="N30" i="2"/>
  <c r="M30" i="2"/>
  <c r="L30" i="2"/>
  <c r="K30" i="2"/>
  <c r="J30" i="2"/>
  <c r="I30" i="2"/>
  <c r="H30" i="2"/>
  <c r="G30" i="2"/>
  <c r="F30" i="2"/>
  <c r="T26" i="2"/>
  <c r="S26" i="2"/>
  <c r="R26" i="2"/>
  <c r="Q26" i="2"/>
  <c r="P26" i="2"/>
  <c r="O26" i="2"/>
  <c r="N26" i="2"/>
  <c r="M26" i="2"/>
  <c r="L26" i="2"/>
  <c r="K26" i="2"/>
  <c r="J26" i="2"/>
  <c r="I26" i="2"/>
  <c r="H26" i="2"/>
  <c r="G26" i="2"/>
  <c r="F26" i="2"/>
  <c r="AD18" i="2"/>
  <c r="AC18" i="2"/>
  <c r="AB18" i="2"/>
  <c r="AA18" i="2"/>
  <c r="Z18" i="2"/>
  <c r="Y18" i="2"/>
  <c r="X18" i="2"/>
  <c r="W18" i="2"/>
  <c r="V18" i="2"/>
  <c r="U18" i="2"/>
  <c r="T18" i="2"/>
  <c r="S18" i="2"/>
  <c r="R18" i="2"/>
  <c r="Q18" i="2"/>
  <c r="P18" i="2"/>
  <c r="O18" i="2"/>
  <c r="N18" i="2"/>
  <c r="M18" i="2"/>
  <c r="L18" i="2"/>
  <c r="K18" i="2"/>
  <c r="J18" i="2"/>
  <c r="I18" i="2"/>
  <c r="H18" i="2"/>
  <c r="G18" i="2"/>
  <c r="F18" i="2"/>
  <c r="E18" i="2"/>
  <c r="D18" i="2"/>
  <c r="C18" i="2"/>
  <c r="B18" i="2"/>
  <c r="AD13" i="2"/>
  <c r="AC13" i="2"/>
  <c r="AB13" i="2"/>
  <c r="AA13" i="2"/>
  <c r="Z13" i="2"/>
  <c r="Y13" i="2"/>
  <c r="X13" i="2"/>
  <c r="W13" i="2"/>
  <c r="V13" i="2"/>
  <c r="U13" i="2"/>
  <c r="T13" i="2"/>
  <c r="S13" i="2"/>
  <c r="R13" i="2"/>
  <c r="Q13" i="2"/>
  <c r="P13" i="2"/>
  <c r="O13" i="2"/>
  <c r="N13" i="2"/>
  <c r="M13" i="2"/>
  <c r="L13" i="2"/>
  <c r="K13" i="2"/>
  <c r="J13" i="2"/>
  <c r="I13" i="2"/>
  <c r="H13" i="2"/>
  <c r="G13" i="2"/>
  <c r="F13" i="2"/>
  <c r="E13" i="2"/>
  <c r="D13" i="2"/>
  <c r="C13" i="2"/>
  <c r="B13" i="2"/>
  <c r="A11" i="3" l="1"/>
  <c r="B2" i="4" s="1"/>
</calcChain>
</file>

<file path=xl/sharedStrings.xml><?xml version="1.0" encoding="utf-8"?>
<sst xmlns="http://schemas.openxmlformats.org/spreadsheetml/2006/main" count="59" uniqueCount="36">
  <si>
    <t>Source:</t>
  </si>
  <si>
    <t>BNEF - NEO forecast</t>
  </si>
  <si>
    <t>Installed Capacity (GW)</t>
  </si>
  <si>
    <t>Small-scale batteries</t>
  </si>
  <si>
    <t>Utility-scale batteries</t>
  </si>
  <si>
    <t>Total</t>
  </si>
  <si>
    <t>Installed Capacity (GWh)</t>
  </si>
  <si>
    <t>BNEF - Indirectly Sourced Data</t>
  </si>
  <si>
    <t>https://cleantechnica.com/2017/11/24/bnef-predicts-explosive-energy-storage-growth-sides-meter/</t>
  </si>
  <si>
    <t>Behind the Meter</t>
  </si>
  <si>
    <t>No Data</t>
  </si>
  <si>
    <t>System-Level</t>
  </si>
  <si>
    <t>https://about.bnef.com/blog/global-storage-market-double-six-times-2030/</t>
  </si>
  <si>
    <t xml:space="preserve">IRENA </t>
  </si>
  <si>
    <t>http://www.irena.org/publications/2017/Oct/Electricity-storage-and-renewables-costs-and-markets</t>
  </si>
  <si>
    <t>Pages 105 and 106</t>
  </si>
  <si>
    <t>Low Estimates</t>
  </si>
  <si>
    <t>High Estimates</t>
  </si>
  <si>
    <t>2030 (Reference Case)</t>
  </si>
  <si>
    <t>2030 Doubling Case</t>
  </si>
  <si>
    <t>Utility Scale</t>
  </si>
  <si>
    <t>BNEF, small-scale batteries</t>
  </si>
  <si>
    <t>BNEF, utility-scale batteries</t>
  </si>
  <si>
    <t>We have no strong reason to prefer one source or one battery scale over</t>
  </si>
  <si>
    <t>another, and the values are quite close in any case, so we take a simple</t>
  </si>
  <si>
    <t>average.</t>
  </si>
  <si>
    <t>Grid Battery Hours per Day</t>
  </si>
  <si>
    <t>Bloomberg</t>
  </si>
  <si>
    <t>New Energy Outlook 2017</t>
  </si>
  <si>
    <t>Data Viewer version 1.06 from November 2017</t>
  </si>
  <si>
    <t>About</t>
  </si>
  <si>
    <t>(in MW or GW) to the energy they store (in MWh or GWh).</t>
  </si>
  <si>
    <t>GBEtPR Grid Battery Energy to Power Ratio</t>
  </si>
  <si>
    <t>This variable is a factor that relates the capacity of grid batteries</t>
  </si>
  <si>
    <t>Energy to Power Ratio</t>
  </si>
  <si>
    <t>Grid Batteries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</si>
</sst>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_);_(* \(#,##0.0\);_(* &quot;-&quot;??_);_(@_)"/>
    <numFmt numFmtId="165" formatCode="_(* #,##0_);_(* \(#,##0\);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
      <b/>
      <sz val="10"/>
      <color theme="1"/>
      <name val="Arial"/>
      <family val="2"/>
    </font>
    <font>
      <sz val="10"/>
      <color rgb="FF000000"/>
      <name val="Arial"/>
      <family val="2"/>
    </font>
    <font>
      <sz val="10"/>
      <color theme="1"/>
      <name val="Arial"/>
      <family val="2"/>
    </font>
    <font>
      <sz val="10"/>
      <name val="Arial"/>
      <family val="2"/>
    </font>
    <font>
      <u/>
      <sz val="11"/>
      <color theme="10"/>
      <name val="Calibri"/>
      <family val="2"/>
      <scheme val="minor"/>
    </font>
    <font>
      <sz val="11"/>
      <color rgb="FF00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s>
  <borders count="15">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0" fontId="4" fillId="0" borderId="1" applyNumberFormat="0">
      <alignment horizontal="left" vertical="center"/>
    </xf>
    <xf numFmtId="0" fontId="8" fillId="0" borderId="0" applyNumberFormat="0" applyFill="0" applyBorder="0" applyAlignment="0" applyProtection="0"/>
  </cellStyleXfs>
  <cellXfs count="43">
    <xf numFmtId="0" fontId="0" fillId="0" borderId="0" xfId="0"/>
    <xf numFmtId="0" fontId="2" fillId="0" borderId="0" xfId="0" applyFont="1"/>
    <xf numFmtId="0" fontId="3" fillId="0" borderId="0" xfId="0" applyFont="1"/>
    <xf numFmtId="0" fontId="2" fillId="0" borderId="1" xfId="0" applyFont="1" applyBorder="1"/>
    <xf numFmtId="0" fontId="4" fillId="0" borderId="1" xfId="2" applyBorder="1" applyAlignment="1" applyProtection="1">
      <alignment horizontal="right" vertical="center"/>
      <protection hidden="1"/>
    </xf>
    <xf numFmtId="3" fontId="5" fillId="0" borderId="0" xfId="0" applyNumberFormat="1" applyFont="1" applyFill="1" applyBorder="1" applyAlignment="1" applyProtection="1">
      <alignment horizontal="left"/>
      <protection hidden="1"/>
    </xf>
    <xf numFmtId="164" fontId="6" fillId="0" borderId="0" xfId="1" applyNumberFormat="1" applyFont="1" applyFill="1" applyBorder="1" applyAlignment="1" applyProtection="1">
      <alignment horizontal="right"/>
      <protection hidden="1"/>
    </xf>
    <xf numFmtId="3" fontId="5" fillId="0" borderId="2" xfId="0" applyNumberFormat="1" applyFont="1" applyFill="1" applyBorder="1" applyAlignment="1" applyProtection="1">
      <alignment horizontal="left"/>
      <protection hidden="1"/>
    </xf>
    <xf numFmtId="164" fontId="6" fillId="0" borderId="2" xfId="1" applyNumberFormat="1" applyFont="1" applyFill="1" applyBorder="1" applyAlignment="1" applyProtection="1">
      <alignment horizontal="right"/>
      <protection hidden="1"/>
    </xf>
    <xf numFmtId="0" fontId="4" fillId="0" borderId="1" xfId="2" applyFont="1" applyAlignment="1" applyProtection="1">
      <alignment horizontal="left" vertical="center"/>
      <protection hidden="1"/>
    </xf>
    <xf numFmtId="0" fontId="4" fillId="0" borderId="1" xfId="2" applyAlignment="1" applyProtection="1">
      <alignment horizontal="right" vertical="center"/>
      <protection hidden="1"/>
    </xf>
    <xf numFmtId="165" fontId="7" fillId="0" borderId="0" xfId="1" applyNumberFormat="1" applyFont="1" applyFill="1" applyBorder="1" applyAlignment="1" applyProtection="1">
      <alignment horizontal="right"/>
      <protection hidden="1"/>
    </xf>
    <xf numFmtId="3" fontId="5" fillId="0" borderId="1" xfId="0" applyNumberFormat="1" applyFont="1" applyFill="1" applyBorder="1" applyAlignment="1" applyProtection="1">
      <alignment horizontal="left"/>
      <protection hidden="1"/>
    </xf>
    <xf numFmtId="165" fontId="7" fillId="0" borderId="1" xfId="1" applyNumberFormat="1" applyFont="1" applyFill="1" applyBorder="1" applyAlignment="1" applyProtection="1">
      <alignment horizontal="right"/>
      <protection hidden="1"/>
    </xf>
    <xf numFmtId="165" fontId="0" fillId="0" borderId="0" xfId="1" applyNumberFormat="1" applyFont="1"/>
    <xf numFmtId="43" fontId="0" fillId="0" borderId="0" xfId="0" applyNumberFormat="1"/>
    <xf numFmtId="0" fontId="8" fillId="0" borderId="0" xfId="3"/>
    <xf numFmtId="0" fontId="4" fillId="0" borderId="0" xfId="2" applyBorder="1" applyAlignment="1" applyProtection="1">
      <alignment horizontal="right" vertical="center"/>
      <protection hidden="1"/>
    </xf>
    <xf numFmtId="0" fontId="0" fillId="2" borderId="0" xfId="0" applyFill="1"/>
    <xf numFmtId="0" fontId="0" fillId="0" borderId="0" xfId="0" applyBorder="1"/>
    <xf numFmtId="0" fontId="0" fillId="0" borderId="0" xfId="0" applyFill="1"/>
    <xf numFmtId="0" fontId="0" fillId="0" borderId="0" xfId="0" applyFill="1" applyBorder="1"/>
    <xf numFmtId="0" fontId="2" fillId="0" borderId="5" xfId="0" applyFont="1" applyBorder="1"/>
    <xf numFmtId="0" fontId="2" fillId="0" borderId="6" xfId="0" applyFont="1" applyBorder="1"/>
    <xf numFmtId="0" fontId="2" fillId="0" borderId="7" xfId="0" applyFont="1" applyBorder="1"/>
    <xf numFmtId="0" fontId="0" fillId="0" borderId="0" xfId="0" applyBorder="1" applyAlignment="1">
      <alignment vertical="center"/>
    </xf>
    <xf numFmtId="165" fontId="0" fillId="0" borderId="8" xfId="1" applyNumberFormat="1" applyFont="1" applyBorder="1"/>
    <xf numFmtId="165" fontId="0" fillId="0" borderId="9" xfId="1" applyNumberFormat="1" applyFont="1" applyBorder="1"/>
    <xf numFmtId="0" fontId="0" fillId="0" borderId="10" xfId="0" applyBorder="1"/>
    <xf numFmtId="0" fontId="0" fillId="0" borderId="1" xfId="0" applyBorder="1" applyAlignment="1">
      <alignment vertical="center"/>
    </xf>
    <xf numFmtId="165" fontId="0" fillId="0" borderId="10" xfId="0" applyNumberFormat="1" applyBorder="1"/>
    <xf numFmtId="165" fontId="0" fillId="0" borderId="11" xfId="0" applyNumberFormat="1" applyBorder="1"/>
    <xf numFmtId="0" fontId="2" fillId="0" borderId="12" xfId="0" applyFont="1" applyBorder="1"/>
    <xf numFmtId="0" fontId="2" fillId="0" borderId="13" xfId="0" applyFont="1" applyBorder="1"/>
    <xf numFmtId="0" fontId="2" fillId="0" borderId="14" xfId="0" applyFont="1" applyBorder="1"/>
    <xf numFmtId="2" fontId="0" fillId="0" borderId="0" xfId="0" applyNumberFormat="1"/>
    <xf numFmtId="0" fontId="0" fillId="0" borderId="0" xfId="0" applyFont="1"/>
    <xf numFmtId="2" fontId="0" fillId="3" borderId="0" xfId="0" applyNumberFormat="1" applyFill="1"/>
    <xf numFmtId="0" fontId="0" fillId="0" borderId="0" xfId="0" applyAlignment="1">
      <alignment horizontal="left"/>
    </xf>
    <xf numFmtId="0" fontId="9" fillId="0" borderId="0" xfId="0" applyFont="1"/>
    <xf numFmtId="0" fontId="0" fillId="0" borderId="0" xfId="0" applyAlignment="1">
      <alignment horizontal="right"/>
    </xf>
    <xf numFmtId="0" fontId="2" fillId="0" borderId="3" xfId="0" applyFont="1" applyBorder="1" applyAlignment="1">
      <alignment horizontal="center"/>
    </xf>
    <xf numFmtId="0" fontId="2" fillId="0" borderId="4" xfId="0" applyFont="1" applyBorder="1" applyAlignment="1">
      <alignment horizontal="center"/>
    </xf>
  </cellXfs>
  <cellStyles count="4">
    <cellStyle name="Comma" xfId="1" builtinId="3"/>
    <cellStyle name="Hyperlink" xfId="3" builtinId="8"/>
    <cellStyle name="Normal" xfId="0" builtinId="0"/>
    <cellStyle name="Table Header 2" xfId="2" xr:uid="{00000000-0005-0000-0000-000003000000}"/>
  </cellStyles>
  <dxfs count="10">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19050</xdr:rowOff>
    </xdr:from>
    <xdr:to>
      <xdr:col>9</xdr:col>
      <xdr:colOff>9525</xdr:colOff>
      <xdr:row>5</xdr:row>
      <xdr:rowOff>190499</xdr:rowOff>
    </xdr:to>
    <xdr:sp macro="" textlink="">
      <xdr:nvSpPr>
        <xdr:cNvPr id="2" name="TextBox 1">
          <a:extLst>
            <a:ext uri="{FF2B5EF4-FFF2-40B4-BE49-F238E27FC236}">
              <a16:creationId xmlns:a16="http://schemas.microsoft.com/office/drawing/2014/main" id="{BDB18A53-D471-4AF0-A39D-8B79839D544D}"/>
            </a:ext>
          </a:extLst>
        </xdr:cNvPr>
        <xdr:cNvSpPr txBox="1"/>
      </xdr:nvSpPr>
      <xdr:spPr>
        <a:xfrm>
          <a:off x="38100" y="19050"/>
          <a:ext cx="11696700" cy="1123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p>
        <a:p>
          <a:r>
            <a:rPr lang="en-US" sz="1100"/>
            <a:t>The top table</a:t>
          </a:r>
          <a:r>
            <a:rPr lang="en-US" sz="1100" baseline="0"/>
            <a:t> is from Bloomberg's New Energy Outlook, 2017 Data Viewer version 1.06 from November, 2017. New Energy Outlook includes current policies and economic trends in their forecast, but does not include any commitments for which there is no regulatory mandate (i.e., NDCs). Since this source is behind a paywall, we have also included some second hand data sourced to BNEF for comparison. Finally, we have also included projections from the International Renewable Energy Agency (IRENA) http://www.irena.org/publications/2017/Oct/Electricity-storage-and-renewables-costs-and-markets.</a:t>
          </a:r>
        </a:p>
        <a:p>
          <a:r>
            <a:rPr lang="en-US" sz="1100" baseline="0"/>
            <a:t>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irena.org/publications/2017/Oct/Electricity-storage-and-renewables-costs-and-markets" TargetMode="External"/><Relationship Id="rId2" Type="http://schemas.openxmlformats.org/officeDocument/2006/relationships/hyperlink" Target="https://about.bnef.com/blog/global-storage-market-double-six-times-2030/" TargetMode="External"/><Relationship Id="rId1" Type="http://schemas.openxmlformats.org/officeDocument/2006/relationships/hyperlink" Target="https://cleantechnica.com/2017/11/24/bnef-predicts-explosive-energy-storage-growth-sides-meter/"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heetViews>
  <sheetFormatPr defaultRowHeight="14.4" x14ac:dyDescent="0.3"/>
  <cols>
    <col min="1" max="1" width="9.44140625" customWidth="1"/>
    <col min="2" max="2" width="46.88671875" customWidth="1"/>
  </cols>
  <sheetData>
    <row r="1" spans="1:2" x14ac:dyDescent="0.3">
      <c r="A1" s="1" t="s">
        <v>32</v>
      </c>
    </row>
    <row r="3" spans="1:2" x14ac:dyDescent="0.3">
      <c r="A3" s="1" t="s">
        <v>0</v>
      </c>
      <c r="B3" t="s">
        <v>27</v>
      </c>
    </row>
    <row r="4" spans="1:2" x14ac:dyDescent="0.3">
      <c r="B4" s="38">
        <v>2017</v>
      </c>
    </row>
    <row r="5" spans="1:2" x14ac:dyDescent="0.3">
      <c r="B5" t="s">
        <v>28</v>
      </c>
    </row>
    <row r="6" spans="1:2" x14ac:dyDescent="0.3">
      <c r="B6" s="39" t="s">
        <v>29</v>
      </c>
    </row>
    <row r="8" spans="1:2" x14ac:dyDescent="0.3">
      <c r="A8" s="1" t="s">
        <v>30</v>
      </c>
    </row>
    <row r="9" spans="1:2" x14ac:dyDescent="0.3">
      <c r="A9" t="s">
        <v>33</v>
      </c>
    </row>
    <row r="10" spans="1:2" x14ac:dyDescent="0.3">
      <c r="A10" t="s">
        <v>31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9:AD41"/>
  <sheetViews>
    <sheetView tabSelected="1" topLeftCell="A21" workbookViewId="0">
      <selection activeCell="G16" sqref="G16"/>
    </sheetView>
  </sheetViews>
  <sheetFormatPr defaultRowHeight="14.4" x14ac:dyDescent="0.3"/>
  <cols>
    <col min="1" max="1" width="40.33203125" customWidth="1"/>
    <col min="2" max="2" width="14.5546875" bestFit="1" customWidth="1"/>
    <col min="3" max="3" width="20.88671875" bestFit="1" customWidth="1"/>
    <col min="4" max="4" width="18.33203125" bestFit="1" customWidth="1"/>
    <col min="5" max="5" width="20.88671875" bestFit="1" customWidth="1"/>
    <col min="6" max="6" width="18.33203125" bestFit="1" customWidth="1"/>
    <col min="7" max="7" width="13.5546875" bestFit="1" customWidth="1"/>
    <col min="8" max="16" width="14.5546875" bestFit="1" customWidth="1"/>
    <col min="17" max="17" width="15.5546875" bestFit="1" customWidth="1"/>
    <col min="18" max="18" width="15.44140625" bestFit="1" customWidth="1"/>
    <col min="19" max="27" width="12.6640625" customWidth="1"/>
    <col min="28" max="30" width="11.33203125" bestFit="1" customWidth="1"/>
  </cols>
  <sheetData>
    <row r="9" spans="1:30" ht="23.4" x14ac:dyDescent="0.45">
      <c r="A9" s="2" t="s">
        <v>1</v>
      </c>
    </row>
    <row r="10" spans="1:30" x14ac:dyDescent="0.3">
      <c r="A10" s="3" t="s">
        <v>2</v>
      </c>
      <c r="B10" s="4">
        <v>2012</v>
      </c>
      <c r="C10" s="4">
        <v>2013</v>
      </c>
      <c r="D10" s="4">
        <v>2014</v>
      </c>
      <c r="E10" s="4">
        <v>2015</v>
      </c>
      <c r="F10" s="4">
        <v>2016</v>
      </c>
      <c r="G10" s="4">
        <v>2017</v>
      </c>
      <c r="H10" s="4">
        <v>2018</v>
      </c>
      <c r="I10" s="4">
        <v>2019</v>
      </c>
      <c r="J10" s="4">
        <v>2020</v>
      </c>
      <c r="K10" s="4">
        <v>2021</v>
      </c>
      <c r="L10" s="4">
        <v>2022</v>
      </c>
      <c r="M10" s="4">
        <v>2023</v>
      </c>
      <c r="N10" s="4">
        <v>2024</v>
      </c>
      <c r="O10" s="4">
        <v>2025</v>
      </c>
      <c r="P10" s="4">
        <v>2026</v>
      </c>
      <c r="Q10" s="4">
        <v>2027</v>
      </c>
      <c r="R10" s="4">
        <v>2028</v>
      </c>
      <c r="S10" s="4">
        <v>2029</v>
      </c>
      <c r="T10" s="4">
        <v>2030</v>
      </c>
      <c r="U10" s="4">
        <v>2031</v>
      </c>
      <c r="V10" s="4">
        <v>2032</v>
      </c>
      <c r="W10" s="4">
        <v>2033</v>
      </c>
      <c r="X10" s="4">
        <v>2034</v>
      </c>
      <c r="Y10" s="4">
        <v>2035</v>
      </c>
      <c r="Z10" s="4">
        <v>2036</v>
      </c>
      <c r="AA10" s="4">
        <v>2037</v>
      </c>
      <c r="AB10" s="4">
        <v>2038</v>
      </c>
      <c r="AC10" s="4">
        <v>2039</v>
      </c>
      <c r="AD10" s="4">
        <v>2040</v>
      </c>
    </row>
    <row r="11" spans="1:30" x14ac:dyDescent="0.3">
      <c r="A11" s="5" t="s">
        <v>3</v>
      </c>
      <c r="B11" s="6">
        <v>1.5624008229559699E-2</v>
      </c>
      <c r="C11" s="6">
        <v>3.5004869659658967E-2</v>
      </c>
      <c r="D11" s="6">
        <v>9.7302414093571321E-2</v>
      </c>
      <c r="E11" s="6">
        <v>0.2639046853445422</v>
      </c>
      <c r="F11" s="6">
        <v>0.61861863356947189</v>
      </c>
      <c r="G11" s="6">
        <v>1.0904348271131181</v>
      </c>
      <c r="H11" s="6">
        <v>1.5874749241747743</v>
      </c>
      <c r="I11" s="6">
        <v>2.2997858512776239</v>
      </c>
      <c r="J11" s="6">
        <v>3.2942179807737757</v>
      </c>
      <c r="K11" s="6">
        <v>4.8196920369780081</v>
      </c>
      <c r="L11" s="6">
        <v>6.6598709852480455</v>
      </c>
      <c r="M11" s="6">
        <v>8.8455700594609716</v>
      </c>
      <c r="N11" s="6">
        <v>11.536962015122803</v>
      </c>
      <c r="O11" s="6">
        <v>14.348387162674342</v>
      </c>
      <c r="P11" s="6">
        <v>17.806023178792508</v>
      </c>
      <c r="Q11" s="6">
        <v>22.018750396933406</v>
      </c>
      <c r="R11" s="6">
        <v>27.276425678915068</v>
      </c>
      <c r="S11" s="6">
        <v>33.572532293825645</v>
      </c>
      <c r="T11" s="6">
        <v>41.103115138277659</v>
      </c>
      <c r="U11" s="6">
        <v>49.890011930470742</v>
      </c>
      <c r="V11" s="6">
        <v>59.907207037193977</v>
      </c>
      <c r="W11" s="6">
        <v>71.467277983950282</v>
      </c>
      <c r="X11" s="6">
        <v>85.588357482656235</v>
      </c>
      <c r="Y11" s="6">
        <v>102.10816669886459</v>
      </c>
      <c r="Z11" s="6">
        <v>120.94697088550399</v>
      </c>
      <c r="AA11" s="6">
        <v>142.41223432052803</v>
      </c>
      <c r="AB11" s="6">
        <v>166.76498311499859</v>
      </c>
      <c r="AC11" s="6">
        <v>193.8059180623321</v>
      </c>
      <c r="AD11" s="6">
        <v>223.71053661763759</v>
      </c>
    </row>
    <row r="12" spans="1:30" x14ac:dyDescent="0.3">
      <c r="A12" s="5" t="s">
        <v>4</v>
      </c>
      <c r="B12" s="6">
        <v>1.251402595766649</v>
      </c>
      <c r="C12" s="6">
        <v>1.3182041286864563</v>
      </c>
      <c r="D12" s="6">
        <v>1.3622041286864559</v>
      </c>
      <c r="E12" s="6">
        <v>1.7114909264586793</v>
      </c>
      <c r="F12" s="6">
        <v>2.7305552412131457</v>
      </c>
      <c r="G12" s="6">
        <v>4.004764271317458</v>
      </c>
      <c r="H12" s="6">
        <v>5.2906022130888362</v>
      </c>
      <c r="I12" s="6">
        <v>6.8295215567556742</v>
      </c>
      <c r="J12" s="6">
        <v>8.7804850128658654</v>
      </c>
      <c r="K12" s="6">
        <v>10.082775086073537</v>
      </c>
      <c r="L12" s="6">
        <v>12.107303979431082</v>
      </c>
      <c r="M12" s="6">
        <v>13.880511172610921</v>
      </c>
      <c r="N12" s="6">
        <v>18.875876138851588</v>
      </c>
      <c r="O12" s="6">
        <v>20.532990683263954</v>
      </c>
      <c r="P12" s="6">
        <v>22.323603561151177</v>
      </c>
      <c r="Q12" s="6">
        <v>23.412867875222169</v>
      </c>
      <c r="R12" s="6">
        <v>26.200752567870353</v>
      </c>
      <c r="S12" s="6">
        <v>27.075135804962738</v>
      </c>
      <c r="T12" s="6">
        <v>32.271091537557105</v>
      </c>
      <c r="U12" s="6">
        <v>34.552222301398821</v>
      </c>
      <c r="V12" s="6">
        <v>47.364382966496251</v>
      </c>
      <c r="W12" s="6">
        <v>63.745499784136491</v>
      </c>
      <c r="X12" s="6">
        <v>81.935320737173939</v>
      </c>
      <c r="Y12" s="6">
        <v>107.83089223853266</v>
      </c>
      <c r="Z12" s="6">
        <v>120.97963570011768</v>
      </c>
      <c r="AA12" s="6">
        <v>139.56156229472745</v>
      </c>
      <c r="AB12" s="6">
        <v>149.87924544663602</v>
      </c>
      <c r="AC12" s="6">
        <v>169.62482151532441</v>
      </c>
      <c r="AD12" s="6">
        <v>180.40979354233912</v>
      </c>
    </row>
    <row r="13" spans="1:30" x14ac:dyDescent="0.3">
      <c r="A13" s="7" t="s">
        <v>5</v>
      </c>
      <c r="B13" s="8">
        <f>SUM(B11:B12)</f>
        <v>1.2670266039962088</v>
      </c>
      <c r="C13" s="8">
        <f t="shared" ref="C13:AD13" si="0">SUM(C11:C12)</f>
        <v>1.3532089983461153</v>
      </c>
      <c r="D13" s="8">
        <f t="shared" si="0"/>
        <v>1.4595065427800273</v>
      </c>
      <c r="E13" s="8">
        <f t="shared" si="0"/>
        <v>1.9753956118032214</v>
      </c>
      <c r="F13" s="8">
        <f t="shared" si="0"/>
        <v>3.3491738747826174</v>
      </c>
      <c r="G13" s="8">
        <f t="shared" si="0"/>
        <v>5.0951990984305766</v>
      </c>
      <c r="H13" s="8">
        <f t="shared" si="0"/>
        <v>6.8780771372636105</v>
      </c>
      <c r="I13" s="8">
        <f t="shared" si="0"/>
        <v>9.1293074080332985</v>
      </c>
      <c r="J13" s="8">
        <f t="shared" si="0"/>
        <v>12.07470299363964</v>
      </c>
      <c r="K13" s="8">
        <f t="shared" si="0"/>
        <v>14.902467123051546</v>
      </c>
      <c r="L13" s="8">
        <f t="shared" si="0"/>
        <v>18.767174964679128</v>
      </c>
      <c r="M13" s="8">
        <f t="shared" si="0"/>
        <v>22.726081232071891</v>
      </c>
      <c r="N13" s="8">
        <f t="shared" si="0"/>
        <v>30.412838153974391</v>
      </c>
      <c r="O13" s="8">
        <f t="shared" si="0"/>
        <v>34.881377845938296</v>
      </c>
      <c r="P13" s="8">
        <f t="shared" si="0"/>
        <v>40.129626739943689</v>
      </c>
      <c r="Q13" s="8">
        <f t="shared" si="0"/>
        <v>45.431618272155575</v>
      </c>
      <c r="R13" s="8">
        <f t="shared" si="0"/>
        <v>53.477178246785421</v>
      </c>
      <c r="S13" s="8">
        <f t="shared" si="0"/>
        <v>60.647668098788387</v>
      </c>
      <c r="T13" s="8">
        <f t="shared" si="0"/>
        <v>73.374206675834756</v>
      </c>
      <c r="U13" s="8">
        <f t="shared" si="0"/>
        <v>84.442234231869563</v>
      </c>
      <c r="V13" s="8">
        <f t="shared" si="0"/>
        <v>107.27159000369022</v>
      </c>
      <c r="W13" s="8">
        <f t="shared" si="0"/>
        <v>135.21277776808677</v>
      </c>
      <c r="X13" s="8">
        <f t="shared" si="0"/>
        <v>167.52367821983017</v>
      </c>
      <c r="Y13" s="8">
        <f t="shared" si="0"/>
        <v>209.93905893739725</v>
      </c>
      <c r="Z13" s="8">
        <f t="shared" si="0"/>
        <v>241.92660658562167</v>
      </c>
      <c r="AA13" s="8">
        <f t="shared" si="0"/>
        <v>281.97379661525548</v>
      </c>
      <c r="AB13" s="8">
        <f t="shared" si="0"/>
        <v>316.64422856163458</v>
      </c>
      <c r="AC13" s="8">
        <f t="shared" si="0"/>
        <v>363.43073957765648</v>
      </c>
      <c r="AD13" s="8">
        <f t="shared" si="0"/>
        <v>404.12033015997667</v>
      </c>
    </row>
    <row r="15" spans="1:30" x14ac:dyDescent="0.3">
      <c r="A15" s="9" t="s">
        <v>6</v>
      </c>
      <c r="B15" s="10">
        <v>2012</v>
      </c>
      <c r="C15" s="10">
        <v>2013</v>
      </c>
      <c r="D15" s="10">
        <v>2014</v>
      </c>
      <c r="E15" s="10">
        <v>2015</v>
      </c>
      <c r="F15" s="10">
        <v>2016</v>
      </c>
      <c r="G15" s="10">
        <v>2017</v>
      </c>
      <c r="H15" s="10">
        <v>2018</v>
      </c>
      <c r="I15" s="10">
        <v>2019</v>
      </c>
      <c r="J15" s="10">
        <v>2020</v>
      </c>
      <c r="K15" s="10">
        <v>2021</v>
      </c>
      <c r="L15" s="10">
        <v>2022</v>
      </c>
      <c r="M15" s="10">
        <v>2023</v>
      </c>
      <c r="N15" s="10">
        <v>2024</v>
      </c>
      <c r="O15" s="10">
        <v>2025</v>
      </c>
      <c r="P15" s="10">
        <v>2026</v>
      </c>
      <c r="Q15" s="10">
        <v>2027</v>
      </c>
      <c r="R15" s="10">
        <v>2028</v>
      </c>
      <c r="S15" s="10">
        <v>2029</v>
      </c>
      <c r="T15" s="10">
        <v>2030</v>
      </c>
      <c r="U15" s="10">
        <v>2031</v>
      </c>
      <c r="V15" s="10">
        <v>2032</v>
      </c>
      <c r="W15" s="10">
        <v>2033</v>
      </c>
      <c r="X15" s="10">
        <v>2034</v>
      </c>
      <c r="Y15" s="10">
        <v>2035</v>
      </c>
      <c r="Z15" s="10">
        <v>2036</v>
      </c>
      <c r="AA15" s="10">
        <v>2037</v>
      </c>
      <c r="AB15" s="10">
        <v>2038</v>
      </c>
      <c r="AC15" s="10">
        <v>2039</v>
      </c>
      <c r="AD15" s="10">
        <v>2040</v>
      </c>
    </row>
    <row r="16" spans="1:30" x14ac:dyDescent="0.3">
      <c r="A16" s="5" t="s">
        <v>3</v>
      </c>
      <c r="B16" s="11">
        <v>3.9060020573899248E-2</v>
      </c>
      <c r="C16" s="11">
        <v>8.7512174149147415E-2</v>
      </c>
      <c r="D16" s="11">
        <v>0.24325603523392827</v>
      </c>
      <c r="E16" s="11">
        <v>0.65976171336135558</v>
      </c>
      <c r="F16" s="11">
        <v>1.5465465839236796</v>
      </c>
      <c r="G16" s="11">
        <v>2.7260870677827955</v>
      </c>
      <c r="H16" s="11">
        <v>3.9686873104369358</v>
      </c>
      <c r="I16" s="11">
        <v>5.7494646281940591</v>
      </c>
      <c r="J16" s="11">
        <v>8.2355449519344397</v>
      </c>
      <c r="K16" s="11">
        <v>12.04923009244502</v>
      </c>
      <c r="L16" s="11">
        <v>16.64967746312011</v>
      </c>
      <c r="M16" s="11">
        <v>22.113925148652431</v>
      </c>
      <c r="N16" s="11">
        <v>28.842405037807005</v>
      </c>
      <c r="O16" s="11">
        <v>35.870967906685848</v>
      </c>
      <c r="P16" s="11">
        <v>44.515057946981266</v>
      </c>
      <c r="Q16" s="11">
        <v>55.046875992333518</v>
      </c>
      <c r="R16" s="11">
        <v>68.191064197287659</v>
      </c>
      <c r="S16" s="11">
        <v>83.931330734564114</v>
      </c>
      <c r="T16" s="11">
        <v>102.75778784569414</v>
      </c>
      <c r="U16" s="11">
        <v>124.72502982617685</v>
      </c>
      <c r="V16" s="11">
        <v>149.76801759298496</v>
      </c>
      <c r="W16" s="11">
        <v>178.66819495987568</v>
      </c>
      <c r="X16" s="11">
        <v>213.9708937066406</v>
      </c>
      <c r="Y16" s="11">
        <v>255.27041674716148</v>
      </c>
      <c r="Z16" s="11">
        <v>302.36742721375998</v>
      </c>
      <c r="AA16" s="11">
        <v>356.03058580132006</v>
      </c>
      <c r="AB16" s="11">
        <v>416.91245778749646</v>
      </c>
      <c r="AC16" s="11">
        <v>484.5147951558302</v>
      </c>
      <c r="AD16" s="11">
        <v>559.27634154409395</v>
      </c>
    </row>
    <row r="17" spans="1:30" x14ac:dyDescent="0.3">
      <c r="A17" s="12" t="s">
        <v>4</v>
      </c>
      <c r="B17" s="13">
        <v>2.8782259702632929</v>
      </c>
      <c r="C17" s="13">
        <v>3.031869495978849</v>
      </c>
      <c r="D17" s="13">
        <v>3.1330694959788485</v>
      </c>
      <c r="E17" s="13">
        <v>3.9364291308549619</v>
      </c>
      <c r="F17" s="13">
        <v>6.2802770547902345</v>
      </c>
      <c r="G17" s="13">
        <v>9.2109578240301531</v>
      </c>
      <c r="H17" s="13">
        <v>12.168385090104323</v>
      </c>
      <c r="I17" s="13">
        <v>15.707899580538049</v>
      </c>
      <c r="J17" s="13">
        <v>20.19511552959149</v>
      </c>
      <c r="K17" s="13">
        <v>23.190382697969138</v>
      </c>
      <c r="L17" s="13">
        <v>27.846799152691489</v>
      </c>
      <c r="M17" s="13">
        <v>31.925175697005113</v>
      </c>
      <c r="N17" s="13">
        <v>43.414515119358647</v>
      </c>
      <c r="O17" s="13">
        <v>47.225878571507089</v>
      </c>
      <c r="P17" s="13">
        <v>51.344288190647696</v>
      </c>
      <c r="Q17" s="13">
        <v>53.849596113010982</v>
      </c>
      <c r="R17" s="13">
        <v>60.26173090610181</v>
      </c>
      <c r="S17" s="13">
        <v>62.272812351414295</v>
      </c>
      <c r="T17" s="13">
        <v>74.22351053638134</v>
      </c>
      <c r="U17" s="13">
        <v>79.470111293217286</v>
      </c>
      <c r="V17" s="13">
        <v>108.93808082294139</v>
      </c>
      <c r="W17" s="13">
        <v>146.6146495035139</v>
      </c>
      <c r="X17" s="13">
        <v>188.45123769550005</v>
      </c>
      <c r="Y17" s="13">
        <v>248.01105214862511</v>
      </c>
      <c r="Z17" s="13">
        <v>278.25316211027064</v>
      </c>
      <c r="AA17" s="13">
        <v>320.99159327787311</v>
      </c>
      <c r="AB17" s="13">
        <v>344.72226452726284</v>
      </c>
      <c r="AC17" s="13">
        <v>390.13708948524612</v>
      </c>
      <c r="AD17" s="13">
        <v>414.94252514737997</v>
      </c>
    </row>
    <row r="18" spans="1:30" x14ac:dyDescent="0.3">
      <c r="A18" t="s">
        <v>5</v>
      </c>
      <c r="B18" s="14">
        <f>SUM(B16:B17)</f>
        <v>2.917285990837192</v>
      </c>
      <c r="C18" s="14">
        <f t="shared" ref="C18:AD18" si="1">SUM(C16:C17)</f>
        <v>3.1193816701279964</v>
      </c>
      <c r="D18" s="14">
        <f t="shared" si="1"/>
        <v>3.3763255312127769</v>
      </c>
      <c r="E18" s="14">
        <f t="shared" si="1"/>
        <v>4.5961908442163173</v>
      </c>
      <c r="F18" s="14">
        <f t="shared" si="1"/>
        <v>7.8268236387139138</v>
      </c>
      <c r="G18" s="14">
        <f t="shared" si="1"/>
        <v>11.937044891812949</v>
      </c>
      <c r="H18" s="14">
        <f t="shared" si="1"/>
        <v>16.137072400541257</v>
      </c>
      <c r="I18" s="14">
        <f t="shared" si="1"/>
        <v>21.457364208732109</v>
      </c>
      <c r="J18" s="14">
        <f t="shared" si="1"/>
        <v>28.43066048152593</v>
      </c>
      <c r="K18" s="14">
        <f t="shared" si="1"/>
        <v>35.239612790414157</v>
      </c>
      <c r="L18" s="14">
        <f t="shared" si="1"/>
        <v>44.496476615811602</v>
      </c>
      <c r="M18" s="14">
        <f t="shared" si="1"/>
        <v>54.039100845657543</v>
      </c>
      <c r="N18" s="14">
        <f t="shared" si="1"/>
        <v>72.256920157165652</v>
      </c>
      <c r="O18" s="14">
        <f t="shared" si="1"/>
        <v>83.09684647819293</v>
      </c>
      <c r="P18" s="14">
        <f t="shared" si="1"/>
        <v>95.859346137628961</v>
      </c>
      <c r="Q18" s="14">
        <f t="shared" si="1"/>
        <v>108.8964721053445</v>
      </c>
      <c r="R18" s="14">
        <f t="shared" si="1"/>
        <v>128.45279510338946</v>
      </c>
      <c r="S18" s="14">
        <f t="shared" si="1"/>
        <v>146.20414308597842</v>
      </c>
      <c r="T18" s="14">
        <f t="shared" si="1"/>
        <v>176.98129838207547</v>
      </c>
      <c r="U18" s="14">
        <f t="shared" si="1"/>
        <v>204.19514111939412</v>
      </c>
      <c r="V18" s="14">
        <f t="shared" si="1"/>
        <v>258.70609841592636</v>
      </c>
      <c r="W18" s="14">
        <f t="shared" si="1"/>
        <v>325.28284446338955</v>
      </c>
      <c r="X18" s="14">
        <f t="shared" si="1"/>
        <v>402.42213140214062</v>
      </c>
      <c r="Y18" s="14">
        <f t="shared" si="1"/>
        <v>503.28146889578659</v>
      </c>
      <c r="Z18" s="14">
        <f t="shared" si="1"/>
        <v>580.62058932403056</v>
      </c>
      <c r="AA18" s="14">
        <f t="shared" si="1"/>
        <v>677.02217907919317</v>
      </c>
      <c r="AB18" s="14">
        <f t="shared" si="1"/>
        <v>761.6347223147593</v>
      </c>
      <c r="AC18" s="14">
        <f t="shared" si="1"/>
        <v>874.65188464107632</v>
      </c>
      <c r="AD18" s="14">
        <f t="shared" si="1"/>
        <v>974.21886669147398</v>
      </c>
    </row>
    <row r="19" spans="1:30" x14ac:dyDescent="0.3">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row>
    <row r="20" spans="1:30" x14ac:dyDescent="0.3">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row>
    <row r="21" spans="1:30" ht="23.4" x14ac:dyDescent="0.45">
      <c r="A21" s="2" t="s">
        <v>7</v>
      </c>
    </row>
    <row r="22" spans="1:30" x14ac:dyDescent="0.3">
      <c r="A22" s="16" t="s">
        <v>8</v>
      </c>
    </row>
    <row r="23" spans="1:30" x14ac:dyDescent="0.3">
      <c r="A23" s="3" t="s">
        <v>2</v>
      </c>
      <c r="B23" s="4">
        <v>2012</v>
      </c>
      <c r="C23" s="4">
        <v>2013</v>
      </c>
      <c r="D23" s="4">
        <v>2014</v>
      </c>
      <c r="E23" s="4">
        <v>2015</v>
      </c>
      <c r="F23" s="4">
        <v>2016</v>
      </c>
      <c r="G23" s="4">
        <v>2017</v>
      </c>
      <c r="H23" s="4">
        <v>2018</v>
      </c>
      <c r="I23" s="4">
        <v>2019</v>
      </c>
      <c r="J23" s="4">
        <v>2020</v>
      </c>
      <c r="K23" s="4">
        <v>2021</v>
      </c>
      <c r="L23" s="4">
        <v>2022</v>
      </c>
      <c r="M23" s="4">
        <v>2023</v>
      </c>
      <c r="N23" s="4">
        <v>2024</v>
      </c>
      <c r="O23" s="4">
        <v>2025</v>
      </c>
      <c r="P23" s="4">
        <v>2026</v>
      </c>
      <c r="Q23" s="4">
        <v>2027</v>
      </c>
      <c r="R23" s="4">
        <v>2028</v>
      </c>
      <c r="S23" s="4">
        <v>2029</v>
      </c>
      <c r="T23" s="4">
        <v>2030</v>
      </c>
      <c r="U23" s="17"/>
      <c r="V23" s="17"/>
      <c r="W23" s="17"/>
      <c r="X23" s="17"/>
      <c r="Y23" s="17"/>
      <c r="Z23" s="17"/>
      <c r="AA23" s="17"/>
      <c r="AB23" s="17"/>
      <c r="AC23" s="17"/>
      <c r="AD23" s="17"/>
    </row>
    <row r="24" spans="1:30" x14ac:dyDescent="0.3">
      <c r="A24" t="s">
        <v>9</v>
      </c>
      <c r="B24" s="18" t="s">
        <v>10</v>
      </c>
      <c r="C24" s="18" t="s">
        <v>10</v>
      </c>
      <c r="D24" s="18" t="s">
        <v>10</v>
      </c>
      <c r="E24" s="18" t="s">
        <v>10</v>
      </c>
      <c r="F24">
        <v>1</v>
      </c>
      <c r="G24">
        <v>2</v>
      </c>
      <c r="H24">
        <v>2</v>
      </c>
      <c r="I24">
        <v>3</v>
      </c>
      <c r="J24">
        <v>5</v>
      </c>
      <c r="K24">
        <v>7</v>
      </c>
      <c r="L24">
        <v>9</v>
      </c>
      <c r="M24">
        <v>12</v>
      </c>
      <c r="N24">
        <v>15</v>
      </c>
      <c r="O24">
        <v>20</v>
      </c>
      <c r="P24">
        <v>26</v>
      </c>
      <c r="Q24">
        <v>34</v>
      </c>
      <c r="R24">
        <v>45</v>
      </c>
      <c r="S24">
        <v>56</v>
      </c>
      <c r="T24">
        <v>69</v>
      </c>
      <c r="U24" s="19"/>
      <c r="V24" s="19"/>
      <c r="W24" s="19"/>
      <c r="X24" s="19"/>
      <c r="Y24" s="19"/>
      <c r="Z24" s="19"/>
      <c r="AA24" s="19"/>
      <c r="AB24" s="19"/>
      <c r="AC24" s="19"/>
      <c r="AD24" s="19"/>
    </row>
    <row r="25" spans="1:30" x14ac:dyDescent="0.3">
      <c r="A25" t="s">
        <v>11</v>
      </c>
      <c r="B25" s="18" t="s">
        <v>10</v>
      </c>
      <c r="C25" s="18" t="s">
        <v>10</v>
      </c>
      <c r="D25" s="18" t="s">
        <v>10</v>
      </c>
      <c r="E25" s="18" t="s">
        <v>10</v>
      </c>
      <c r="F25">
        <v>2</v>
      </c>
      <c r="G25">
        <v>3</v>
      </c>
      <c r="H25">
        <v>5</v>
      </c>
      <c r="I25">
        <v>6</v>
      </c>
      <c r="J25">
        <v>8</v>
      </c>
      <c r="K25">
        <v>10</v>
      </c>
      <c r="L25">
        <v>12</v>
      </c>
      <c r="M25">
        <v>15</v>
      </c>
      <c r="N25">
        <v>18</v>
      </c>
      <c r="O25">
        <v>21</v>
      </c>
      <c r="P25">
        <v>26</v>
      </c>
      <c r="Q25">
        <v>31</v>
      </c>
      <c r="R25">
        <v>36</v>
      </c>
      <c r="S25">
        <v>42</v>
      </c>
      <c r="T25">
        <v>55</v>
      </c>
      <c r="U25" s="19"/>
      <c r="V25" s="19"/>
      <c r="W25" s="19"/>
      <c r="X25" s="19"/>
      <c r="Y25" s="19"/>
      <c r="Z25" s="19"/>
      <c r="AA25" s="19"/>
      <c r="AB25" s="19"/>
      <c r="AC25" s="19"/>
      <c r="AD25" s="19"/>
    </row>
    <row r="26" spans="1:30" x14ac:dyDescent="0.3">
      <c r="A26" t="s">
        <v>5</v>
      </c>
      <c r="B26" s="20"/>
      <c r="C26" s="20"/>
      <c r="D26" s="20"/>
      <c r="E26" s="20"/>
      <c r="F26">
        <f>SUM(F24:F25)</f>
        <v>3</v>
      </c>
      <c r="G26">
        <f t="shared" ref="G26:T26" si="2">SUM(G24:G25)</f>
        <v>5</v>
      </c>
      <c r="H26">
        <f t="shared" si="2"/>
        <v>7</v>
      </c>
      <c r="I26">
        <f t="shared" si="2"/>
        <v>9</v>
      </c>
      <c r="J26">
        <f t="shared" si="2"/>
        <v>13</v>
      </c>
      <c r="K26">
        <f t="shared" si="2"/>
        <v>17</v>
      </c>
      <c r="L26">
        <f t="shared" si="2"/>
        <v>21</v>
      </c>
      <c r="M26">
        <f t="shared" si="2"/>
        <v>27</v>
      </c>
      <c r="N26">
        <f t="shared" si="2"/>
        <v>33</v>
      </c>
      <c r="O26">
        <f t="shared" si="2"/>
        <v>41</v>
      </c>
      <c r="P26">
        <f t="shared" si="2"/>
        <v>52</v>
      </c>
      <c r="Q26">
        <f t="shared" si="2"/>
        <v>65</v>
      </c>
      <c r="R26">
        <f t="shared" si="2"/>
        <v>81</v>
      </c>
      <c r="S26">
        <f t="shared" si="2"/>
        <v>98</v>
      </c>
      <c r="T26">
        <f t="shared" si="2"/>
        <v>124</v>
      </c>
      <c r="U26" s="19"/>
      <c r="V26" s="19"/>
      <c r="W26" s="19"/>
      <c r="X26" s="19"/>
      <c r="Y26" s="19"/>
      <c r="Z26" s="19"/>
      <c r="AA26" s="19"/>
      <c r="AB26" s="19"/>
      <c r="AC26" s="19"/>
      <c r="AD26" s="19"/>
    </row>
    <row r="27" spans="1:30" x14ac:dyDescent="0.3">
      <c r="U27" s="19"/>
      <c r="V27" s="19"/>
      <c r="W27" s="19"/>
      <c r="X27" s="19"/>
      <c r="Y27" s="19"/>
      <c r="Z27" s="19"/>
      <c r="AA27" s="19"/>
      <c r="AB27" s="19"/>
      <c r="AC27" s="19"/>
      <c r="AD27" s="19"/>
    </row>
    <row r="28" spans="1:30" x14ac:dyDescent="0.3">
      <c r="A28" s="16" t="s">
        <v>12</v>
      </c>
      <c r="U28" s="19"/>
      <c r="V28" s="19"/>
      <c r="W28" s="19"/>
      <c r="X28" s="19"/>
      <c r="Y28" s="19"/>
      <c r="Z28" s="19"/>
      <c r="AA28" s="19"/>
      <c r="AB28" s="19"/>
      <c r="AC28" s="19"/>
      <c r="AD28" s="19"/>
    </row>
    <row r="29" spans="1:30" x14ac:dyDescent="0.3">
      <c r="A29" s="3" t="s">
        <v>6</v>
      </c>
      <c r="B29" s="4">
        <v>2012</v>
      </c>
      <c r="C29" s="4">
        <v>2013</v>
      </c>
      <c r="D29" s="4">
        <v>2014</v>
      </c>
      <c r="E29" s="4">
        <v>2015</v>
      </c>
      <c r="F29" s="4">
        <v>2016</v>
      </c>
      <c r="G29" s="4">
        <v>2017</v>
      </c>
      <c r="H29" s="4">
        <v>2018</v>
      </c>
      <c r="I29" s="4">
        <v>2019</v>
      </c>
      <c r="J29" s="4">
        <v>2020</v>
      </c>
      <c r="K29" s="4">
        <v>2021</v>
      </c>
      <c r="L29" s="4">
        <v>2022</v>
      </c>
      <c r="M29" s="4">
        <v>2023</v>
      </c>
      <c r="N29" s="4">
        <v>2024</v>
      </c>
      <c r="O29" s="4">
        <v>2025</v>
      </c>
      <c r="P29" s="4">
        <v>2026</v>
      </c>
      <c r="Q29" s="4">
        <v>2027</v>
      </c>
      <c r="R29" s="4">
        <v>2028</v>
      </c>
      <c r="S29" s="4">
        <v>2029</v>
      </c>
      <c r="T29" s="4">
        <v>2030</v>
      </c>
      <c r="U29" s="17"/>
      <c r="V29" s="17"/>
      <c r="W29" s="17"/>
      <c r="X29" s="17"/>
      <c r="Y29" s="17"/>
      <c r="Z29" s="17"/>
      <c r="AA29" s="17"/>
      <c r="AB29" s="17"/>
      <c r="AC29" s="17"/>
      <c r="AD29" s="17"/>
    </row>
    <row r="30" spans="1:30" x14ac:dyDescent="0.3">
      <c r="A30" s="21" t="s">
        <v>5</v>
      </c>
      <c r="B30" s="18" t="s">
        <v>10</v>
      </c>
      <c r="C30" s="18" t="s">
        <v>10</v>
      </c>
      <c r="D30" s="18" t="s">
        <v>10</v>
      </c>
      <c r="E30" s="18" t="s">
        <v>10</v>
      </c>
      <c r="F30" s="14">
        <f t="shared" ref="F30:S30" si="3">SUM(F24:F25)*($T$30/SUM($T$24:$T$25))</f>
        <v>7.379032258064516</v>
      </c>
      <c r="G30" s="14">
        <f t="shared" si="3"/>
        <v>12.298387096774192</v>
      </c>
      <c r="H30" s="14">
        <f t="shared" si="3"/>
        <v>17.217741935483868</v>
      </c>
      <c r="I30" s="14">
        <f t="shared" si="3"/>
        <v>22.137096774193548</v>
      </c>
      <c r="J30" s="14">
        <f t="shared" si="3"/>
        <v>31.9758064516129</v>
      </c>
      <c r="K30" s="14">
        <f t="shared" si="3"/>
        <v>41.814516129032256</v>
      </c>
      <c r="L30" s="14">
        <f t="shared" si="3"/>
        <v>51.653225806451609</v>
      </c>
      <c r="M30" s="14">
        <f t="shared" si="3"/>
        <v>66.411290322580641</v>
      </c>
      <c r="N30" s="14">
        <f t="shared" si="3"/>
        <v>81.169354838709666</v>
      </c>
      <c r="O30" s="14">
        <f t="shared" si="3"/>
        <v>100.84677419354838</v>
      </c>
      <c r="P30" s="14">
        <f t="shared" si="3"/>
        <v>127.9032258064516</v>
      </c>
      <c r="Q30" s="14">
        <f t="shared" si="3"/>
        <v>159.87903225806451</v>
      </c>
      <c r="R30" s="14">
        <f t="shared" si="3"/>
        <v>199.23387096774192</v>
      </c>
      <c r="S30" s="14">
        <f t="shared" si="3"/>
        <v>241.04838709677418</v>
      </c>
      <c r="T30">
        <v>305</v>
      </c>
      <c r="U30" s="19"/>
      <c r="V30" s="19"/>
      <c r="W30" s="19"/>
      <c r="X30" s="19"/>
      <c r="Y30" s="19"/>
      <c r="Z30" s="19"/>
      <c r="AA30" s="19"/>
      <c r="AB30" s="19"/>
      <c r="AC30" s="19"/>
      <c r="AD30" s="19"/>
    </row>
    <row r="31" spans="1:30" x14ac:dyDescent="0.3">
      <c r="B31" s="20"/>
      <c r="C31" s="20"/>
      <c r="D31" s="20"/>
      <c r="E31" s="20"/>
    </row>
    <row r="34" spans="1:6" ht="23.4" x14ac:dyDescent="0.45">
      <c r="A34" s="2" t="s">
        <v>13</v>
      </c>
    </row>
    <row r="35" spans="1:6" x14ac:dyDescent="0.3">
      <c r="A35" s="16" t="s">
        <v>14</v>
      </c>
    </row>
    <row r="36" spans="1:6" ht="15" thickBot="1" x14ac:dyDescent="0.35">
      <c r="A36" t="s">
        <v>15</v>
      </c>
    </row>
    <row r="37" spans="1:6" ht="15" thickBot="1" x14ac:dyDescent="0.35">
      <c r="C37" s="41" t="s">
        <v>16</v>
      </c>
      <c r="D37" s="42"/>
      <c r="E37" s="41" t="s">
        <v>17</v>
      </c>
      <c r="F37" s="42"/>
    </row>
    <row r="38" spans="1:6" x14ac:dyDescent="0.3">
      <c r="A38" s="22" t="s">
        <v>6</v>
      </c>
      <c r="B38" s="23">
        <v>2017</v>
      </c>
      <c r="C38" s="22" t="s">
        <v>18</v>
      </c>
      <c r="D38" s="24" t="s">
        <v>19</v>
      </c>
      <c r="E38" s="22" t="s">
        <v>18</v>
      </c>
      <c r="F38" s="24" t="s">
        <v>19</v>
      </c>
    </row>
    <row r="39" spans="1:6" x14ac:dyDescent="0.3">
      <c r="A39" s="19" t="s">
        <v>20</v>
      </c>
      <c r="B39" s="25"/>
      <c r="C39" s="26">
        <f>0.44*C41</f>
        <v>44</v>
      </c>
      <c r="D39" s="27">
        <f>0.44*D41</f>
        <v>79.64</v>
      </c>
      <c r="E39" s="26">
        <f>0.44*E41</f>
        <v>73.48</v>
      </c>
      <c r="F39" s="27">
        <f>0.44*F41</f>
        <v>185.24</v>
      </c>
    </row>
    <row r="40" spans="1:6" x14ac:dyDescent="0.3">
      <c r="A40" s="28" t="s">
        <v>9</v>
      </c>
      <c r="B40" s="29"/>
      <c r="C40" s="30">
        <f>C41-C39</f>
        <v>56</v>
      </c>
      <c r="D40" s="31">
        <f t="shared" ref="D40:F40" si="4">D41-D39</f>
        <v>101.36</v>
      </c>
      <c r="E40" s="30">
        <f t="shared" si="4"/>
        <v>93.52</v>
      </c>
      <c r="F40" s="31">
        <f t="shared" si="4"/>
        <v>235.76</v>
      </c>
    </row>
    <row r="41" spans="1:6" ht="15" thickBot="1" x14ac:dyDescent="0.35">
      <c r="A41" s="32" t="s">
        <v>5</v>
      </c>
      <c r="B41" s="33">
        <v>11</v>
      </c>
      <c r="C41" s="32">
        <v>100</v>
      </c>
      <c r="D41" s="34">
        <v>181</v>
      </c>
      <c r="E41" s="32">
        <v>167</v>
      </c>
      <c r="F41" s="34">
        <v>421</v>
      </c>
    </row>
  </sheetData>
  <mergeCells count="2">
    <mergeCell ref="C37:D37"/>
    <mergeCell ref="E37:F37"/>
  </mergeCells>
  <conditionalFormatting sqref="B17:AD17 B11:AD13">
    <cfRule type="expression" dxfId="9" priority="9" stopIfTrue="1">
      <formula>MOD(ROW(),2)=1</formula>
    </cfRule>
  </conditionalFormatting>
  <conditionalFormatting sqref="B17:AD17 B11:AD13">
    <cfRule type="expression" dxfId="8" priority="10" stopIfTrue="1">
      <formula>MOD(ROW(),2)=0</formula>
    </cfRule>
  </conditionalFormatting>
  <conditionalFormatting sqref="A11:A13">
    <cfRule type="expression" dxfId="7" priority="7" stopIfTrue="1">
      <formula>MOD(ROW(),2)=1</formula>
    </cfRule>
  </conditionalFormatting>
  <conditionalFormatting sqref="A11:A13">
    <cfRule type="expression" dxfId="6" priority="8" stopIfTrue="1">
      <formula>MOD(ROW(),2)=0</formula>
    </cfRule>
  </conditionalFormatting>
  <conditionalFormatting sqref="A16">
    <cfRule type="expression" dxfId="5" priority="5" stopIfTrue="1">
      <formula>MOD(ROW(),2)=1</formula>
    </cfRule>
  </conditionalFormatting>
  <conditionalFormatting sqref="A16">
    <cfRule type="expression" dxfId="4" priority="6" stopIfTrue="1">
      <formula>MOD(ROW(),2)=0</formula>
    </cfRule>
  </conditionalFormatting>
  <conditionalFormatting sqref="A17">
    <cfRule type="expression" dxfId="3" priority="3" stopIfTrue="1">
      <formula>MOD(ROW(),2)=1</formula>
    </cfRule>
  </conditionalFormatting>
  <conditionalFormatting sqref="A17">
    <cfRule type="expression" dxfId="2" priority="4" stopIfTrue="1">
      <formula>MOD(ROW(),2)=0</formula>
    </cfRule>
  </conditionalFormatting>
  <conditionalFormatting sqref="B16:AD16">
    <cfRule type="expression" dxfId="1" priority="1" stopIfTrue="1">
      <formula>MOD(ROW(),2)=1</formula>
    </cfRule>
  </conditionalFormatting>
  <conditionalFormatting sqref="B16:AD16">
    <cfRule type="expression" dxfId="0" priority="2" stopIfTrue="1">
      <formula>MOD(ROW(),2)=0</formula>
    </cfRule>
  </conditionalFormatting>
  <hyperlinks>
    <hyperlink ref="A22" r:id="rId1" xr:uid="{00000000-0004-0000-0100-000000000000}"/>
    <hyperlink ref="A28" r:id="rId2" xr:uid="{00000000-0004-0000-0100-000001000000}"/>
    <hyperlink ref="A35" r:id="rId3" xr:uid="{00000000-0004-0000-0100-000002000000}"/>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1"/>
  <sheetViews>
    <sheetView workbookViewId="0">
      <selection activeCell="B2" sqref="B2"/>
    </sheetView>
  </sheetViews>
  <sheetFormatPr defaultRowHeight="14.4" x14ac:dyDescent="0.3"/>
  <cols>
    <col min="1" max="1" width="37.109375" customWidth="1"/>
  </cols>
  <sheetData>
    <row r="1" spans="1:16" x14ac:dyDescent="0.3">
      <c r="B1" s="1">
        <v>2016</v>
      </c>
      <c r="C1" s="1">
        <v>2017</v>
      </c>
      <c r="D1" s="1">
        <v>2018</v>
      </c>
      <c r="E1" s="1">
        <v>2019</v>
      </c>
      <c r="F1" s="1">
        <v>2020</v>
      </c>
      <c r="G1" s="1">
        <v>2021</v>
      </c>
      <c r="H1" s="1">
        <v>2022</v>
      </c>
      <c r="I1" s="1">
        <v>2023</v>
      </c>
      <c r="J1" s="1">
        <v>2024</v>
      </c>
      <c r="K1" s="1">
        <v>2025</v>
      </c>
      <c r="L1" s="1">
        <v>2026</v>
      </c>
      <c r="M1" s="1">
        <v>2027</v>
      </c>
      <c r="N1" s="1">
        <v>2028</v>
      </c>
      <c r="O1" s="1">
        <v>2029</v>
      </c>
      <c r="P1" s="1">
        <v>2030</v>
      </c>
    </row>
    <row r="2" spans="1:16" x14ac:dyDescent="0.3">
      <c r="A2" s="1" t="s">
        <v>21</v>
      </c>
      <c r="B2">
        <f>Battery_Storage_Capacity!G16/Battery_Storage_Capacity!G11</f>
        <v>2.5</v>
      </c>
      <c r="C2">
        <f>Battery_Storage_Capacity!H16/Battery_Storage_Capacity!H11</f>
        <v>2.5</v>
      </c>
      <c r="D2">
        <f>Battery_Storage_Capacity!I16/Battery_Storage_Capacity!I11</f>
        <v>2.4999999999999996</v>
      </c>
      <c r="E2">
        <f>Battery_Storage_Capacity!J16/Battery_Storage_Capacity!J11</f>
        <v>2.5</v>
      </c>
      <c r="F2">
        <f>Battery_Storage_Capacity!K16/Battery_Storage_Capacity!K11</f>
        <v>2.5</v>
      </c>
      <c r="G2">
        <f>Battery_Storage_Capacity!L16/Battery_Storage_Capacity!L11</f>
        <v>2.4999999999999996</v>
      </c>
      <c r="H2">
        <f>Battery_Storage_Capacity!M16/Battery_Storage_Capacity!M11</f>
        <v>2.5</v>
      </c>
      <c r="I2">
        <f>Battery_Storage_Capacity!N16/Battery_Storage_Capacity!N11</f>
        <v>2.4999999999999996</v>
      </c>
      <c r="J2">
        <f>Battery_Storage_Capacity!O16/Battery_Storage_Capacity!O11</f>
        <v>2.4999999999999996</v>
      </c>
      <c r="K2">
        <f>Battery_Storage_Capacity!P16/Battery_Storage_Capacity!P11</f>
        <v>2.5</v>
      </c>
      <c r="L2">
        <f>Battery_Storage_Capacity!Q16/Battery_Storage_Capacity!Q11</f>
        <v>2.5</v>
      </c>
      <c r="M2">
        <f>Battery_Storage_Capacity!R16/Battery_Storage_Capacity!R11</f>
        <v>2.4999999999999996</v>
      </c>
      <c r="N2">
        <f>Battery_Storage_Capacity!S16/Battery_Storage_Capacity!S11</f>
        <v>2.5</v>
      </c>
      <c r="O2">
        <f>Battery_Storage_Capacity!T16/Battery_Storage_Capacity!T11</f>
        <v>2.5</v>
      </c>
      <c r="P2">
        <f>Battery_Storage_Capacity!U16/Battery_Storage_Capacity!U11</f>
        <v>2.5</v>
      </c>
    </row>
    <row r="3" spans="1:16" x14ac:dyDescent="0.3">
      <c r="A3" s="1" t="s">
        <v>22</v>
      </c>
      <c r="B3">
        <f>Battery_Storage_Capacity!G17/Battery_Storage_Capacity!G12</f>
        <v>2.2999999999999998</v>
      </c>
      <c r="C3">
        <f>Battery_Storage_Capacity!H17/Battery_Storage_Capacity!H12</f>
        <v>2.2999999999999998</v>
      </c>
      <c r="D3">
        <f>Battery_Storage_Capacity!I17/Battery_Storage_Capacity!I12</f>
        <v>2.2999999999999998</v>
      </c>
      <c r="E3">
        <f>Battery_Storage_Capacity!J17/Battery_Storage_Capacity!J12</f>
        <v>2.2999999999999998</v>
      </c>
      <c r="F3">
        <f>Battery_Storage_Capacity!K17/Battery_Storage_Capacity!K12</f>
        <v>2.3000000000000003</v>
      </c>
      <c r="G3">
        <f>Battery_Storage_Capacity!L17/Battery_Storage_Capacity!L12</f>
        <v>2.2999999999999998</v>
      </c>
      <c r="H3">
        <f>Battery_Storage_Capacity!M17/Battery_Storage_Capacity!M12</f>
        <v>2.2999999999999994</v>
      </c>
      <c r="I3">
        <f>Battery_Storage_Capacity!N17/Battery_Storage_Capacity!N12</f>
        <v>2.2999999999999998</v>
      </c>
      <c r="J3">
        <f>Battery_Storage_Capacity!O17/Battery_Storage_Capacity!O12</f>
        <v>2.2999999999999998</v>
      </c>
      <c r="K3">
        <f>Battery_Storage_Capacity!P17/Battery_Storage_Capacity!P12</f>
        <v>2.2999999999999994</v>
      </c>
      <c r="L3">
        <f>Battery_Storage_Capacity!Q17/Battery_Storage_Capacity!Q12</f>
        <v>2.2999999999999998</v>
      </c>
      <c r="M3">
        <f>Battery_Storage_Capacity!R17/Battery_Storage_Capacity!R12</f>
        <v>2.2999999999999998</v>
      </c>
      <c r="N3">
        <f>Battery_Storage_Capacity!S17/Battery_Storage_Capacity!S12</f>
        <v>2.2999999999999998</v>
      </c>
      <c r="O3">
        <f>Battery_Storage_Capacity!T17/Battery_Storage_Capacity!T12</f>
        <v>2.2999999999999998</v>
      </c>
      <c r="P3">
        <f>Battery_Storage_Capacity!U17/Battery_Storage_Capacity!U12</f>
        <v>2.2999999999999998</v>
      </c>
    </row>
    <row r="6" spans="1:16" x14ac:dyDescent="0.3">
      <c r="A6" s="36" t="s">
        <v>23</v>
      </c>
    </row>
    <row r="7" spans="1:16" x14ac:dyDescent="0.3">
      <c r="A7" s="36" t="s">
        <v>24</v>
      </c>
    </row>
    <row r="8" spans="1:16" x14ac:dyDescent="0.3">
      <c r="A8" s="36" t="s">
        <v>25</v>
      </c>
    </row>
    <row r="10" spans="1:16" x14ac:dyDescent="0.3">
      <c r="A10" s="40" t="s">
        <v>26</v>
      </c>
    </row>
    <row r="11" spans="1:16" x14ac:dyDescent="0.3">
      <c r="A11" s="37">
        <f>AVERAGE(B2:P3)</f>
        <v>2.3999999999999986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249977111117893"/>
  </sheetPr>
  <dimension ref="A1:B2"/>
  <sheetViews>
    <sheetView workbookViewId="0"/>
  </sheetViews>
  <sheetFormatPr defaultRowHeight="14.4" x14ac:dyDescent="0.3"/>
  <cols>
    <col min="1" max="1" width="22" customWidth="1"/>
    <col min="2" max="2" width="18" customWidth="1"/>
  </cols>
  <sheetData>
    <row r="1" spans="1:2" x14ac:dyDescent="0.3">
      <c r="B1" s="40" t="s">
        <v>35</v>
      </c>
    </row>
    <row r="2" spans="1:2" x14ac:dyDescent="0.3">
      <c r="A2" t="s">
        <v>34</v>
      </c>
      <c r="B2" s="35">
        <f>Calculations!A11</f>
        <v>2.3999999999999986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Battery_Storage_Capacity</vt:lpstr>
      <vt:lpstr>Calculations</vt:lpstr>
      <vt:lpstr>GBEtPR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Kieran</cp:lastModifiedBy>
  <dcterms:created xsi:type="dcterms:W3CDTF">2018-04-25T23:09:50Z</dcterms:created>
  <dcterms:modified xsi:type="dcterms:W3CDTF">2018-07-03T17:52:58Z</dcterms:modified>
</cp:coreProperties>
</file>