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330"/>
  <workbookPr autoCompressPictures="0" defaultThemeVersion="124226"/>
  <mc:AlternateContent xmlns:mc="http://schemas.openxmlformats.org/markup-compatibility/2006">
    <mc:Choice Requires="x15">
      <x15ac:absPath xmlns:x15ac="http://schemas.microsoft.com/office/spreadsheetml/2010/11/ac" url="C:\Users\Kieran\Dropbox\Provincial EPS\AB EPS\InputData\trans\BESP\"/>
    </mc:Choice>
  </mc:AlternateContent>
  <xr:revisionPtr revIDLastSave="0" documentId="13_ncr:1_{FCAB7C16-212E-4510-8BD1-7921E10E1F68}" xr6:coauthVersionLast="33" xr6:coauthVersionMax="33" xr10:uidLastSave="{00000000-0000-0000-0000-000000000000}"/>
  <bookViews>
    <workbookView xWindow="0" yWindow="0" windowWidth="28716" windowHeight="17544" xr2:uid="{00000000-000D-0000-FFFF-FFFF00000000}"/>
  </bookViews>
  <sheets>
    <sheet name="About" sheetId="1" r:id="rId1"/>
    <sheet name="Data" sheetId="7" r:id="rId2"/>
    <sheet name="BESP-passengers" sheetId="5" r:id="rId3"/>
    <sheet name="BESP-freight" sheetId="6" r:id="rId4"/>
  </sheets>
  <calcPr calcId="179017" concurrentCalc="0"/>
  <extLst>
    <ext xmlns:mx="http://schemas.microsoft.com/office/mac/excel/2008/main" uri="{7523E5D3-25F3-A5E0-1632-64F254C22452}">
      <mx:ArchID Flags="2"/>
    </ext>
  </extLst>
</workbook>
</file>

<file path=xl/calcChain.xml><?xml version="1.0" encoding="utf-8"?>
<calcChain xmlns="http://schemas.openxmlformats.org/spreadsheetml/2006/main">
  <c r="C23" i="7" l="1"/>
  <c r="C24" i="7"/>
  <c r="C25" i="7"/>
  <c r="C26" i="7"/>
  <c r="C13" i="7"/>
  <c r="A11" i="7"/>
  <c r="A10" i="7"/>
  <c r="A9" i="7"/>
  <c r="C14" i="7"/>
  <c r="A26" i="7"/>
  <c r="A17" i="7"/>
  <c r="A20" i="7"/>
  <c r="A29" i="7"/>
  <c r="L34" i="7"/>
  <c r="B34" i="7"/>
  <c r="K34" i="7"/>
  <c r="J34" i="7"/>
  <c r="I34" i="7"/>
  <c r="H34" i="7"/>
  <c r="G34" i="7"/>
  <c r="F34" i="7"/>
  <c r="E34" i="7"/>
  <c r="D34" i="7"/>
  <c r="C34" i="7"/>
</calcChain>
</file>

<file path=xl/sharedStrings.xml><?xml version="1.0" encoding="utf-8"?>
<sst xmlns="http://schemas.openxmlformats.org/spreadsheetml/2006/main" count="115" uniqueCount="87">
  <si>
    <t>BESP BAU EV Subsidy Percentage</t>
  </si>
  <si>
    <t>Sources:</t>
  </si>
  <si>
    <t>Tesla Model 3 (projected)</t>
  </si>
  <si>
    <t>2017 Chevrolet (GM) Bolt</t>
  </si>
  <si>
    <t>Tesla Model 3 Pricing</t>
  </si>
  <si>
    <t>Tesla</t>
  </si>
  <si>
    <t>Model 3</t>
  </si>
  <si>
    <t>https://www.tesla.com/model3</t>
  </si>
  <si>
    <t>2017 Chevrolet Bolt Pricing</t>
  </si>
  <si>
    <t>Chevrolet</t>
  </si>
  <si>
    <t>http://www.chevrolet.com/bolt-ev-electric-vehicle</t>
  </si>
  <si>
    <t>Bolt EV</t>
  </si>
  <si>
    <t>Notes</t>
  </si>
  <si>
    <t>Federal EV Subsidy Amount</t>
  </si>
  <si>
    <t>This list only includes rebates on the EV itself, not on charging equipment.</t>
  </si>
  <si>
    <t>Rebate</t>
  </si>
  <si>
    <t>Population (July 1, 2016)</t>
  </si>
  <si>
    <t>Total Tax Credit</t>
  </si>
  <si>
    <t>2017 Nissan Leaf</t>
  </si>
  <si>
    <t>2017 Nissan Leaf Pricing</t>
  </si>
  <si>
    <t>Nissan</t>
  </si>
  <si>
    <t>https://www.nissanusa.com/electric-cars/leaf/</t>
  </si>
  <si>
    <t>Average</t>
  </si>
  <si>
    <t>Approximate EV Subsidy Percentage</t>
  </si>
  <si>
    <t>We make the simplifying assumption that the credit will phase out linearly over 10 years starting in 2016.</t>
  </si>
  <si>
    <t>For assumptions governing EV tax credit phase-out, see the "Data" tab.</t>
  </si>
  <si>
    <t>LDVs</t>
  </si>
  <si>
    <t>HDVs</t>
  </si>
  <si>
    <t>aircraft</t>
  </si>
  <si>
    <t>rail</t>
  </si>
  <si>
    <t>ships</t>
  </si>
  <si>
    <t>motorbikes</t>
  </si>
  <si>
    <t>BC</t>
  </si>
  <si>
    <t>AB</t>
  </si>
  <si>
    <t>SK</t>
  </si>
  <si>
    <t>MB</t>
  </si>
  <si>
    <t>ON</t>
  </si>
  <si>
    <t>QC</t>
  </si>
  <si>
    <t>NB</t>
  </si>
  <si>
    <t>NS</t>
  </si>
  <si>
    <t>NL</t>
  </si>
  <si>
    <t>PEI</t>
  </si>
  <si>
    <t>YK</t>
  </si>
  <si>
    <t>NWT</t>
  </si>
  <si>
    <t>NVT</t>
  </si>
  <si>
    <t>Province / Territory</t>
  </si>
  <si>
    <t>EV Subsidy Program</t>
  </si>
  <si>
    <t>Clean Energy Vehicle Program (CEVforBC)</t>
  </si>
  <si>
    <t>BC SCRAP-IT Program</t>
  </si>
  <si>
    <t>$5000 for battery electric; $6000 for hydrogen fuel cell</t>
  </si>
  <si>
    <t>Potential Rebate: from $2,000 to $50,000</t>
  </si>
  <si>
    <t>Provides financial incentive for specialty-use vehicles.</t>
  </si>
  <si>
    <t xml:space="preserve">Potential Rebate: up to $6,000 </t>
  </si>
  <si>
    <t>Provides financial incentive for early retirement of old vehicles that are replaced with lower emitting options.</t>
  </si>
  <si>
    <t>Incentives for BEV, PHEV, FCV</t>
  </si>
  <si>
    <t>Electric Vehicle Incentive Program (EVIP)</t>
  </si>
  <si>
    <t>Maximum Potential Amount</t>
  </si>
  <si>
    <t>Drive Electric Purchase or Lease Rebate Program</t>
  </si>
  <si>
    <t>Incentives for BEVs, PHEVs</t>
  </si>
  <si>
    <t>Other Sources</t>
  </si>
  <si>
    <t>none</t>
  </si>
  <si>
    <t>CANADA</t>
  </si>
  <si>
    <t>BC's also has an incentive program for electric HDVs, but we do not include this in our calculations.</t>
  </si>
  <si>
    <t>This is the value for all-electric vehicles, not plug-in hybrids. (As of Jan. 2018, Canada has no federal subsidy for EVs)</t>
  </si>
  <si>
    <t>Provincial EV Subsidy Amounts</t>
  </si>
  <si>
    <t>It also omits provinces that do not offer a rebate but may exempt EVs from sales, use, or excise taxes.</t>
  </si>
  <si>
    <t>Canada</t>
  </si>
  <si>
    <t>Uncovered Population</t>
  </si>
  <si>
    <t>Province</t>
  </si>
  <si>
    <t>Pop-Weighted Prov Avg Tax Credit</t>
  </si>
  <si>
    <t>Population by Province</t>
  </si>
  <si>
    <t>Statistics Canada</t>
  </si>
  <si>
    <t>CANSIM 051-0001</t>
  </si>
  <si>
    <t>2015 CAD conversion rate from 2017 USD</t>
  </si>
  <si>
    <r>
      <t>see cpi.xlsx</t>
    </r>
    <r>
      <rPr>
        <sz val="11"/>
        <color theme="1"/>
        <rFont val="Calibri"/>
        <family val="2"/>
        <scheme val="minor"/>
      </rPr>
      <t xml:space="preserve"> </t>
    </r>
    <r>
      <rPr>
        <i/>
        <sz val="11"/>
        <color theme="1"/>
        <rFont val="Calibri"/>
        <family val="2"/>
        <scheme val="minor"/>
      </rPr>
      <t>for reference values</t>
    </r>
  </si>
  <si>
    <t>Mid-2017 US Prices of Popular, Low-Cost Battery EVs</t>
  </si>
  <si>
    <t>2015 CAD adjusted prices</t>
  </si>
  <si>
    <t>Subsidy Percentage</t>
  </si>
  <si>
    <t>Population    (July 1, 2016)</t>
  </si>
  <si>
    <t>CANSIM Table 051-0001, Estimates of population, by age group and sex for July 1, Canada, provinces and territories, annual</t>
  </si>
  <si>
    <t>Canada has currently no federal EV subsidy in place (as of Jan. 2018). Three provinces do have EV subsidies: Ontario, Quebec, and British Columbia.</t>
  </si>
  <si>
    <t>http://www.pluginbc.ca/charging-program/vehicle-incentives/</t>
  </si>
  <si>
    <t>We account for both federal and provincial-level subsidies for EVs but not for charging equipment.</t>
  </si>
  <si>
    <t>Specialty-Use Vehicle Incentive Program (SUVI)</t>
  </si>
  <si>
    <t>Canadian provinces only have BAU subsidies for passenger LDVs, not other vehicle types—except in the case of BC, though we do not model that province's SUVI initiative (see cell C12 above).</t>
  </si>
  <si>
    <t>Note for AB:</t>
  </si>
  <si>
    <t>AB has no rebates, so everything is set to 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</si>
</sst>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_);[Red]\(&quot;$&quot;#,##0\)"/>
    <numFmt numFmtId="165" formatCode="0.0%"/>
    <numFmt numFmtId="166" formatCode="0.000"/>
  </numFmts>
  <fonts count="8" x14ac:knownFonts="1">
    <font>
      <sz val="11"/>
      <color theme="1"/>
      <name val="Calibri"/>
      <family val="2"/>
      <scheme val="minor"/>
    </font>
    <font>
      <sz val="11"/>
      <color theme="1"/>
      <name val="Calibri"/>
      <family val="2"/>
      <scheme val="minor"/>
    </font>
    <font>
      <b/>
      <sz val="11"/>
      <color theme="1"/>
      <name val="Calibri"/>
      <family val="2"/>
      <scheme val="minor"/>
    </font>
    <font>
      <i/>
      <sz val="11"/>
      <color theme="1"/>
      <name val="Calibri"/>
      <family val="2"/>
      <scheme val="minor"/>
    </font>
    <font>
      <u/>
      <sz val="11"/>
      <color theme="10"/>
      <name val="Calibri"/>
      <family val="2"/>
      <scheme val="minor"/>
    </font>
    <font>
      <u/>
      <sz val="11"/>
      <color theme="11"/>
      <name val="Calibri"/>
      <family val="2"/>
      <scheme val="minor"/>
    </font>
    <font>
      <b/>
      <sz val="11"/>
      <color rgb="FF000000"/>
      <name val="Calibri"/>
      <family val="2"/>
      <scheme val="minor"/>
    </font>
    <font>
      <sz val="11"/>
      <color rgb="FF000000"/>
      <name val="Calibri"/>
      <family val="2"/>
      <scheme val="minor"/>
    </font>
  </fonts>
  <fills count="5">
    <fill>
      <patternFill patternType="none"/>
    </fill>
    <fill>
      <patternFill patternType="gray125"/>
    </fill>
    <fill>
      <patternFill patternType="solid">
        <fgColor theme="0" tint="-0.249977111117893"/>
        <bgColor indexed="64"/>
      </patternFill>
    </fill>
    <fill>
      <patternFill patternType="solid">
        <fgColor theme="3" tint="0.59999389629810485"/>
        <bgColor indexed="64"/>
      </patternFill>
    </fill>
    <fill>
      <patternFill patternType="solid">
        <fgColor rgb="FFCCFFCC"/>
        <bgColor indexed="64"/>
      </patternFill>
    </fill>
  </fills>
  <borders count="9">
    <border>
      <left/>
      <right/>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s>
  <cellStyleXfs count="8">
    <xf numFmtId="0" fontId="0" fillId="0" borderId="0"/>
    <xf numFmtId="9" fontId="1" fillId="0" borderId="0" applyFon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cellStyleXfs>
  <cellXfs count="42">
    <xf numFmtId="0" fontId="0" fillId="0" borderId="0" xfId="0"/>
    <xf numFmtId="0" fontId="2" fillId="0" borderId="0" xfId="0" applyFont="1"/>
    <xf numFmtId="164" fontId="0" fillId="0" borderId="0" xfId="0" applyNumberFormat="1"/>
    <xf numFmtId="0" fontId="0" fillId="0" borderId="0" xfId="0" applyAlignment="1">
      <alignment horizontal="left"/>
    </xf>
    <xf numFmtId="0" fontId="2" fillId="2" borderId="0" xfId="0" applyFont="1" applyFill="1" applyAlignment="1">
      <alignment horizontal="left"/>
    </xf>
    <xf numFmtId="0" fontId="0" fillId="0" borderId="0" xfId="0" applyFont="1"/>
    <xf numFmtId="164" fontId="2" fillId="0" borderId="0" xfId="0" applyNumberFormat="1" applyFont="1"/>
    <xf numFmtId="164" fontId="0" fillId="0" borderId="0" xfId="0" applyNumberFormat="1" applyFont="1"/>
    <xf numFmtId="9" fontId="0" fillId="0" borderId="0" xfId="1" applyFont="1"/>
    <xf numFmtId="165" fontId="0" fillId="0" borderId="0" xfId="1" applyNumberFormat="1" applyFont="1"/>
    <xf numFmtId="166" fontId="0" fillId="0" borderId="0" xfId="0" applyNumberFormat="1"/>
    <xf numFmtId="165" fontId="0" fillId="0" borderId="0" xfId="0" applyNumberFormat="1"/>
    <xf numFmtId="0" fontId="0" fillId="0" borderId="0" xfId="0" applyAlignment="1">
      <alignment horizontal="center"/>
    </xf>
    <xf numFmtId="0" fontId="4" fillId="0" borderId="0" xfId="4"/>
    <xf numFmtId="3" fontId="0" fillId="0" borderId="0" xfId="0" applyNumberFormat="1"/>
    <xf numFmtId="164" fontId="7" fillId="0" borderId="0" xfId="0" applyNumberFormat="1" applyFont="1"/>
    <xf numFmtId="0" fontId="7" fillId="0" borderId="0" xfId="0" applyFont="1"/>
    <xf numFmtId="0" fontId="0" fillId="0" borderId="0" xfId="0" applyFont="1" applyBorder="1" applyAlignment="1">
      <alignment horizontal="center"/>
    </xf>
    <xf numFmtId="164" fontId="0" fillId="0" borderId="1" xfId="0" applyNumberFormat="1" applyFont="1" applyBorder="1"/>
    <xf numFmtId="3" fontId="0" fillId="0" borderId="2" xfId="0" applyNumberFormat="1" applyFont="1" applyBorder="1"/>
    <xf numFmtId="0" fontId="0" fillId="0" borderId="1" xfId="0" applyFont="1" applyBorder="1"/>
    <xf numFmtId="0" fontId="0" fillId="3" borderId="3" xfId="0" applyFont="1" applyFill="1" applyBorder="1"/>
    <xf numFmtId="0" fontId="0" fillId="3" borderId="4" xfId="0" applyFont="1" applyFill="1" applyBorder="1" applyAlignment="1">
      <alignment horizontal="center"/>
    </xf>
    <xf numFmtId="3" fontId="0" fillId="3" borderId="5" xfId="0" applyNumberFormat="1" applyFont="1" applyFill="1" applyBorder="1"/>
    <xf numFmtId="0" fontId="4" fillId="0" borderId="0" xfId="4" applyAlignment="1">
      <alignment horizontal="left"/>
    </xf>
    <xf numFmtId="0" fontId="0" fillId="3" borderId="0" xfId="0" applyFill="1"/>
    <xf numFmtId="0" fontId="3" fillId="0" borderId="0" xfId="0" applyFont="1"/>
    <xf numFmtId="0" fontId="0" fillId="0" borderId="2" xfId="0" applyBorder="1"/>
    <xf numFmtId="0" fontId="2" fillId="0" borderId="2" xfId="0" applyFont="1" applyBorder="1"/>
    <xf numFmtId="164" fontId="0" fillId="0" borderId="4" xfId="0" applyNumberFormat="1" applyBorder="1"/>
    <xf numFmtId="0" fontId="0" fillId="0" borderId="5" xfId="0" applyBorder="1"/>
    <xf numFmtId="0" fontId="2" fillId="0" borderId="4" xfId="0" applyFont="1" applyBorder="1"/>
    <xf numFmtId="164" fontId="2" fillId="3" borderId="0" xfId="0" applyNumberFormat="1" applyFont="1" applyFill="1"/>
    <xf numFmtId="164" fontId="0" fillId="3" borderId="0" xfId="0" applyNumberFormat="1" applyFill="1"/>
    <xf numFmtId="9" fontId="0" fillId="3" borderId="0" xfId="1" applyNumberFormat="1" applyFont="1" applyFill="1"/>
    <xf numFmtId="164" fontId="6" fillId="0" borderId="6" xfId="0" applyNumberFormat="1" applyFont="1" applyBorder="1" applyAlignment="1">
      <alignment horizontal="center" vertical="center"/>
    </xf>
    <xf numFmtId="0" fontId="6" fillId="0" borderId="7" xfId="0" applyFont="1" applyBorder="1" applyAlignment="1">
      <alignment horizontal="center" vertical="center" wrapText="1"/>
    </xf>
    <xf numFmtId="0" fontId="6" fillId="0" borderId="8" xfId="0" applyFont="1" applyBorder="1" applyAlignment="1">
      <alignment horizontal="center" vertical="center" wrapText="1"/>
    </xf>
    <xf numFmtId="0" fontId="0" fillId="4" borderId="0" xfId="0" applyFill="1"/>
    <xf numFmtId="0" fontId="7" fillId="0" borderId="0" xfId="0" applyFont="1" applyAlignment="1">
      <alignment horizontal="left"/>
    </xf>
    <xf numFmtId="0" fontId="6" fillId="2" borderId="0" xfId="0" applyFont="1" applyFill="1"/>
    <xf numFmtId="0" fontId="0" fillId="2" borderId="0" xfId="0" applyFill="1"/>
  </cellXfs>
  <cellStyles count="8">
    <cellStyle name="Followed Hyperlink" xfId="3" builtinId="9" hidden="1"/>
    <cellStyle name="Followed Hyperlink" xfId="5" builtinId="9" hidden="1"/>
    <cellStyle name="Followed Hyperlink" xfId="6" builtinId="9" hidden="1"/>
    <cellStyle name="Followed Hyperlink" xfId="7" builtinId="9" hidden="1"/>
    <cellStyle name="Hyperlink" xfId="2" builtinId="8" hidden="1"/>
    <cellStyle name="Hyperlink" xfId="4" builtinId="8"/>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pluginbc.ca/charging-program/vehicle-incentives/" TargetMode="External"/><Relationship Id="rId7" Type="http://schemas.openxmlformats.org/officeDocument/2006/relationships/hyperlink" Target="http://www.vehiculeselectriques.gouv.qc.ca/english/particuliers/rabais.asp" TargetMode="External"/><Relationship Id="rId2" Type="http://schemas.openxmlformats.org/officeDocument/2006/relationships/hyperlink" Target="https://pluginbc.ca/charging-program/vehicle-incentives/" TargetMode="External"/><Relationship Id="rId1" Type="http://schemas.openxmlformats.org/officeDocument/2006/relationships/hyperlink" Target="http://www5.statcan.gc.ca/cansim/a26?lang=eng&amp;retrLang=eng&amp;id=0510001&amp;&amp;pattern=&amp;stByVal=1&amp;p1=1&amp;p2=37&amp;tabMode=dataTable&amp;csid=" TargetMode="External"/><Relationship Id="rId6" Type="http://schemas.openxmlformats.org/officeDocument/2006/relationships/hyperlink" Target="http://www.mto.gov.on.ca/english/vehicles/electric/electric-vehicle-incentive-program.shtml" TargetMode="External"/><Relationship Id="rId5" Type="http://schemas.openxmlformats.org/officeDocument/2006/relationships/hyperlink" Target="http://pluginbc.ca/suvi/" TargetMode="External"/><Relationship Id="rId4" Type="http://schemas.openxmlformats.org/officeDocument/2006/relationships/hyperlink" Target="https://pluginbc.ca/charging-program/vehicle-incentive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46"/>
  <sheetViews>
    <sheetView tabSelected="1" topLeftCell="A21" workbookViewId="0">
      <selection activeCell="A47" sqref="A47"/>
    </sheetView>
  </sheetViews>
  <sheetFormatPr defaultColWidth="8.77734375" defaultRowHeight="14.4" x14ac:dyDescent="0.3"/>
  <cols>
    <col min="2" max="2" width="40.77734375" style="3" customWidth="1"/>
    <col min="3" max="3" width="44.21875" customWidth="1"/>
    <col min="4" max="4" width="45.21875" customWidth="1"/>
    <col min="5" max="5" width="44" customWidth="1"/>
  </cols>
  <sheetData>
    <row r="1" spans="1:7" x14ac:dyDescent="0.3">
      <c r="A1" s="1" t="s">
        <v>0</v>
      </c>
    </row>
    <row r="3" spans="1:7" x14ac:dyDescent="0.3">
      <c r="A3" s="1" t="s">
        <v>1</v>
      </c>
      <c r="B3" s="4" t="s">
        <v>70</v>
      </c>
    </row>
    <row r="4" spans="1:7" x14ac:dyDescent="0.3">
      <c r="B4" s="3" t="s">
        <v>71</v>
      </c>
    </row>
    <row r="5" spans="1:7" x14ac:dyDescent="0.3">
      <c r="B5" s="3">
        <v>2017</v>
      </c>
    </row>
    <row r="6" spans="1:7" x14ac:dyDescent="0.3">
      <c r="B6" s="3" t="s">
        <v>79</v>
      </c>
    </row>
    <row r="7" spans="1:7" x14ac:dyDescent="0.3">
      <c r="B7" s="24" t="s">
        <v>72</v>
      </c>
    </row>
    <row r="8" spans="1:7" x14ac:dyDescent="0.3">
      <c r="B8" s="24"/>
    </row>
    <row r="9" spans="1:7" x14ac:dyDescent="0.3">
      <c r="B9" s="40" t="s">
        <v>45</v>
      </c>
      <c r="C9" s="40" t="s">
        <v>46</v>
      </c>
      <c r="D9" s="40" t="s">
        <v>56</v>
      </c>
      <c r="E9" s="40" t="s">
        <v>12</v>
      </c>
      <c r="F9" s="40" t="s">
        <v>59</v>
      </c>
      <c r="G9" s="41"/>
    </row>
    <row r="10" spans="1:7" x14ac:dyDescent="0.3">
      <c r="B10" s="39" t="s">
        <v>32</v>
      </c>
      <c r="C10" s="13" t="s">
        <v>47</v>
      </c>
      <c r="D10" s="15" t="s">
        <v>49</v>
      </c>
      <c r="E10" s="16" t="s">
        <v>54</v>
      </c>
      <c r="F10" s="13" t="s">
        <v>81</v>
      </c>
    </row>
    <row r="11" spans="1:7" x14ac:dyDescent="0.3">
      <c r="B11" s="39" t="s">
        <v>32</v>
      </c>
      <c r="C11" s="13" t="s">
        <v>48</v>
      </c>
      <c r="D11" s="16" t="s">
        <v>52</v>
      </c>
      <c r="E11" s="16" t="s">
        <v>53</v>
      </c>
      <c r="F11" s="16"/>
    </row>
    <row r="12" spans="1:7" x14ac:dyDescent="0.3">
      <c r="B12" s="39" t="s">
        <v>32</v>
      </c>
      <c r="C12" s="13" t="s">
        <v>83</v>
      </c>
      <c r="D12" s="16" t="s">
        <v>50</v>
      </c>
      <c r="E12" s="16" t="s">
        <v>51</v>
      </c>
      <c r="F12" s="16"/>
    </row>
    <row r="13" spans="1:7" x14ac:dyDescent="0.3">
      <c r="B13" s="39" t="s">
        <v>36</v>
      </c>
      <c r="C13" s="13" t="s">
        <v>55</v>
      </c>
      <c r="D13" s="15">
        <v>14000</v>
      </c>
      <c r="E13" s="16" t="s">
        <v>58</v>
      </c>
      <c r="F13" s="16"/>
    </row>
    <row r="14" spans="1:7" x14ac:dyDescent="0.3">
      <c r="B14" s="39" t="s">
        <v>37</v>
      </c>
      <c r="C14" s="13" t="s">
        <v>57</v>
      </c>
      <c r="D14" s="15">
        <v>8000</v>
      </c>
      <c r="E14" s="16" t="s">
        <v>54</v>
      </c>
      <c r="F14" s="16"/>
    </row>
    <row r="15" spans="1:7" x14ac:dyDescent="0.3">
      <c r="B15" s="16"/>
      <c r="C15" s="16"/>
      <c r="D15" s="16"/>
      <c r="E15" s="16"/>
      <c r="F15" s="16"/>
    </row>
    <row r="17" spans="2:2" x14ac:dyDescent="0.3">
      <c r="B17" s="4" t="s">
        <v>4</v>
      </c>
    </row>
    <row r="18" spans="2:2" x14ac:dyDescent="0.3">
      <c r="B18" s="3" t="s">
        <v>5</v>
      </c>
    </row>
    <row r="19" spans="2:2" x14ac:dyDescent="0.3">
      <c r="B19" s="3">
        <v>2017</v>
      </c>
    </row>
    <row r="20" spans="2:2" x14ac:dyDescent="0.3">
      <c r="B20" s="3" t="s">
        <v>6</v>
      </c>
    </row>
    <row r="21" spans="2:2" x14ac:dyDescent="0.3">
      <c r="B21" s="3" t="s">
        <v>7</v>
      </c>
    </row>
    <row r="23" spans="2:2" x14ac:dyDescent="0.3">
      <c r="B23" s="4" t="s">
        <v>8</v>
      </c>
    </row>
    <row r="24" spans="2:2" x14ac:dyDescent="0.3">
      <c r="B24" s="3" t="s">
        <v>9</v>
      </c>
    </row>
    <row r="25" spans="2:2" x14ac:dyDescent="0.3">
      <c r="B25" s="3">
        <v>2017</v>
      </c>
    </row>
    <row r="26" spans="2:2" x14ac:dyDescent="0.3">
      <c r="B26" s="3" t="s">
        <v>11</v>
      </c>
    </row>
    <row r="27" spans="2:2" x14ac:dyDescent="0.3">
      <c r="B27" s="3" t="s">
        <v>10</v>
      </c>
    </row>
    <row r="29" spans="2:2" x14ac:dyDescent="0.3">
      <c r="B29" s="4" t="s">
        <v>19</v>
      </c>
    </row>
    <row r="30" spans="2:2" x14ac:dyDescent="0.3">
      <c r="B30" s="3" t="s">
        <v>20</v>
      </c>
    </row>
    <row r="31" spans="2:2" x14ac:dyDescent="0.3">
      <c r="B31" s="3">
        <v>2017</v>
      </c>
    </row>
    <row r="32" spans="2:2" x14ac:dyDescent="0.3">
      <c r="B32" s="3" t="s">
        <v>18</v>
      </c>
    </row>
    <row r="33" spans="1:5" x14ac:dyDescent="0.3">
      <c r="B33" s="3" t="s">
        <v>21</v>
      </c>
    </row>
    <row r="35" spans="1:5" x14ac:dyDescent="0.3">
      <c r="A35" s="1" t="s">
        <v>12</v>
      </c>
    </row>
    <row r="36" spans="1:5" x14ac:dyDescent="0.3">
      <c r="A36" s="5" t="s">
        <v>84</v>
      </c>
      <c r="C36" s="1"/>
    </row>
    <row r="37" spans="1:5" x14ac:dyDescent="0.3">
      <c r="A37" s="3"/>
    </row>
    <row r="38" spans="1:5" x14ac:dyDescent="0.3">
      <c r="A38" s="16" t="s">
        <v>80</v>
      </c>
    </row>
    <row r="39" spans="1:5" x14ac:dyDescent="0.3">
      <c r="A39" s="16" t="s">
        <v>62</v>
      </c>
      <c r="B39" s="16"/>
      <c r="C39" s="16"/>
      <c r="D39" s="16"/>
      <c r="E39" s="16"/>
    </row>
    <row r="40" spans="1:5" x14ac:dyDescent="0.3">
      <c r="B40" s="16"/>
      <c r="C40" s="16"/>
      <c r="D40" s="16"/>
      <c r="E40" s="16"/>
    </row>
    <row r="41" spans="1:5" x14ac:dyDescent="0.3">
      <c r="A41" t="s">
        <v>82</v>
      </c>
    </row>
    <row r="43" spans="1:5" x14ac:dyDescent="0.3">
      <c r="A43" t="s">
        <v>25</v>
      </c>
    </row>
    <row r="45" spans="1:5" x14ac:dyDescent="0.3">
      <c r="A45" s="1" t="s">
        <v>85</v>
      </c>
    </row>
    <row r="46" spans="1:5" x14ac:dyDescent="0.3">
      <c r="A46" t="s">
        <v>86</v>
      </c>
    </row>
  </sheetData>
  <hyperlinks>
    <hyperlink ref="B7" r:id="rId1" xr:uid="{00000000-0004-0000-0000-000000000000}"/>
    <hyperlink ref="C10" r:id="rId2" location="CEVforBC" xr:uid="{00000000-0004-0000-0000-000001000000}"/>
    <hyperlink ref="F10" r:id="rId3" xr:uid="{00000000-0004-0000-0000-000002000000}"/>
    <hyperlink ref="C11" r:id="rId4" location="scrapit" xr:uid="{00000000-0004-0000-0000-000003000000}"/>
    <hyperlink ref="C12" r:id="rId5" xr:uid="{00000000-0004-0000-0000-000004000000}"/>
    <hyperlink ref="C13" r:id="rId6" xr:uid="{00000000-0004-0000-0000-000005000000}"/>
    <hyperlink ref="C14" r:id="rId7" xr:uid="{00000000-0004-0000-0000-000006000000}"/>
  </hyperlinks>
  <pageMargins left="0.7" right="0.7" top="0.75" bottom="0.75" header="0.3" footer="0.3"/>
  <pageSetup orientation="portrait"/>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34"/>
  <sheetViews>
    <sheetView workbookViewId="0"/>
  </sheetViews>
  <sheetFormatPr defaultColWidth="8.77734375" defaultRowHeight="14.4" x14ac:dyDescent="0.3"/>
  <cols>
    <col min="1" max="1" width="18.44140625" customWidth="1"/>
    <col min="2" max="2" width="24.33203125" customWidth="1"/>
    <col min="3" max="3" width="20.77734375" customWidth="1"/>
    <col min="8" max="8" width="10.33203125" customWidth="1"/>
    <col min="9" max="9" width="12.77734375" customWidth="1"/>
    <col min="10" max="10" width="12.21875" customWidth="1"/>
    <col min="11" max="11" width="10" customWidth="1"/>
    <col min="14" max="14" width="16.21875" customWidth="1"/>
    <col min="15" max="15" width="37.6640625" customWidth="1"/>
    <col min="16" max="16" width="43.33203125" customWidth="1"/>
  </cols>
  <sheetData>
    <row r="1" spans="1:10" ht="29.4" thickBot="1" x14ac:dyDescent="0.35">
      <c r="A1" s="1" t="s">
        <v>13</v>
      </c>
      <c r="H1" s="35" t="s">
        <v>15</v>
      </c>
      <c r="I1" s="36" t="s">
        <v>45</v>
      </c>
      <c r="J1" s="37" t="s">
        <v>78</v>
      </c>
    </row>
    <row r="2" spans="1:10" x14ac:dyDescent="0.3">
      <c r="A2" s="5" t="s">
        <v>63</v>
      </c>
      <c r="H2" s="18">
        <v>5000</v>
      </c>
      <c r="I2" s="17" t="s">
        <v>32</v>
      </c>
      <c r="J2" s="19">
        <v>4757658</v>
      </c>
    </row>
    <row r="3" spans="1:10" x14ac:dyDescent="0.3">
      <c r="A3" s="2">
        <v>0</v>
      </c>
      <c r="H3" s="20" t="s">
        <v>60</v>
      </c>
      <c r="I3" s="17" t="s">
        <v>33</v>
      </c>
      <c r="J3" s="19">
        <v>4236376</v>
      </c>
    </row>
    <row r="4" spans="1:10" x14ac:dyDescent="0.3">
      <c r="A4" s="2"/>
      <c r="H4" s="20" t="s">
        <v>60</v>
      </c>
      <c r="I4" s="17" t="s">
        <v>34</v>
      </c>
      <c r="J4" s="19">
        <v>1148588</v>
      </c>
    </row>
    <row r="5" spans="1:10" x14ac:dyDescent="0.3">
      <c r="A5" s="6" t="s">
        <v>64</v>
      </c>
      <c r="H5" s="20" t="s">
        <v>60</v>
      </c>
      <c r="I5" s="17" t="s">
        <v>35</v>
      </c>
      <c r="J5" s="19">
        <v>1318115</v>
      </c>
    </row>
    <row r="6" spans="1:10" x14ac:dyDescent="0.3">
      <c r="A6" s="7" t="s">
        <v>14</v>
      </c>
      <c r="H6" s="18">
        <v>14000</v>
      </c>
      <c r="I6" s="17" t="s">
        <v>36</v>
      </c>
      <c r="J6" s="19">
        <v>13976320</v>
      </c>
    </row>
    <row r="7" spans="1:10" x14ac:dyDescent="0.3">
      <c r="A7" s="7" t="s">
        <v>65</v>
      </c>
      <c r="H7" s="18">
        <v>8000</v>
      </c>
      <c r="I7" s="17" t="s">
        <v>37</v>
      </c>
      <c r="J7" s="19">
        <v>8321888</v>
      </c>
    </row>
    <row r="8" spans="1:10" x14ac:dyDescent="0.3">
      <c r="A8" s="6" t="s">
        <v>15</v>
      </c>
      <c r="B8" s="1" t="s">
        <v>68</v>
      </c>
      <c r="C8" s="1" t="s">
        <v>16</v>
      </c>
      <c r="H8" s="20" t="s">
        <v>60</v>
      </c>
      <c r="I8" s="17" t="s">
        <v>38</v>
      </c>
      <c r="J8" s="19">
        <v>757384</v>
      </c>
    </row>
    <row r="9" spans="1:10" x14ac:dyDescent="0.3">
      <c r="A9" s="2">
        <f>H2</f>
        <v>5000</v>
      </c>
      <c r="B9" s="12" t="s">
        <v>32</v>
      </c>
      <c r="C9" s="14">
        <v>4757658</v>
      </c>
      <c r="H9" s="20" t="s">
        <v>60</v>
      </c>
      <c r="I9" s="17" t="s">
        <v>39</v>
      </c>
      <c r="J9" s="19">
        <v>948618</v>
      </c>
    </row>
    <row r="10" spans="1:10" x14ac:dyDescent="0.3">
      <c r="A10" s="2">
        <f>H6</f>
        <v>14000</v>
      </c>
      <c r="B10" s="12" t="s">
        <v>36</v>
      </c>
      <c r="C10" s="14">
        <v>13976320</v>
      </c>
      <c r="H10" s="20" t="s">
        <v>60</v>
      </c>
      <c r="I10" s="17" t="s">
        <v>40</v>
      </c>
      <c r="J10" s="19">
        <v>530305</v>
      </c>
    </row>
    <row r="11" spans="1:10" x14ac:dyDescent="0.3">
      <c r="A11" s="2">
        <f>H7</f>
        <v>8000</v>
      </c>
      <c r="B11" s="12" t="s">
        <v>37</v>
      </c>
      <c r="C11" s="14">
        <v>8321888</v>
      </c>
      <c r="H11" s="20" t="s">
        <v>60</v>
      </c>
      <c r="I11" s="17" t="s">
        <v>41</v>
      </c>
      <c r="J11" s="19">
        <v>149472</v>
      </c>
    </row>
    <row r="12" spans="1:10" x14ac:dyDescent="0.3">
      <c r="H12" s="20" t="s">
        <v>60</v>
      </c>
      <c r="I12" s="17" t="s">
        <v>42</v>
      </c>
      <c r="J12" s="19">
        <v>38086</v>
      </c>
    </row>
    <row r="13" spans="1:10" x14ac:dyDescent="0.3">
      <c r="B13" s="2" t="s">
        <v>66</v>
      </c>
      <c r="C13" s="14">
        <f>J15</f>
        <v>36264604</v>
      </c>
      <c r="H13" s="20" t="s">
        <v>60</v>
      </c>
      <c r="I13" s="17" t="s">
        <v>43</v>
      </c>
      <c r="J13" s="19">
        <v>44617</v>
      </c>
    </row>
    <row r="14" spans="1:10" x14ac:dyDescent="0.3">
      <c r="B14" t="s">
        <v>67</v>
      </c>
      <c r="C14" s="14">
        <f>C13-SUM(C9:C11)</f>
        <v>9208738</v>
      </c>
      <c r="H14" s="20" t="s">
        <v>60</v>
      </c>
      <c r="I14" s="17" t="s">
        <v>44</v>
      </c>
      <c r="J14" s="19">
        <v>37177</v>
      </c>
    </row>
    <row r="15" spans="1:10" ht="15" thickBot="1" x14ac:dyDescent="0.35">
      <c r="H15" s="21"/>
      <c r="I15" s="22" t="s">
        <v>61</v>
      </c>
      <c r="J15" s="23">
        <v>36264604</v>
      </c>
    </row>
    <row r="16" spans="1:10" x14ac:dyDescent="0.3">
      <c r="A16" s="6" t="s">
        <v>69</v>
      </c>
    </row>
    <row r="17" spans="1:5" x14ac:dyDescent="0.3">
      <c r="A17" s="33">
        <f>SUMPRODUCT(A9:A11,C9:C11)/C13</f>
        <v>7887.3568838639467</v>
      </c>
      <c r="C17" s="2"/>
    </row>
    <row r="19" spans="1:5" x14ac:dyDescent="0.3">
      <c r="A19" s="6" t="s">
        <v>17</v>
      </c>
    </row>
    <row r="20" spans="1:5" x14ac:dyDescent="0.3">
      <c r="A20" s="33">
        <f>A3+A17</f>
        <v>7887.3568838639467</v>
      </c>
    </row>
    <row r="22" spans="1:5" ht="15" thickBot="1" x14ac:dyDescent="0.35">
      <c r="A22" s="31" t="s">
        <v>75</v>
      </c>
      <c r="B22" s="30"/>
      <c r="C22" s="31" t="s">
        <v>76</v>
      </c>
      <c r="E22" s="1" t="s">
        <v>73</v>
      </c>
    </row>
    <row r="23" spans="1:5" x14ac:dyDescent="0.3">
      <c r="A23" s="2">
        <v>35000</v>
      </c>
      <c r="B23" s="27" t="s">
        <v>2</v>
      </c>
      <c r="C23" s="2">
        <f>A23*$E$23</f>
        <v>44065</v>
      </c>
      <c r="E23" s="25">
        <v>1.2589999999999999</v>
      </c>
    </row>
    <row r="24" spans="1:5" x14ac:dyDescent="0.3">
      <c r="A24" s="2">
        <v>37495</v>
      </c>
      <c r="B24" s="27" t="s">
        <v>3</v>
      </c>
      <c r="C24" s="2">
        <f>A24*$E$23</f>
        <v>47206.204999999994</v>
      </c>
      <c r="E24" s="26" t="s">
        <v>74</v>
      </c>
    </row>
    <row r="25" spans="1:5" ht="15" thickBot="1" x14ac:dyDescent="0.35">
      <c r="A25" s="29">
        <v>30680</v>
      </c>
      <c r="B25" s="30" t="s">
        <v>18</v>
      </c>
      <c r="C25" s="29">
        <f>A25*$E$23</f>
        <v>38626.119999999995</v>
      </c>
    </row>
    <row r="26" spans="1:5" x14ac:dyDescent="0.3">
      <c r="A26" s="7">
        <f>AVERAGE(A23:A25)</f>
        <v>34391.666666666664</v>
      </c>
      <c r="B26" s="28" t="s">
        <v>22</v>
      </c>
      <c r="C26" s="32">
        <f>AVERAGE(C23:C25)</f>
        <v>43299.10833333333</v>
      </c>
    </row>
    <row r="28" spans="1:5" x14ac:dyDescent="0.3">
      <c r="A28" s="1" t="s">
        <v>23</v>
      </c>
    </row>
    <row r="29" spans="1:5" x14ac:dyDescent="0.3">
      <c r="A29" s="34">
        <f>A20/C26</f>
        <v>0.1821597992998843</v>
      </c>
    </row>
    <row r="31" spans="1:5" x14ac:dyDescent="0.3">
      <c r="A31" s="38" t="s">
        <v>24</v>
      </c>
      <c r="B31" s="38"/>
      <c r="C31" s="38"/>
      <c r="D31" s="38"/>
      <c r="E31" s="38"/>
    </row>
    <row r="33" spans="1:12" ht="15" thickBot="1" x14ac:dyDescent="0.35">
      <c r="A33" s="30"/>
      <c r="B33" s="31">
        <v>2016</v>
      </c>
      <c r="C33" s="31">
        <v>2017</v>
      </c>
      <c r="D33" s="31">
        <v>2018</v>
      </c>
      <c r="E33" s="31">
        <v>2019</v>
      </c>
      <c r="F33" s="31">
        <v>2020</v>
      </c>
      <c r="G33" s="31">
        <v>2021</v>
      </c>
      <c r="H33" s="31">
        <v>2022</v>
      </c>
      <c r="I33" s="31">
        <v>2023</v>
      </c>
      <c r="J33" s="31">
        <v>2024</v>
      </c>
      <c r="K33" s="31">
        <v>2025</v>
      </c>
      <c r="L33" s="31">
        <v>2026</v>
      </c>
    </row>
    <row r="34" spans="1:12" x14ac:dyDescent="0.3">
      <c r="A34" s="28" t="s">
        <v>77</v>
      </c>
      <c r="B34" s="11">
        <f>A29</f>
        <v>0.1821597992998843</v>
      </c>
      <c r="C34" s="9">
        <f t="shared" ref="C34:L34" si="0">$A29*(1-0.1*(C33-$B33))</f>
        <v>0.16394381936989588</v>
      </c>
      <c r="D34" s="9">
        <f t="shared" si="0"/>
        <v>0.14572783943990744</v>
      </c>
      <c r="E34" s="9">
        <f t="shared" si="0"/>
        <v>0.127511859509919</v>
      </c>
      <c r="F34" s="9">
        <f t="shared" si="0"/>
        <v>0.10929587957993057</v>
      </c>
      <c r="G34" s="9">
        <f t="shared" si="0"/>
        <v>9.1079899649942148E-2</v>
      </c>
      <c r="H34" s="9">
        <f t="shared" si="0"/>
        <v>7.2863919719953707E-2</v>
      </c>
      <c r="I34" s="9">
        <f t="shared" si="0"/>
        <v>5.4647939789965273E-2</v>
      </c>
      <c r="J34" s="9">
        <f t="shared" si="0"/>
        <v>3.6431959859976853E-2</v>
      </c>
      <c r="K34" s="9">
        <f t="shared" si="0"/>
        <v>1.8215979929988427E-2</v>
      </c>
      <c r="L34" s="8">
        <f t="shared" si="0"/>
        <v>0</v>
      </c>
    </row>
  </sheetData>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3"/>
  </sheetPr>
  <dimension ref="A1:AJ7"/>
  <sheetViews>
    <sheetView workbookViewId="0">
      <selection activeCell="C2" sqref="B2:AJ2"/>
    </sheetView>
  </sheetViews>
  <sheetFormatPr defaultColWidth="8.77734375" defaultRowHeight="14.4" x14ac:dyDescent="0.3"/>
  <cols>
    <col min="1" max="1" width="13.21875" customWidth="1"/>
  </cols>
  <sheetData>
    <row r="1" spans="1:36" x14ac:dyDescent="0.3">
      <c r="B1">
        <v>2016</v>
      </c>
      <c r="C1">
        <v>2017</v>
      </c>
      <c r="D1">
        <v>2018</v>
      </c>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row>
    <row r="2" spans="1:36" x14ac:dyDescent="0.3">
      <c r="A2" t="s">
        <v>26</v>
      </c>
      <c r="B2" s="10">
        <v>0</v>
      </c>
      <c r="C2" s="10">
        <v>0</v>
      </c>
      <c r="D2" s="10">
        <v>0</v>
      </c>
      <c r="E2" s="10">
        <v>0</v>
      </c>
      <c r="F2" s="10">
        <v>0</v>
      </c>
      <c r="G2" s="10">
        <v>0</v>
      </c>
      <c r="H2" s="10">
        <v>0</v>
      </c>
      <c r="I2" s="10">
        <v>0</v>
      </c>
      <c r="J2" s="10">
        <v>0</v>
      </c>
      <c r="K2" s="10">
        <v>0</v>
      </c>
      <c r="L2" s="10">
        <v>0</v>
      </c>
      <c r="M2" s="10">
        <v>0</v>
      </c>
      <c r="N2" s="10">
        <v>0</v>
      </c>
      <c r="O2" s="10">
        <v>0</v>
      </c>
      <c r="P2" s="10">
        <v>0</v>
      </c>
      <c r="Q2" s="10">
        <v>0</v>
      </c>
      <c r="R2" s="10">
        <v>0</v>
      </c>
      <c r="S2" s="10">
        <v>0</v>
      </c>
      <c r="T2" s="10">
        <v>0</v>
      </c>
      <c r="U2" s="10">
        <v>0</v>
      </c>
      <c r="V2" s="10">
        <v>0</v>
      </c>
      <c r="W2" s="10">
        <v>0</v>
      </c>
      <c r="X2" s="10">
        <v>0</v>
      </c>
      <c r="Y2" s="10">
        <v>0</v>
      </c>
      <c r="Z2" s="10">
        <v>0</v>
      </c>
      <c r="AA2" s="10">
        <v>0</v>
      </c>
      <c r="AB2" s="10">
        <v>0</v>
      </c>
      <c r="AC2" s="10">
        <v>0</v>
      </c>
      <c r="AD2" s="10">
        <v>0</v>
      </c>
      <c r="AE2" s="10">
        <v>0</v>
      </c>
      <c r="AF2" s="10">
        <v>0</v>
      </c>
      <c r="AG2" s="10">
        <v>0</v>
      </c>
      <c r="AH2" s="10">
        <v>0</v>
      </c>
      <c r="AI2" s="10">
        <v>0</v>
      </c>
      <c r="AJ2" s="10">
        <v>0</v>
      </c>
    </row>
    <row r="3" spans="1:36" x14ac:dyDescent="0.3">
      <c r="A3" t="s">
        <v>27</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row>
    <row r="4" spans="1:36" x14ac:dyDescent="0.3">
      <c r="A4" t="s">
        <v>28</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row>
    <row r="5" spans="1:36" x14ac:dyDescent="0.3">
      <c r="A5" t="s">
        <v>29</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row>
    <row r="6" spans="1:36" x14ac:dyDescent="0.3">
      <c r="A6" t="s">
        <v>30</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row>
    <row r="7" spans="1:36" x14ac:dyDescent="0.3">
      <c r="A7" t="s">
        <v>31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row>
  </sheetData>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AJ7"/>
  <sheetViews>
    <sheetView workbookViewId="0">
      <selection activeCell="E23" sqref="E23"/>
    </sheetView>
  </sheetViews>
  <sheetFormatPr defaultColWidth="8.77734375" defaultRowHeight="14.4" x14ac:dyDescent="0.3"/>
  <cols>
    <col min="1" max="1" width="13.21875" customWidth="1"/>
  </cols>
  <sheetData>
    <row r="1" spans="1:36" x14ac:dyDescent="0.3">
      <c r="B1">
        <v>2016</v>
      </c>
      <c r="C1">
        <v>2017</v>
      </c>
      <c r="D1">
        <v>2018</v>
      </c>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row>
    <row r="2" spans="1:36" x14ac:dyDescent="0.3">
      <c r="A2" t="s">
        <v>26</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c r="AI2">
        <v>0</v>
      </c>
      <c r="AJ2">
        <v>0</v>
      </c>
    </row>
    <row r="3" spans="1:36" x14ac:dyDescent="0.3">
      <c r="A3" t="s">
        <v>27</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row>
    <row r="4" spans="1:36" x14ac:dyDescent="0.3">
      <c r="A4" t="s">
        <v>28</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row>
    <row r="5" spans="1:36" x14ac:dyDescent="0.3">
      <c r="A5" t="s">
        <v>29</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row>
    <row r="6" spans="1:36" x14ac:dyDescent="0.3">
      <c r="A6" t="s">
        <v>30</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row>
    <row r="7" spans="1:36" x14ac:dyDescent="0.3">
      <c r="A7" t="s">
        <v>31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row>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About</vt:lpstr>
      <vt:lpstr>Data</vt:lpstr>
      <vt:lpstr>BESP-passengers</vt:lpstr>
      <vt:lpstr>BESP-freight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Kieran</cp:lastModifiedBy>
  <dcterms:created xsi:type="dcterms:W3CDTF">2017-06-20T00:56:40Z</dcterms:created>
  <dcterms:modified xsi:type="dcterms:W3CDTF">2018-06-21T16:19:39Z</dcterms:modified>
</cp:coreProperties>
</file>