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jiang/Desktop/msci719_assignment/exam/"/>
    </mc:Choice>
  </mc:AlternateContent>
  <xr:revisionPtr revIDLastSave="0" documentId="13_ncr:1_{C3C2571A-DE98-3D47-BE5C-72CD90669ACD}" xr6:coauthVersionLast="45" xr6:coauthVersionMax="45" xr10:uidLastSave="{00000000-0000-0000-0000-000000000000}"/>
  <bookViews>
    <workbookView xWindow="1680" yWindow="460" windowWidth="24720" windowHeight="16300" activeTab="1" xr2:uid="{00000000-000D-0000-FFFF-FFFF00000000}"/>
  </bookViews>
  <sheets>
    <sheet name="raw data from python output" sheetId="1" r:id="rId1"/>
    <sheet name="clean list" sheetId="2" r:id="rId2"/>
    <sheet name="optimization_D1" sheetId="3" r:id="rId3"/>
    <sheet name="optimization_D2" sheetId="5" r:id="rId4"/>
  </sheets>
  <definedNames>
    <definedName name="solver_adj" localSheetId="2" hidden="1">optimization_D1!$R$2:$R$31,optimization_D1!$T$2:$T$31,optimization_D1!$V$2:$V$31</definedName>
    <definedName name="solver_adj" localSheetId="3" hidden="1">optimization_D2!$R$2:$R$31,optimization_D2!$T$2:$T$31,optimization_D2!$V$2:$V$31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optimization_D1!$R$2:$R$31</definedName>
    <definedName name="solver_lhs1" localSheetId="3" hidden="1">optimization_D2!$R$2:$R$31</definedName>
    <definedName name="solver_lhs10" localSheetId="2" hidden="1">optimization_D1!$Z$8</definedName>
    <definedName name="solver_lhs10" localSheetId="3" hidden="1">optimization_D2!$Z$8</definedName>
    <definedName name="solver_lhs11" localSheetId="2" hidden="1">optimization_D1!$Z$9:$Z$38</definedName>
    <definedName name="solver_lhs11" localSheetId="3" hidden="1">optimization_D2!$Z$9:$Z$38</definedName>
    <definedName name="solver_lhs2" localSheetId="2" hidden="1">optimization_D1!$T$2:$T$31</definedName>
    <definedName name="solver_lhs2" localSheetId="3" hidden="1">optimization_D2!$T$2:$T$31</definedName>
    <definedName name="solver_lhs3" localSheetId="2" hidden="1">optimization_D1!$V$2:$V$31</definedName>
    <definedName name="solver_lhs3" localSheetId="3" hidden="1">optimization_D2!$V$2:$V$31</definedName>
    <definedName name="solver_lhs4" localSheetId="2" hidden="1">optimization_D1!$Z$2</definedName>
    <definedName name="solver_lhs4" localSheetId="3" hidden="1">optimization_D2!$Z$2</definedName>
    <definedName name="solver_lhs5" localSheetId="2" hidden="1">optimization_D1!$Z$3</definedName>
    <definedName name="solver_lhs5" localSheetId="3" hidden="1">optimization_D2!$Z$3</definedName>
    <definedName name="solver_lhs6" localSheetId="2" hidden="1">optimization_D1!$Z$4</definedName>
    <definedName name="solver_lhs6" localSheetId="3" hidden="1">optimization_D2!$Z$4</definedName>
    <definedName name="solver_lhs7" localSheetId="2" hidden="1">optimization_D1!$Z$5</definedName>
    <definedName name="solver_lhs7" localSheetId="3" hidden="1">optimization_D2!$Z$5</definedName>
    <definedName name="solver_lhs8" localSheetId="2" hidden="1">optimization_D1!$Z$6</definedName>
    <definedName name="solver_lhs8" localSheetId="3" hidden="1">optimization_D2!$Z$6</definedName>
    <definedName name="solver_lhs9" localSheetId="2" hidden="1">optimization_D1!$Z$7</definedName>
    <definedName name="solver_lhs9" localSheetId="3" hidden="1">optimization_D2!$Z$7</definedName>
    <definedName name="solver_lin" localSheetId="2" hidden="1">1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11</definedName>
    <definedName name="solver_num" localSheetId="3" hidden="1">11</definedName>
    <definedName name="solver_opt" localSheetId="2" hidden="1">optimization_D1!$X$2</definedName>
    <definedName name="solver_opt" localSheetId="3" hidden="1">optimization_D2!$X$2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5</definedName>
    <definedName name="solver_rel1" localSheetId="3" hidden="1">5</definedName>
    <definedName name="solver_rel10" localSheetId="2" hidden="1">2</definedName>
    <definedName name="solver_rel10" localSheetId="3" hidden="1">2</definedName>
    <definedName name="solver_rel11" localSheetId="2" hidden="1">1</definedName>
    <definedName name="solver_rel11" localSheetId="3" hidden="1">1</definedName>
    <definedName name="solver_rel2" localSheetId="2" hidden="1">5</definedName>
    <definedName name="solver_rel2" localSheetId="3" hidden="1">5</definedName>
    <definedName name="solver_rel3" localSheetId="2" hidden="1">5</definedName>
    <definedName name="solver_rel3" localSheetId="3" hidden="1">5</definedName>
    <definedName name="solver_rel4" localSheetId="2" hidden="1">1</definedName>
    <definedName name="solver_rel4" localSheetId="3" hidden="1">1</definedName>
    <definedName name="solver_rel5" localSheetId="2" hidden="1">1</definedName>
    <definedName name="solver_rel5" localSheetId="3" hidden="1">1</definedName>
    <definedName name="solver_rel6" localSheetId="2" hidden="1">1</definedName>
    <definedName name="solver_rel6" localSheetId="3" hidden="1">1</definedName>
    <definedName name="solver_rel7" localSheetId="2" hidden="1">1</definedName>
    <definedName name="solver_rel7" localSheetId="3" hidden="1">1</definedName>
    <definedName name="solver_rel8" localSheetId="2" hidden="1">2</definedName>
    <definedName name="solver_rel8" localSheetId="3" hidden="1">2</definedName>
    <definedName name="solver_rel9" localSheetId="2" hidden="1">2</definedName>
    <definedName name="solver_rel9" localSheetId="3" hidden="1">2</definedName>
    <definedName name="solver_rhs1" localSheetId="2" hidden="1">binary</definedName>
    <definedName name="solver_rhs1" localSheetId="3" hidden="1">binary</definedName>
    <definedName name="solver_rhs10" localSheetId="2" hidden="1">optimization_D1!$AB$8</definedName>
    <definedName name="solver_rhs10" localSheetId="3" hidden="1">optimization_D2!$AB$8</definedName>
    <definedName name="solver_rhs11" localSheetId="2" hidden="1">optimization_D1!$AB$9:$AB$38</definedName>
    <definedName name="solver_rhs11" localSheetId="3" hidden="1">optimization_D2!$AB$9:$AB$38</definedName>
    <definedName name="solver_rhs2" localSheetId="2" hidden="1">binary</definedName>
    <definedName name="solver_rhs2" localSheetId="3" hidden="1">binary</definedName>
    <definedName name="solver_rhs3" localSheetId="2" hidden="1">binary</definedName>
    <definedName name="solver_rhs3" localSheetId="3" hidden="1">binary</definedName>
    <definedName name="solver_rhs4" localSheetId="2" hidden="1">optimization_D1!$AB$2</definedName>
    <definedName name="solver_rhs4" localSheetId="3" hidden="1">optimization_D2!$AB$2</definedName>
    <definedName name="solver_rhs5" localSheetId="2" hidden="1">optimization_D1!$AB$3</definedName>
    <definedName name="solver_rhs5" localSheetId="3" hidden="1">optimization_D2!$AB$3</definedName>
    <definedName name="solver_rhs6" localSheetId="2" hidden="1">optimization_D1!$AB$4</definedName>
    <definedName name="solver_rhs6" localSheetId="3" hidden="1">optimization_D2!$AB$4</definedName>
    <definedName name="solver_rhs7" localSheetId="2" hidden="1">optimization_D1!$AB$5</definedName>
    <definedName name="solver_rhs7" localSheetId="3" hidden="1">optimization_D2!$AB$5</definedName>
    <definedName name="solver_rhs8" localSheetId="2" hidden="1">optimization_D1!$AB$6</definedName>
    <definedName name="solver_rhs8" localSheetId="3" hidden="1">optimization_D2!$AB$6</definedName>
    <definedName name="solver_rhs9" localSheetId="2" hidden="1">optimization_D1!$AB$7</definedName>
    <definedName name="solver_rhs9" localSheetId="3" hidden="1">optimization_D2!$AB$7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</workbook>
</file>

<file path=xl/calcChain.xml><?xml version="1.0" encoding="utf-8"?>
<calcChain xmlns="http://schemas.openxmlformats.org/spreadsheetml/2006/main">
  <c r="X11" i="5" l="1"/>
  <c r="X10" i="5"/>
  <c r="X9" i="5"/>
  <c r="X8" i="5"/>
  <c r="X7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Z8" i="3"/>
  <c r="Z7" i="3"/>
  <c r="Z6" i="3"/>
  <c r="Z37" i="3"/>
  <c r="Z38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10" i="3"/>
  <c r="Z11" i="3"/>
  <c r="Z9" i="3"/>
  <c r="Z5" i="3"/>
  <c r="Z4" i="3"/>
  <c r="Z3" i="3"/>
  <c r="Z2" i="3"/>
  <c r="X2" i="3"/>
  <c r="X2" i="5" l="1"/>
</calcChain>
</file>

<file path=xl/sharedStrings.xml><?xml version="1.0" encoding="utf-8"?>
<sst xmlns="http://schemas.openxmlformats.org/spreadsheetml/2006/main" count="324" uniqueCount="126">
  <si>
    <t>PlayerID</t>
  </si>
  <si>
    <t>Market Value</t>
  </si>
  <si>
    <t>Shooting</t>
  </si>
  <si>
    <t>Heading</t>
  </si>
  <si>
    <t>Pressing</t>
  </si>
  <si>
    <t>Substitute player?</t>
  </si>
  <si>
    <t>Division</t>
  </si>
  <si>
    <t>Age</t>
  </si>
  <si>
    <t>Height</t>
  </si>
  <si>
    <t>New Market Value</t>
  </si>
  <si>
    <t>Underrated Ratio</t>
  </si>
  <si>
    <t>Market Category</t>
  </si>
  <si>
    <t>Player Number</t>
  </si>
  <si>
    <t>%Underrated</t>
  </si>
  <si>
    <t>Player's Market Category</t>
  </si>
  <si>
    <t>Division (Whether in Second Division)</t>
  </si>
  <si>
    <t>decision variables</t>
  </si>
  <si>
    <t>x11</t>
  </si>
  <si>
    <t>x21</t>
  </si>
  <si>
    <t>x31</t>
  </si>
  <si>
    <t>x41</t>
  </si>
  <si>
    <t>x51</t>
  </si>
  <si>
    <t>x61</t>
  </si>
  <si>
    <t>x71</t>
  </si>
  <si>
    <t>x81</t>
  </si>
  <si>
    <t>x91</t>
  </si>
  <si>
    <t>x101</t>
  </si>
  <si>
    <t>x111</t>
  </si>
  <si>
    <t>x121</t>
  </si>
  <si>
    <t>x131</t>
  </si>
  <si>
    <t>x141</t>
  </si>
  <si>
    <t>x151</t>
  </si>
  <si>
    <t>x161</t>
  </si>
  <si>
    <t>x171</t>
  </si>
  <si>
    <t>x181</t>
  </si>
  <si>
    <t>x191</t>
  </si>
  <si>
    <t>x201</t>
  </si>
  <si>
    <t>x211</t>
  </si>
  <si>
    <t>x221</t>
  </si>
  <si>
    <t>x231</t>
  </si>
  <si>
    <t>x241</t>
  </si>
  <si>
    <t>x251</t>
  </si>
  <si>
    <t>x261</t>
  </si>
  <si>
    <t>x271</t>
  </si>
  <si>
    <t>x281</t>
  </si>
  <si>
    <t>x291</t>
  </si>
  <si>
    <t>x301</t>
  </si>
  <si>
    <t>x12</t>
  </si>
  <si>
    <t>x22</t>
  </si>
  <si>
    <t>x32</t>
  </si>
  <si>
    <t>x42</t>
  </si>
  <si>
    <t>x52</t>
  </si>
  <si>
    <t>x62</t>
  </si>
  <si>
    <t>x72</t>
  </si>
  <si>
    <t>x82</t>
  </si>
  <si>
    <t>x92</t>
  </si>
  <si>
    <t>x102</t>
  </si>
  <si>
    <t>x112</t>
  </si>
  <si>
    <t>x122</t>
  </si>
  <si>
    <t>x132</t>
  </si>
  <si>
    <t>x142</t>
  </si>
  <si>
    <t>x152</t>
  </si>
  <si>
    <t>x162</t>
  </si>
  <si>
    <t>x172</t>
  </si>
  <si>
    <t>x182</t>
  </si>
  <si>
    <t>x192</t>
  </si>
  <si>
    <t>x202</t>
  </si>
  <si>
    <t>x212</t>
  </si>
  <si>
    <t>x222</t>
  </si>
  <si>
    <t>x232</t>
  </si>
  <si>
    <t>x242</t>
  </si>
  <si>
    <t>x252</t>
  </si>
  <si>
    <t>x262</t>
  </si>
  <si>
    <t>x272</t>
  </si>
  <si>
    <t>x282</t>
  </si>
  <si>
    <t>x292</t>
  </si>
  <si>
    <t>x302</t>
  </si>
  <si>
    <t>x13</t>
  </si>
  <si>
    <t>x23</t>
  </si>
  <si>
    <t>x33</t>
  </si>
  <si>
    <t>x43</t>
  </si>
  <si>
    <t>x53</t>
  </si>
  <si>
    <t>x63</t>
  </si>
  <si>
    <t>x73</t>
  </si>
  <si>
    <t>x83</t>
  </si>
  <si>
    <t>x93</t>
  </si>
  <si>
    <t>x103</t>
  </si>
  <si>
    <t>x113</t>
  </si>
  <si>
    <t>x123</t>
  </si>
  <si>
    <t>x133</t>
  </si>
  <si>
    <t>x143</t>
  </si>
  <si>
    <t>x153</t>
  </si>
  <si>
    <t>x163</t>
  </si>
  <si>
    <t>x173</t>
  </si>
  <si>
    <t>x183</t>
  </si>
  <si>
    <t>x193</t>
  </si>
  <si>
    <t>x203</t>
  </si>
  <si>
    <t>x213</t>
  </si>
  <si>
    <t>x223</t>
  </si>
  <si>
    <t>x233</t>
  </si>
  <si>
    <t>x243</t>
  </si>
  <si>
    <t>x253</t>
  </si>
  <si>
    <t>x263</t>
  </si>
  <si>
    <t>x273</t>
  </si>
  <si>
    <t>x283</t>
  </si>
  <si>
    <t>x293</t>
  </si>
  <si>
    <t>x303</t>
  </si>
  <si>
    <t>objective function</t>
  </si>
  <si>
    <t>constraints</t>
  </si>
  <si>
    <t>&lt;=</t>
  </si>
  <si>
    <t>age constraint</t>
  </si>
  <si>
    <t>division constraint</t>
  </si>
  <si>
    <t>budget constraint</t>
  </si>
  <si>
    <t>market category constraint</t>
  </si>
  <si>
    <t>Whether in Market Category 1</t>
  </si>
  <si>
    <t>player constraint</t>
  </si>
  <si>
    <t>=</t>
  </si>
  <si>
    <t>assignment constraint</t>
  </si>
  <si>
    <t>binary constraint for decision variables</t>
  </si>
  <si>
    <t>additional scores due to synergy</t>
  </si>
  <si>
    <t>1&amp;7</t>
  </si>
  <si>
    <t>2&amp;14</t>
  </si>
  <si>
    <t>3&amp;8</t>
  </si>
  <si>
    <t>1&amp;9</t>
  </si>
  <si>
    <t>4&amp;5&amp;17</t>
  </si>
  <si>
    <t>new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</si>
</sst>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Border="1"/>
    <xf numFmtId="10" fontId="0" fillId="0" borderId="0" xfId="1" applyNumberFormat="1" applyFo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1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1" applyNumberFormat="1" applyFon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0" fontId="1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O10" sqref="O10"/>
    </sheetView>
  </sheetViews>
  <sheetFormatPr baseColWidth="10" defaultColWidth="8.83203125" defaultRowHeight="15"/>
  <cols>
    <col min="13" max="13" width="13.33203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136184</v>
      </c>
      <c r="C2">
        <v>5068800</v>
      </c>
      <c r="D2">
        <v>83</v>
      </c>
      <c r="E2">
        <v>82</v>
      </c>
      <c r="F2">
        <v>63</v>
      </c>
      <c r="G2">
        <v>1</v>
      </c>
      <c r="H2">
        <v>0</v>
      </c>
      <c r="I2">
        <v>20</v>
      </c>
      <c r="J2">
        <v>182</v>
      </c>
      <c r="K2">
        <v>5735300</v>
      </c>
      <c r="L2">
        <v>0.13149068813131301</v>
      </c>
      <c r="M2">
        <v>1</v>
      </c>
    </row>
    <row r="3" spans="1:13">
      <c r="A3">
        <v>1</v>
      </c>
      <c r="B3">
        <v>145230</v>
      </c>
      <c r="C3">
        <v>5390000</v>
      </c>
      <c r="D3">
        <v>87</v>
      </c>
      <c r="E3">
        <v>87</v>
      </c>
      <c r="F3">
        <v>72</v>
      </c>
      <c r="G3">
        <v>0</v>
      </c>
      <c r="H3">
        <v>0</v>
      </c>
      <c r="I3">
        <v>19</v>
      </c>
      <c r="J3">
        <v>168</v>
      </c>
      <c r="K3">
        <v>5470600</v>
      </c>
      <c r="L3">
        <v>1.49536178107606E-2</v>
      </c>
      <c r="M3">
        <v>1</v>
      </c>
    </row>
    <row r="4" spans="1:13">
      <c r="A4">
        <v>2</v>
      </c>
      <c r="B4">
        <v>131223</v>
      </c>
      <c r="C4">
        <v>2373333.63</v>
      </c>
      <c r="D4">
        <v>65</v>
      </c>
      <c r="E4">
        <v>64</v>
      </c>
      <c r="F4">
        <v>42</v>
      </c>
      <c r="G4">
        <v>0</v>
      </c>
      <c r="H4">
        <v>0</v>
      </c>
      <c r="I4">
        <v>29</v>
      </c>
      <c r="J4">
        <v>195</v>
      </c>
      <c r="K4">
        <v>4235500</v>
      </c>
      <c r="L4">
        <v>0.78462056343928299</v>
      </c>
      <c r="M4">
        <v>2</v>
      </c>
    </row>
    <row r="5" spans="1:13">
      <c r="A5">
        <v>3</v>
      </c>
      <c r="B5">
        <v>127451</v>
      </c>
      <c r="C5">
        <v>2730000</v>
      </c>
      <c r="D5">
        <v>75</v>
      </c>
      <c r="E5">
        <v>75</v>
      </c>
      <c r="F5">
        <v>57</v>
      </c>
      <c r="G5">
        <v>0</v>
      </c>
      <c r="H5">
        <v>0</v>
      </c>
      <c r="I5">
        <v>25</v>
      </c>
      <c r="J5">
        <v>179</v>
      </c>
      <c r="K5">
        <v>4826200</v>
      </c>
      <c r="L5">
        <v>0.76783882783882695</v>
      </c>
      <c r="M5">
        <v>2</v>
      </c>
    </row>
    <row r="6" spans="1:13">
      <c r="A6">
        <v>4</v>
      </c>
      <c r="B6">
        <v>134992</v>
      </c>
      <c r="C6">
        <v>2447500</v>
      </c>
      <c r="D6">
        <v>64</v>
      </c>
      <c r="E6">
        <v>63</v>
      </c>
      <c r="F6">
        <v>41</v>
      </c>
      <c r="G6">
        <v>0</v>
      </c>
      <c r="H6">
        <v>0</v>
      </c>
      <c r="I6">
        <v>25</v>
      </c>
      <c r="J6">
        <v>192</v>
      </c>
      <c r="K6">
        <v>4181800</v>
      </c>
      <c r="L6">
        <v>0.70860061287027498</v>
      </c>
      <c r="M6">
        <v>2</v>
      </c>
    </row>
    <row r="7" spans="1:13">
      <c r="A7">
        <v>5</v>
      </c>
      <c r="B7">
        <v>129407</v>
      </c>
      <c r="C7">
        <v>2640000</v>
      </c>
      <c r="D7">
        <v>66</v>
      </c>
      <c r="E7">
        <v>66</v>
      </c>
      <c r="F7">
        <v>45</v>
      </c>
      <c r="G7">
        <v>0</v>
      </c>
      <c r="H7">
        <v>0</v>
      </c>
      <c r="I7">
        <v>21</v>
      </c>
      <c r="J7">
        <v>177</v>
      </c>
      <c r="K7">
        <v>4342900</v>
      </c>
      <c r="L7">
        <v>0.64503787878787799</v>
      </c>
      <c r="M7">
        <v>2</v>
      </c>
    </row>
    <row r="8" spans="1:13">
      <c r="A8">
        <v>6</v>
      </c>
      <c r="B8">
        <v>145384</v>
      </c>
      <c r="C8">
        <v>2314000</v>
      </c>
      <c r="D8">
        <v>56</v>
      </c>
      <c r="E8">
        <v>55</v>
      </c>
      <c r="F8">
        <v>36</v>
      </c>
      <c r="G8">
        <v>0</v>
      </c>
      <c r="H8">
        <v>0</v>
      </c>
      <c r="I8">
        <v>28</v>
      </c>
      <c r="J8">
        <v>177</v>
      </c>
      <c r="K8">
        <v>3752200</v>
      </c>
      <c r="L8">
        <v>0.62152117545375896</v>
      </c>
      <c r="M8">
        <v>2</v>
      </c>
    </row>
    <row r="9" spans="1:13">
      <c r="A9">
        <v>7</v>
      </c>
      <c r="B9">
        <v>133870</v>
      </c>
      <c r="C9">
        <v>2250000</v>
      </c>
      <c r="D9">
        <v>43</v>
      </c>
      <c r="E9">
        <v>43</v>
      </c>
      <c r="F9">
        <v>28</v>
      </c>
      <c r="G9">
        <v>1</v>
      </c>
      <c r="H9">
        <v>0</v>
      </c>
      <c r="I9">
        <v>28</v>
      </c>
      <c r="J9">
        <v>179</v>
      </c>
      <c r="K9">
        <v>3641000</v>
      </c>
      <c r="L9">
        <v>0.61822222222222201</v>
      </c>
      <c r="M9">
        <v>2</v>
      </c>
    </row>
    <row r="10" spans="1:13">
      <c r="A10">
        <v>8</v>
      </c>
      <c r="B10">
        <v>144107</v>
      </c>
      <c r="C10">
        <v>2250000</v>
      </c>
      <c r="D10">
        <v>53</v>
      </c>
      <c r="E10">
        <v>52</v>
      </c>
      <c r="F10">
        <v>30</v>
      </c>
      <c r="G10">
        <v>0</v>
      </c>
      <c r="H10">
        <v>0</v>
      </c>
      <c r="I10">
        <v>20</v>
      </c>
      <c r="J10">
        <v>186</v>
      </c>
      <c r="K10">
        <v>3591100</v>
      </c>
      <c r="L10">
        <v>0.59604444444444404</v>
      </c>
      <c r="M10">
        <v>2</v>
      </c>
    </row>
    <row r="11" spans="1:13">
      <c r="A11">
        <v>9</v>
      </c>
      <c r="B11">
        <v>130495</v>
      </c>
      <c r="C11">
        <v>2340000</v>
      </c>
      <c r="D11">
        <v>54</v>
      </c>
      <c r="E11">
        <v>53</v>
      </c>
      <c r="F11">
        <v>37</v>
      </c>
      <c r="G11">
        <v>0</v>
      </c>
      <c r="H11">
        <v>0</v>
      </c>
      <c r="I11">
        <v>21</v>
      </c>
      <c r="J11">
        <v>190</v>
      </c>
      <c r="K11">
        <v>3644800</v>
      </c>
      <c r="L11">
        <v>0.55760683760683705</v>
      </c>
      <c r="M11">
        <v>2</v>
      </c>
    </row>
    <row r="12" spans="1:13">
      <c r="A12">
        <v>10</v>
      </c>
      <c r="B12">
        <v>143142</v>
      </c>
      <c r="C12">
        <v>572000</v>
      </c>
      <c r="D12">
        <v>58</v>
      </c>
      <c r="E12">
        <v>57</v>
      </c>
      <c r="F12">
        <v>35</v>
      </c>
      <c r="G12">
        <v>0</v>
      </c>
      <c r="H12">
        <v>0</v>
      </c>
      <c r="I12">
        <v>29</v>
      </c>
      <c r="J12">
        <v>180</v>
      </c>
      <c r="K12">
        <v>3859600</v>
      </c>
      <c r="L12">
        <v>5.7475524475524402</v>
      </c>
      <c r="M12">
        <v>3</v>
      </c>
    </row>
    <row r="13" spans="1:13">
      <c r="A13">
        <v>11</v>
      </c>
      <c r="B13">
        <v>133574</v>
      </c>
      <c r="C13">
        <v>832500</v>
      </c>
      <c r="D13">
        <v>100</v>
      </c>
      <c r="E13">
        <v>100</v>
      </c>
      <c r="F13">
        <v>90</v>
      </c>
      <c r="G13">
        <v>0</v>
      </c>
      <c r="H13">
        <v>1</v>
      </c>
      <c r="I13">
        <v>23</v>
      </c>
      <c r="J13">
        <v>193</v>
      </c>
      <c r="K13">
        <v>4720700</v>
      </c>
      <c r="L13">
        <v>4.6705105105105096</v>
      </c>
      <c r="M13">
        <v>3</v>
      </c>
    </row>
    <row r="14" spans="1:13">
      <c r="A14">
        <v>12</v>
      </c>
      <c r="B14">
        <v>132070</v>
      </c>
      <c r="C14">
        <v>682500</v>
      </c>
      <c r="D14">
        <v>58</v>
      </c>
      <c r="E14">
        <v>56</v>
      </c>
      <c r="F14">
        <v>39</v>
      </c>
      <c r="G14">
        <v>0</v>
      </c>
      <c r="H14">
        <v>0</v>
      </c>
      <c r="I14">
        <v>21</v>
      </c>
      <c r="J14">
        <v>180</v>
      </c>
      <c r="K14">
        <v>3805900</v>
      </c>
      <c r="L14">
        <v>4.5764102564102496</v>
      </c>
      <c r="M14">
        <v>3</v>
      </c>
    </row>
    <row r="15" spans="1:13">
      <c r="A15">
        <v>13</v>
      </c>
      <c r="B15">
        <v>131431</v>
      </c>
      <c r="C15">
        <v>568500.30000000005</v>
      </c>
      <c r="D15">
        <v>69</v>
      </c>
      <c r="E15">
        <v>67</v>
      </c>
      <c r="F15">
        <v>47</v>
      </c>
      <c r="G15">
        <v>0</v>
      </c>
      <c r="H15">
        <v>1</v>
      </c>
      <c r="I15">
        <v>22</v>
      </c>
      <c r="J15">
        <v>181</v>
      </c>
      <c r="K15">
        <v>2948600</v>
      </c>
      <c r="L15">
        <v>4.18662874936037</v>
      </c>
      <c r="M15">
        <v>3</v>
      </c>
    </row>
    <row r="16" spans="1:13">
      <c r="A16">
        <v>14</v>
      </c>
      <c r="B16">
        <v>150232</v>
      </c>
      <c r="C16">
        <v>528000</v>
      </c>
      <c r="D16">
        <v>32</v>
      </c>
      <c r="E16">
        <v>35</v>
      </c>
      <c r="F16">
        <v>20</v>
      </c>
      <c r="G16">
        <v>0</v>
      </c>
      <c r="H16">
        <v>0</v>
      </c>
      <c r="I16">
        <v>17</v>
      </c>
      <c r="J16">
        <v>174</v>
      </c>
      <c r="K16">
        <v>2678200</v>
      </c>
      <c r="L16">
        <v>4.0723484848484803</v>
      </c>
      <c r="M16">
        <v>3</v>
      </c>
    </row>
    <row r="17" spans="1:13">
      <c r="A17">
        <v>15</v>
      </c>
      <c r="B17">
        <v>127794</v>
      </c>
      <c r="C17">
        <v>731250</v>
      </c>
      <c r="D17">
        <v>79</v>
      </c>
      <c r="E17">
        <v>79</v>
      </c>
      <c r="F17">
        <v>64</v>
      </c>
      <c r="G17">
        <v>0</v>
      </c>
      <c r="H17">
        <v>1</v>
      </c>
      <c r="I17">
        <v>25</v>
      </c>
      <c r="J17">
        <v>179</v>
      </c>
      <c r="K17">
        <v>3593000</v>
      </c>
      <c r="L17">
        <v>3.91350427350427</v>
      </c>
      <c r="M17">
        <v>3</v>
      </c>
    </row>
    <row r="18" spans="1:13">
      <c r="A18">
        <v>16</v>
      </c>
      <c r="B18">
        <v>134625</v>
      </c>
      <c r="C18">
        <v>880000</v>
      </c>
      <c r="D18">
        <v>63</v>
      </c>
      <c r="E18">
        <v>62</v>
      </c>
      <c r="F18">
        <v>40</v>
      </c>
      <c r="G18">
        <v>0</v>
      </c>
      <c r="H18">
        <v>0</v>
      </c>
      <c r="I18">
        <v>37</v>
      </c>
      <c r="J18">
        <v>187</v>
      </c>
      <c r="K18">
        <v>4128100</v>
      </c>
      <c r="L18">
        <v>3.6910227272727201</v>
      </c>
      <c r="M18">
        <v>3</v>
      </c>
    </row>
    <row r="19" spans="1:13">
      <c r="A19">
        <v>17</v>
      </c>
      <c r="B19">
        <v>131514</v>
      </c>
      <c r="C19">
        <v>539000</v>
      </c>
      <c r="D19">
        <v>29</v>
      </c>
      <c r="E19">
        <v>31</v>
      </c>
      <c r="F19">
        <v>15</v>
      </c>
      <c r="G19">
        <v>0</v>
      </c>
      <c r="H19">
        <v>0</v>
      </c>
      <c r="I19">
        <v>20</v>
      </c>
      <c r="J19">
        <v>184</v>
      </c>
      <c r="K19">
        <v>2463400</v>
      </c>
      <c r="L19">
        <v>3.5703153988868199</v>
      </c>
      <c r="M19">
        <v>3</v>
      </c>
    </row>
    <row r="20" spans="1:13">
      <c r="A20">
        <v>18</v>
      </c>
      <c r="B20">
        <v>126213</v>
      </c>
      <c r="C20">
        <v>569600</v>
      </c>
      <c r="D20">
        <v>36</v>
      </c>
      <c r="E20">
        <v>33</v>
      </c>
      <c r="F20">
        <v>15</v>
      </c>
      <c r="G20">
        <v>0</v>
      </c>
      <c r="H20">
        <v>0</v>
      </c>
      <c r="I20">
        <v>25</v>
      </c>
      <c r="J20">
        <v>169</v>
      </c>
      <c r="K20">
        <v>2570800</v>
      </c>
      <c r="L20">
        <v>3.5133426966292101</v>
      </c>
      <c r="M20">
        <v>3</v>
      </c>
    </row>
    <row r="21" spans="1:13">
      <c r="A21">
        <v>19</v>
      </c>
      <c r="B21">
        <v>123779</v>
      </c>
      <c r="C21">
        <v>585000</v>
      </c>
      <c r="D21">
        <v>22</v>
      </c>
      <c r="E21">
        <v>24</v>
      </c>
      <c r="F21">
        <v>8</v>
      </c>
      <c r="G21">
        <v>1</v>
      </c>
      <c r="H21">
        <v>0</v>
      </c>
      <c r="I21">
        <v>27</v>
      </c>
      <c r="J21">
        <v>185</v>
      </c>
      <c r="K21">
        <v>2620700</v>
      </c>
      <c r="L21">
        <v>3.47982905982906</v>
      </c>
      <c r="M21">
        <v>3</v>
      </c>
    </row>
    <row r="22" spans="1:13">
      <c r="A22">
        <v>20</v>
      </c>
      <c r="B22">
        <v>133055</v>
      </c>
      <c r="C22">
        <v>841750</v>
      </c>
      <c r="D22">
        <v>85</v>
      </c>
      <c r="E22">
        <v>82</v>
      </c>
      <c r="F22">
        <v>64</v>
      </c>
      <c r="G22">
        <v>0</v>
      </c>
      <c r="H22">
        <v>1</v>
      </c>
      <c r="I22">
        <v>21</v>
      </c>
      <c r="J22">
        <v>175</v>
      </c>
      <c r="K22">
        <v>3754100</v>
      </c>
      <c r="L22">
        <v>3.4598752598752598</v>
      </c>
      <c r="M22">
        <v>3</v>
      </c>
    </row>
    <row r="23" spans="1:13">
      <c r="A23">
        <v>21</v>
      </c>
      <c r="B23">
        <v>141935</v>
      </c>
      <c r="C23">
        <v>770000</v>
      </c>
      <c r="D23">
        <v>50</v>
      </c>
      <c r="E23">
        <v>49</v>
      </c>
      <c r="F23">
        <v>33</v>
      </c>
      <c r="G23">
        <v>0</v>
      </c>
      <c r="H23">
        <v>0</v>
      </c>
      <c r="I23">
        <v>23</v>
      </c>
      <c r="J23">
        <v>169</v>
      </c>
      <c r="K23">
        <v>3430000</v>
      </c>
      <c r="L23">
        <v>3.4545454545454501</v>
      </c>
      <c r="M23">
        <v>3</v>
      </c>
    </row>
    <row r="24" spans="1:13">
      <c r="A24">
        <v>22</v>
      </c>
      <c r="B24">
        <v>164523</v>
      </c>
      <c r="C24">
        <v>528750</v>
      </c>
      <c r="D24">
        <v>17</v>
      </c>
      <c r="E24">
        <v>19</v>
      </c>
      <c r="F24">
        <v>3</v>
      </c>
      <c r="G24">
        <v>1</v>
      </c>
      <c r="H24">
        <v>0</v>
      </c>
      <c r="I24">
        <v>28</v>
      </c>
      <c r="J24">
        <v>175</v>
      </c>
      <c r="K24">
        <v>2352200</v>
      </c>
      <c r="L24">
        <v>3.4486052009456198</v>
      </c>
      <c r="M24">
        <v>3</v>
      </c>
    </row>
    <row r="25" spans="1:13">
      <c r="A25">
        <v>23</v>
      </c>
      <c r="B25">
        <v>140246</v>
      </c>
      <c r="C25">
        <v>562500</v>
      </c>
      <c r="D25">
        <v>30</v>
      </c>
      <c r="E25">
        <v>31</v>
      </c>
      <c r="F25">
        <v>17</v>
      </c>
      <c r="G25">
        <v>0</v>
      </c>
      <c r="H25">
        <v>0</v>
      </c>
      <c r="I25">
        <v>22</v>
      </c>
      <c r="J25">
        <v>188</v>
      </c>
      <c r="K25">
        <v>2463400</v>
      </c>
      <c r="L25">
        <v>3.37937777777777</v>
      </c>
      <c r="M25">
        <v>3</v>
      </c>
    </row>
    <row r="26" spans="1:13">
      <c r="A26">
        <v>24</v>
      </c>
      <c r="B26">
        <v>130371</v>
      </c>
      <c r="C26">
        <v>528000</v>
      </c>
      <c r="D26">
        <v>17</v>
      </c>
      <c r="E26">
        <v>18</v>
      </c>
      <c r="F26">
        <v>0</v>
      </c>
      <c r="G26">
        <v>1</v>
      </c>
      <c r="H26">
        <v>0</v>
      </c>
      <c r="I26">
        <v>18</v>
      </c>
      <c r="J26">
        <v>182</v>
      </c>
      <c r="K26">
        <v>2298500</v>
      </c>
      <c r="L26">
        <v>3.3532196969696901</v>
      </c>
      <c r="M26">
        <v>3</v>
      </c>
    </row>
    <row r="27" spans="1:13">
      <c r="A27">
        <v>25</v>
      </c>
      <c r="B27">
        <v>138247</v>
      </c>
      <c r="C27">
        <v>910000</v>
      </c>
      <c r="D27">
        <v>59</v>
      </c>
      <c r="E27">
        <v>58</v>
      </c>
      <c r="F27">
        <v>36</v>
      </c>
      <c r="G27">
        <v>0</v>
      </c>
      <c r="H27">
        <v>0</v>
      </c>
      <c r="I27">
        <v>29</v>
      </c>
      <c r="J27">
        <v>188</v>
      </c>
      <c r="K27">
        <v>3913300</v>
      </c>
      <c r="L27">
        <v>3.3003296703296701</v>
      </c>
      <c r="M27">
        <v>3</v>
      </c>
    </row>
    <row r="28" spans="1:13">
      <c r="A28">
        <v>26</v>
      </c>
      <c r="B28">
        <v>137986</v>
      </c>
      <c r="C28">
        <v>660000</v>
      </c>
      <c r="D28">
        <v>36</v>
      </c>
      <c r="E28">
        <v>37</v>
      </c>
      <c r="F28">
        <v>23</v>
      </c>
      <c r="G28">
        <v>0</v>
      </c>
      <c r="H28">
        <v>0</v>
      </c>
      <c r="I28">
        <v>19</v>
      </c>
      <c r="J28">
        <v>173</v>
      </c>
      <c r="K28">
        <v>2785600</v>
      </c>
      <c r="L28">
        <v>3.2206060606060598</v>
      </c>
      <c r="M28">
        <v>3</v>
      </c>
    </row>
    <row r="29" spans="1:13">
      <c r="A29">
        <v>27</v>
      </c>
      <c r="B29">
        <v>124725</v>
      </c>
      <c r="C29">
        <v>600750</v>
      </c>
      <c r="D29">
        <v>60</v>
      </c>
      <c r="E29">
        <v>59</v>
      </c>
      <c r="F29">
        <v>40</v>
      </c>
      <c r="G29">
        <v>0</v>
      </c>
      <c r="H29">
        <v>1</v>
      </c>
      <c r="I29">
        <v>26</v>
      </c>
      <c r="J29">
        <v>187</v>
      </c>
      <c r="K29">
        <v>2519000</v>
      </c>
      <c r="L29">
        <v>3.19309196837286</v>
      </c>
      <c r="M29">
        <v>3</v>
      </c>
    </row>
    <row r="30" spans="1:13">
      <c r="A30">
        <v>28</v>
      </c>
      <c r="B30">
        <v>135346</v>
      </c>
      <c r="C30">
        <v>832500</v>
      </c>
      <c r="D30">
        <v>75</v>
      </c>
      <c r="E30">
        <v>77</v>
      </c>
      <c r="F30">
        <v>58</v>
      </c>
      <c r="G30">
        <v>0</v>
      </c>
      <c r="H30">
        <v>1</v>
      </c>
      <c r="I30">
        <v>19</v>
      </c>
      <c r="J30">
        <v>195</v>
      </c>
      <c r="K30">
        <v>3485600</v>
      </c>
      <c r="L30">
        <v>3.1869069069068998</v>
      </c>
      <c r="M30">
        <v>3</v>
      </c>
    </row>
    <row r="31" spans="1:13">
      <c r="A31">
        <v>29</v>
      </c>
      <c r="B31">
        <v>139943</v>
      </c>
      <c r="C31">
        <v>832500</v>
      </c>
      <c r="D31">
        <v>73</v>
      </c>
      <c r="E31">
        <v>76</v>
      </c>
      <c r="F31">
        <v>58</v>
      </c>
      <c r="G31">
        <v>0</v>
      </c>
      <c r="H31">
        <v>1</v>
      </c>
      <c r="I31">
        <v>29</v>
      </c>
      <c r="J31">
        <v>175</v>
      </c>
      <c r="K31">
        <v>3431900</v>
      </c>
      <c r="L31">
        <v>3.1224024024024</v>
      </c>
      <c r="M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6D5-FA6A-8C44-853E-9360425D9911}">
  <dimension ref="A1:D31"/>
  <sheetViews>
    <sheetView tabSelected="1" workbookViewId="0">
      <selection activeCell="G6" sqref="G6"/>
    </sheetView>
  </sheetViews>
  <sheetFormatPr baseColWidth="10" defaultColWidth="8.83203125" defaultRowHeight="15"/>
  <cols>
    <col min="1" max="1" width="14.5" style="1" customWidth="1"/>
    <col min="3" max="3" width="14.33203125" style="2" customWidth="1"/>
    <col min="4" max="4" width="21.6640625" customWidth="1"/>
  </cols>
  <sheetData>
    <row r="1" spans="1:4">
      <c r="A1" s="3" t="s">
        <v>12</v>
      </c>
      <c r="B1" s="4" t="s">
        <v>0</v>
      </c>
      <c r="C1" s="5" t="s">
        <v>13</v>
      </c>
      <c r="D1" s="6" t="s">
        <v>14</v>
      </c>
    </row>
    <row r="2" spans="1:4">
      <c r="A2" s="7">
        <v>1</v>
      </c>
      <c r="B2" s="8">
        <v>136184</v>
      </c>
      <c r="C2" s="9">
        <v>0.13149068813131309</v>
      </c>
      <c r="D2" s="8">
        <v>1</v>
      </c>
    </row>
    <row r="3" spans="1:4">
      <c r="A3" s="7">
        <v>2</v>
      </c>
      <c r="B3" s="8">
        <v>145230</v>
      </c>
      <c r="C3" s="9">
        <v>1.4953617810760669E-2</v>
      </c>
      <c r="D3" s="8">
        <v>1</v>
      </c>
    </row>
    <row r="4" spans="1:4">
      <c r="A4" s="7">
        <v>3</v>
      </c>
      <c r="B4" s="8">
        <v>131223</v>
      </c>
      <c r="C4" s="9">
        <v>0.78462056343928355</v>
      </c>
      <c r="D4" s="8">
        <v>2</v>
      </c>
    </row>
    <row r="5" spans="1:4">
      <c r="A5" s="7">
        <v>4</v>
      </c>
      <c r="B5" s="8">
        <v>127451</v>
      </c>
      <c r="C5" s="9">
        <v>0.76783882783882784</v>
      </c>
      <c r="D5" s="8">
        <v>2</v>
      </c>
    </row>
    <row r="6" spans="1:4">
      <c r="A6" s="7">
        <v>5</v>
      </c>
      <c r="B6" s="8">
        <v>134992</v>
      </c>
      <c r="C6" s="9">
        <v>0.70860061287027576</v>
      </c>
      <c r="D6" s="8">
        <v>2</v>
      </c>
    </row>
    <row r="7" spans="1:4">
      <c r="A7" s="7">
        <v>6</v>
      </c>
      <c r="B7" s="8">
        <v>129407</v>
      </c>
      <c r="C7" s="9">
        <v>0.64503787878787877</v>
      </c>
      <c r="D7" s="8">
        <v>2</v>
      </c>
    </row>
    <row r="8" spans="1:4">
      <c r="A8" s="7">
        <v>7</v>
      </c>
      <c r="B8" s="8">
        <v>145384</v>
      </c>
      <c r="C8" s="9">
        <v>0.62152117545375973</v>
      </c>
      <c r="D8" s="8">
        <v>2</v>
      </c>
    </row>
    <row r="9" spans="1:4">
      <c r="A9" s="7">
        <v>8</v>
      </c>
      <c r="B9" s="8">
        <v>133870</v>
      </c>
      <c r="C9" s="9">
        <v>0.61822222222222223</v>
      </c>
      <c r="D9" s="8">
        <v>2</v>
      </c>
    </row>
    <row r="10" spans="1:4">
      <c r="A10" s="7">
        <v>9</v>
      </c>
      <c r="B10" s="8">
        <v>144107</v>
      </c>
      <c r="C10" s="9">
        <v>0.59604444444444449</v>
      </c>
      <c r="D10" s="8">
        <v>2</v>
      </c>
    </row>
    <row r="11" spans="1:4">
      <c r="A11" s="7">
        <v>10</v>
      </c>
      <c r="B11" s="8">
        <v>130495</v>
      </c>
      <c r="C11" s="9">
        <v>0.5576068376068376</v>
      </c>
      <c r="D11" s="8">
        <v>2</v>
      </c>
    </row>
    <row r="12" spans="1:4">
      <c r="A12" s="7">
        <v>11</v>
      </c>
      <c r="B12" s="8">
        <v>143142</v>
      </c>
      <c r="C12" s="9">
        <v>5.7475524475524473</v>
      </c>
      <c r="D12" s="8">
        <v>3</v>
      </c>
    </row>
    <row r="13" spans="1:4">
      <c r="A13" s="7">
        <v>12</v>
      </c>
      <c r="B13" s="8">
        <v>133574</v>
      </c>
      <c r="C13" s="9">
        <v>4.6705105105105096</v>
      </c>
      <c r="D13" s="8">
        <v>3</v>
      </c>
    </row>
    <row r="14" spans="1:4">
      <c r="A14" s="7">
        <v>13</v>
      </c>
      <c r="B14" s="8">
        <v>132070</v>
      </c>
      <c r="C14" s="9">
        <v>4.5764102564102567</v>
      </c>
      <c r="D14" s="8">
        <v>3</v>
      </c>
    </row>
    <row r="15" spans="1:4">
      <c r="A15" s="7">
        <v>14</v>
      </c>
      <c r="B15" s="8">
        <v>131431</v>
      </c>
      <c r="C15" s="9">
        <v>4.1866287493603789</v>
      </c>
      <c r="D15" s="8">
        <v>3</v>
      </c>
    </row>
    <row r="16" spans="1:4">
      <c r="A16" s="7">
        <v>15</v>
      </c>
      <c r="B16" s="8">
        <v>150232</v>
      </c>
      <c r="C16" s="9">
        <v>4.0723484848484848</v>
      </c>
      <c r="D16" s="8">
        <v>3</v>
      </c>
    </row>
    <row r="17" spans="1:4">
      <c r="A17" s="7">
        <v>16</v>
      </c>
      <c r="B17" s="8">
        <v>127794</v>
      </c>
      <c r="C17" s="9">
        <v>3.913504273504274</v>
      </c>
      <c r="D17" s="8">
        <v>3</v>
      </c>
    </row>
    <row r="18" spans="1:4">
      <c r="A18" s="7">
        <v>17</v>
      </c>
      <c r="B18" s="8">
        <v>134625</v>
      </c>
      <c r="C18" s="9">
        <v>3.6910227272727272</v>
      </c>
      <c r="D18" s="8">
        <v>3</v>
      </c>
    </row>
    <row r="19" spans="1:4">
      <c r="A19" s="7">
        <v>18</v>
      </c>
      <c r="B19" s="8">
        <v>131514</v>
      </c>
      <c r="C19" s="9">
        <v>3.570315398886827</v>
      </c>
      <c r="D19" s="8">
        <v>3</v>
      </c>
    </row>
    <row r="20" spans="1:4">
      <c r="A20" s="7">
        <v>19</v>
      </c>
      <c r="B20" s="8">
        <v>126213</v>
      </c>
      <c r="C20" s="9">
        <v>3.5133426966292141</v>
      </c>
      <c r="D20" s="8">
        <v>3</v>
      </c>
    </row>
    <row r="21" spans="1:4">
      <c r="A21" s="7">
        <v>20</v>
      </c>
      <c r="B21" s="8">
        <v>123779</v>
      </c>
      <c r="C21" s="9">
        <v>3.47982905982906</v>
      </c>
      <c r="D21" s="8">
        <v>3</v>
      </c>
    </row>
    <row r="22" spans="1:4">
      <c r="A22" s="7">
        <v>21</v>
      </c>
      <c r="B22" s="8">
        <v>133055</v>
      </c>
      <c r="C22" s="9">
        <v>3.4598752598752598</v>
      </c>
      <c r="D22" s="8">
        <v>3</v>
      </c>
    </row>
    <row r="23" spans="1:4">
      <c r="A23" s="7">
        <v>22</v>
      </c>
      <c r="B23" s="8">
        <v>141935</v>
      </c>
      <c r="C23" s="9">
        <v>3.454545454545455</v>
      </c>
      <c r="D23" s="8">
        <v>3</v>
      </c>
    </row>
    <row r="24" spans="1:4">
      <c r="A24" s="7">
        <v>23</v>
      </c>
      <c r="B24" s="8">
        <v>164523</v>
      </c>
      <c r="C24" s="9">
        <v>3.4486052009456269</v>
      </c>
      <c r="D24" s="8">
        <v>3</v>
      </c>
    </row>
    <row r="25" spans="1:4">
      <c r="A25" s="7">
        <v>24</v>
      </c>
      <c r="B25" s="8">
        <v>140246</v>
      </c>
      <c r="C25" s="9">
        <v>3.379377777777778</v>
      </c>
      <c r="D25" s="8">
        <v>3</v>
      </c>
    </row>
    <row r="26" spans="1:4">
      <c r="A26" s="7">
        <v>25</v>
      </c>
      <c r="B26" s="8">
        <v>130371</v>
      </c>
      <c r="C26" s="9">
        <v>3.3532196969696968</v>
      </c>
      <c r="D26" s="8">
        <v>3</v>
      </c>
    </row>
    <row r="27" spans="1:4">
      <c r="A27" s="7">
        <v>26</v>
      </c>
      <c r="B27" s="8">
        <v>138247</v>
      </c>
      <c r="C27" s="9">
        <v>3.300329670329671</v>
      </c>
      <c r="D27" s="8">
        <v>3</v>
      </c>
    </row>
    <row r="28" spans="1:4">
      <c r="A28" s="7">
        <v>27</v>
      </c>
      <c r="B28" s="8">
        <v>137986</v>
      </c>
      <c r="C28" s="9">
        <v>3.2206060606060611</v>
      </c>
      <c r="D28" s="8">
        <v>3</v>
      </c>
    </row>
    <row r="29" spans="1:4">
      <c r="A29" s="7">
        <v>28</v>
      </c>
      <c r="B29" s="8">
        <v>124725</v>
      </c>
      <c r="C29" s="9">
        <v>3.1930919683728671</v>
      </c>
      <c r="D29" s="8">
        <v>3</v>
      </c>
    </row>
    <row r="30" spans="1:4">
      <c r="A30" s="7">
        <v>29</v>
      </c>
      <c r="B30" s="8">
        <v>135346</v>
      </c>
      <c r="C30" s="9">
        <v>3.1869069069069069</v>
      </c>
      <c r="D30" s="8">
        <v>3</v>
      </c>
    </row>
    <row r="31" spans="1:4">
      <c r="A31" s="7">
        <v>30</v>
      </c>
      <c r="B31" s="8">
        <v>139943</v>
      </c>
      <c r="C31" s="9">
        <v>3.1224024024024022</v>
      </c>
      <c r="D31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278E-1DE6-2F48-A25E-6F3CE38771BE}">
  <dimension ref="A1:AC39"/>
  <sheetViews>
    <sheetView topLeftCell="J1" workbookViewId="0">
      <selection activeCell="X11" sqref="X11"/>
    </sheetView>
  </sheetViews>
  <sheetFormatPr baseColWidth="10" defaultColWidth="8.83203125" defaultRowHeight="15"/>
  <cols>
    <col min="1" max="1" width="12" style="1" customWidth="1"/>
    <col min="3" max="3" width="14.33203125" style="2" customWidth="1"/>
    <col min="4" max="4" width="13" customWidth="1"/>
    <col min="5" max="5" width="14.6640625" customWidth="1"/>
    <col min="6" max="6" width="14" customWidth="1"/>
    <col min="10" max="10" width="10.6640625" customWidth="1"/>
    <col min="11" max="11" width="11.1640625" customWidth="1"/>
    <col min="14" max="14" width="11.5" customWidth="1"/>
    <col min="24" max="24" width="11.5" customWidth="1"/>
    <col min="26" max="26" width="11.83203125" customWidth="1"/>
    <col min="29" max="29" width="31.1640625" customWidth="1"/>
  </cols>
  <sheetData>
    <row r="1" spans="1:29" s="16" customFormat="1" ht="64">
      <c r="A1" s="10" t="s">
        <v>12</v>
      </c>
      <c r="B1" s="11" t="s">
        <v>0</v>
      </c>
      <c r="C1" s="12" t="s">
        <v>13</v>
      </c>
      <c r="D1" s="13" t="s">
        <v>14</v>
      </c>
      <c r="E1" s="14" t="s">
        <v>1</v>
      </c>
      <c r="F1" s="14" t="s">
        <v>9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15</v>
      </c>
      <c r="L1" s="14" t="s">
        <v>7</v>
      </c>
      <c r="M1" s="14" t="s">
        <v>8</v>
      </c>
      <c r="N1" s="15" t="s">
        <v>114</v>
      </c>
      <c r="Q1" s="21" t="s">
        <v>16</v>
      </c>
      <c r="R1" s="21"/>
      <c r="S1" s="21"/>
      <c r="T1" s="21"/>
      <c r="U1" s="21"/>
      <c r="V1" s="21"/>
      <c r="X1" s="17" t="s">
        <v>107</v>
      </c>
      <c r="Z1" s="21" t="s">
        <v>108</v>
      </c>
      <c r="AA1" s="21"/>
      <c r="AB1" s="21"/>
      <c r="AC1" s="21"/>
    </row>
    <row r="2" spans="1:29">
      <c r="A2" s="7">
        <v>1</v>
      </c>
      <c r="B2" s="8">
        <v>136184</v>
      </c>
      <c r="C2" s="9">
        <v>0.13149068813131309</v>
      </c>
      <c r="D2" s="8">
        <v>1</v>
      </c>
      <c r="E2">
        <v>5068800</v>
      </c>
      <c r="F2">
        <v>5735300</v>
      </c>
      <c r="G2">
        <v>83</v>
      </c>
      <c r="H2">
        <v>82</v>
      </c>
      <c r="I2">
        <v>63</v>
      </c>
      <c r="J2">
        <v>1</v>
      </c>
      <c r="K2">
        <v>0</v>
      </c>
      <c r="L2">
        <v>20</v>
      </c>
      <c r="M2">
        <v>182</v>
      </c>
      <c r="N2">
        <v>1</v>
      </c>
      <c r="Q2" t="s">
        <v>17</v>
      </c>
      <c r="R2">
        <v>0</v>
      </c>
      <c r="S2" t="s">
        <v>47</v>
      </c>
      <c r="T2">
        <v>0</v>
      </c>
      <c r="U2" t="s">
        <v>77</v>
      </c>
      <c r="V2">
        <v>0</v>
      </c>
      <c r="X2" s="18">
        <f>(SUMPRODUCT(R2:R31,G2:G31)+SUMPRODUCT(T2:T31,H2:H31)+SUMPRODUCT(V2:V31,I2:I31))/3</f>
        <v>79.666666666666671</v>
      </c>
      <c r="Z2">
        <f>(SUMPRODUCT(R2:R31,L2:L31)+SUMPRODUCT(V2:V31,L2:L31))/2</f>
        <v>21</v>
      </c>
      <c r="AA2" t="s">
        <v>109</v>
      </c>
      <c r="AB2">
        <v>22</v>
      </c>
      <c r="AC2" t="s">
        <v>110</v>
      </c>
    </row>
    <row r="3" spans="1:29">
      <c r="A3" s="7">
        <v>2</v>
      </c>
      <c r="B3" s="8">
        <v>145230</v>
      </c>
      <c r="C3" s="9">
        <v>1.4953617810760669E-2</v>
      </c>
      <c r="D3" s="8">
        <v>1</v>
      </c>
      <c r="E3">
        <v>5390000</v>
      </c>
      <c r="F3">
        <v>5470600</v>
      </c>
      <c r="G3">
        <v>87</v>
      </c>
      <c r="H3">
        <v>87</v>
      </c>
      <c r="I3">
        <v>72</v>
      </c>
      <c r="J3">
        <v>0</v>
      </c>
      <c r="K3">
        <v>0</v>
      </c>
      <c r="L3">
        <v>19</v>
      </c>
      <c r="M3">
        <v>168</v>
      </c>
      <c r="N3">
        <v>1</v>
      </c>
      <c r="Q3" t="s">
        <v>18</v>
      </c>
      <c r="R3" s="18">
        <v>1</v>
      </c>
      <c r="S3" t="s">
        <v>48</v>
      </c>
      <c r="T3">
        <v>0</v>
      </c>
      <c r="U3" t="s">
        <v>78</v>
      </c>
      <c r="V3">
        <v>0</v>
      </c>
      <c r="Z3">
        <f>SUMPRODUCT(R2:R31,K2:K31)+SUMPRODUCT(T2:T31,K2:K31)+SUMPRODUCT(V2:V31,K2:K31)</f>
        <v>1</v>
      </c>
      <c r="AA3" t="s">
        <v>109</v>
      </c>
      <c r="AB3">
        <v>1</v>
      </c>
      <c r="AC3" t="s">
        <v>111</v>
      </c>
    </row>
    <row r="4" spans="1:29">
      <c r="A4" s="7">
        <v>3</v>
      </c>
      <c r="B4" s="8">
        <v>131223</v>
      </c>
      <c r="C4" s="9">
        <v>0.78462056343928355</v>
      </c>
      <c r="D4" s="8">
        <v>2</v>
      </c>
      <c r="E4">
        <v>2373333.63</v>
      </c>
      <c r="F4">
        <v>4235500</v>
      </c>
      <c r="G4">
        <v>65</v>
      </c>
      <c r="H4">
        <v>64</v>
      </c>
      <c r="I4">
        <v>42</v>
      </c>
      <c r="J4">
        <v>0</v>
      </c>
      <c r="K4">
        <v>0</v>
      </c>
      <c r="L4">
        <v>29</v>
      </c>
      <c r="M4">
        <v>195</v>
      </c>
      <c r="N4">
        <v>0</v>
      </c>
      <c r="Q4" t="s">
        <v>19</v>
      </c>
      <c r="R4">
        <v>0</v>
      </c>
      <c r="S4" t="s">
        <v>49</v>
      </c>
      <c r="T4">
        <v>0</v>
      </c>
      <c r="U4" t="s">
        <v>79</v>
      </c>
      <c r="V4">
        <v>0</v>
      </c>
      <c r="Z4">
        <f>SUMPRODUCT(R2:R31,E2:E31)+SUMPRODUCT(T2:T31,E2:E31)+SUMPRODUCT(V2:V31,E2:E31)</f>
        <v>7102500</v>
      </c>
      <c r="AA4" t="s">
        <v>109</v>
      </c>
      <c r="AB4">
        <v>8500000</v>
      </c>
      <c r="AC4" t="s">
        <v>112</v>
      </c>
    </row>
    <row r="5" spans="1:29">
      <c r="A5" s="7">
        <v>4</v>
      </c>
      <c r="B5" s="8">
        <v>127451</v>
      </c>
      <c r="C5" s="9">
        <v>0.76783882783882784</v>
      </c>
      <c r="D5" s="8">
        <v>2</v>
      </c>
      <c r="E5">
        <v>2730000</v>
      </c>
      <c r="F5">
        <v>4826200</v>
      </c>
      <c r="G5">
        <v>75</v>
      </c>
      <c r="H5">
        <v>75</v>
      </c>
      <c r="I5">
        <v>57</v>
      </c>
      <c r="J5">
        <v>0</v>
      </c>
      <c r="K5">
        <v>0</v>
      </c>
      <c r="L5">
        <v>25</v>
      </c>
      <c r="M5">
        <v>179</v>
      </c>
      <c r="N5">
        <v>0</v>
      </c>
      <c r="Q5" t="s">
        <v>20</v>
      </c>
      <c r="R5">
        <v>0</v>
      </c>
      <c r="S5" t="s">
        <v>50</v>
      </c>
      <c r="T5">
        <v>0</v>
      </c>
      <c r="U5" t="s">
        <v>80</v>
      </c>
      <c r="V5">
        <v>0</v>
      </c>
      <c r="Z5">
        <f>SUMPRODUCT(R2:R31,N2:N31)+SUMPRODUCT(T2:T31,N2:N31)+SUMPRODUCT(V2:V31,N2:N31)</f>
        <v>1</v>
      </c>
      <c r="AA5" t="s">
        <v>109</v>
      </c>
      <c r="AB5">
        <v>1</v>
      </c>
      <c r="AC5" t="s">
        <v>113</v>
      </c>
    </row>
    <row r="6" spans="1:29">
      <c r="A6" s="7">
        <v>5</v>
      </c>
      <c r="B6" s="8">
        <v>134992</v>
      </c>
      <c r="C6" s="9">
        <v>0.70860061287027576</v>
      </c>
      <c r="D6" s="8">
        <v>2</v>
      </c>
      <c r="E6">
        <v>2447500</v>
      </c>
      <c r="F6">
        <v>4181800</v>
      </c>
      <c r="G6">
        <v>64</v>
      </c>
      <c r="H6">
        <v>63</v>
      </c>
      <c r="I6">
        <v>41</v>
      </c>
      <c r="J6">
        <v>0</v>
      </c>
      <c r="K6">
        <v>0</v>
      </c>
      <c r="L6">
        <v>25</v>
      </c>
      <c r="M6">
        <v>192</v>
      </c>
      <c r="N6">
        <v>0</v>
      </c>
      <c r="Q6" t="s">
        <v>21</v>
      </c>
      <c r="R6">
        <v>0</v>
      </c>
      <c r="S6" t="s">
        <v>51</v>
      </c>
      <c r="T6">
        <v>0</v>
      </c>
      <c r="U6" t="s">
        <v>81</v>
      </c>
      <c r="V6">
        <v>0</v>
      </c>
      <c r="Z6">
        <f>SUM(R2:R31)</f>
        <v>1</v>
      </c>
      <c r="AA6" t="s">
        <v>116</v>
      </c>
      <c r="AB6">
        <v>1</v>
      </c>
      <c r="AC6" s="22" t="s">
        <v>115</v>
      </c>
    </row>
    <row r="7" spans="1:29">
      <c r="A7" s="7">
        <v>6</v>
      </c>
      <c r="B7" s="8">
        <v>129407</v>
      </c>
      <c r="C7" s="9">
        <v>0.64503787878787877</v>
      </c>
      <c r="D7" s="8">
        <v>2</v>
      </c>
      <c r="E7">
        <v>2640000</v>
      </c>
      <c r="F7">
        <v>4342900</v>
      </c>
      <c r="G7">
        <v>66</v>
      </c>
      <c r="H7">
        <v>66</v>
      </c>
      <c r="I7">
        <v>45</v>
      </c>
      <c r="J7">
        <v>0</v>
      </c>
      <c r="K7">
        <v>0</v>
      </c>
      <c r="L7">
        <v>21</v>
      </c>
      <c r="M7">
        <v>177</v>
      </c>
      <c r="N7">
        <v>0</v>
      </c>
      <c r="Q7" t="s">
        <v>22</v>
      </c>
      <c r="R7">
        <v>0</v>
      </c>
      <c r="S7" t="s">
        <v>52</v>
      </c>
      <c r="T7">
        <v>0</v>
      </c>
      <c r="U7" t="s">
        <v>82</v>
      </c>
      <c r="V7">
        <v>0</v>
      </c>
      <c r="Z7">
        <f>SUM(T2:T31)</f>
        <v>1</v>
      </c>
      <c r="AA7" t="s">
        <v>116</v>
      </c>
      <c r="AB7">
        <v>1</v>
      </c>
      <c r="AC7" s="22"/>
    </row>
    <row r="8" spans="1:29">
      <c r="A8" s="7">
        <v>7</v>
      </c>
      <c r="B8" s="8">
        <v>145384</v>
      </c>
      <c r="C8" s="9">
        <v>0.62152117545375973</v>
      </c>
      <c r="D8" s="8">
        <v>2</v>
      </c>
      <c r="E8">
        <v>2314000</v>
      </c>
      <c r="F8">
        <v>3752200</v>
      </c>
      <c r="G8">
        <v>56</v>
      </c>
      <c r="H8">
        <v>55</v>
      </c>
      <c r="I8">
        <v>36</v>
      </c>
      <c r="J8">
        <v>0</v>
      </c>
      <c r="K8">
        <v>0</v>
      </c>
      <c r="L8">
        <v>28</v>
      </c>
      <c r="M8">
        <v>177</v>
      </c>
      <c r="N8">
        <v>0</v>
      </c>
      <c r="Q8" t="s">
        <v>23</v>
      </c>
      <c r="R8">
        <v>0</v>
      </c>
      <c r="S8" t="s">
        <v>53</v>
      </c>
      <c r="T8">
        <v>0</v>
      </c>
      <c r="U8" t="s">
        <v>83</v>
      </c>
      <c r="V8">
        <v>0</v>
      </c>
      <c r="Z8">
        <f>SUM(V2:V31)</f>
        <v>1</v>
      </c>
      <c r="AA8" t="s">
        <v>116</v>
      </c>
      <c r="AB8">
        <v>1</v>
      </c>
      <c r="AC8" s="22"/>
    </row>
    <row r="9" spans="1:29">
      <c r="A9" s="7">
        <v>8</v>
      </c>
      <c r="B9" s="8">
        <v>133870</v>
      </c>
      <c r="C9" s="9">
        <v>0.61822222222222223</v>
      </c>
      <c r="D9" s="8">
        <v>2</v>
      </c>
      <c r="E9">
        <v>2250000</v>
      </c>
      <c r="F9">
        <v>3641000</v>
      </c>
      <c r="G9">
        <v>43</v>
      </c>
      <c r="H9">
        <v>43</v>
      </c>
      <c r="I9">
        <v>28</v>
      </c>
      <c r="J9">
        <v>1</v>
      </c>
      <c r="K9">
        <v>0</v>
      </c>
      <c r="L9">
        <v>28</v>
      </c>
      <c r="M9">
        <v>179</v>
      </c>
      <c r="N9">
        <v>0</v>
      </c>
      <c r="Q9" t="s">
        <v>24</v>
      </c>
      <c r="R9">
        <v>0</v>
      </c>
      <c r="S9" t="s">
        <v>54</v>
      </c>
      <c r="T9">
        <v>0</v>
      </c>
      <c r="U9" t="s">
        <v>84</v>
      </c>
      <c r="V9">
        <v>0</v>
      </c>
      <c r="Z9">
        <f t="shared" ref="Z9:Z38" si="0">$R2+$T2+$V2</f>
        <v>0</v>
      </c>
      <c r="AA9" t="s">
        <v>109</v>
      </c>
      <c r="AB9">
        <v>1</v>
      </c>
      <c r="AC9" s="22" t="s">
        <v>117</v>
      </c>
    </row>
    <row r="10" spans="1:29">
      <c r="A10" s="7">
        <v>9</v>
      </c>
      <c r="B10" s="8">
        <v>144107</v>
      </c>
      <c r="C10" s="9">
        <v>0.59604444444444449</v>
      </c>
      <c r="D10" s="8">
        <v>2</v>
      </c>
      <c r="E10">
        <v>2250000</v>
      </c>
      <c r="F10">
        <v>3591100</v>
      </c>
      <c r="G10">
        <v>53</v>
      </c>
      <c r="H10">
        <v>52</v>
      </c>
      <c r="I10">
        <v>30</v>
      </c>
      <c r="J10">
        <v>0</v>
      </c>
      <c r="K10">
        <v>0</v>
      </c>
      <c r="L10">
        <v>20</v>
      </c>
      <c r="M10">
        <v>186</v>
      </c>
      <c r="N10">
        <v>0</v>
      </c>
      <c r="Q10" t="s">
        <v>25</v>
      </c>
      <c r="R10">
        <v>0</v>
      </c>
      <c r="S10" t="s">
        <v>55</v>
      </c>
      <c r="T10">
        <v>0</v>
      </c>
      <c r="U10" t="s">
        <v>85</v>
      </c>
      <c r="V10">
        <v>0</v>
      </c>
      <c r="Z10">
        <f t="shared" si="0"/>
        <v>1</v>
      </c>
      <c r="AA10" t="s">
        <v>109</v>
      </c>
      <c r="AB10">
        <v>1</v>
      </c>
      <c r="AC10" s="22"/>
    </row>
    <row r="11" spans="1:29">
      <c r="A11" s="7">
        <v>10</v>
      </c>
      <c r="B11" s="8">
        <v>130495</v>
      </c>
      <c r="C11" s="9">
        <v>0.5576068376068376</v>
      </c>
      <c r="D11" s="8">
        <v>2</v>
      </c>
      <c r="E11">
        <v>2340000</v>
      </c>
      <c r="F11">
        <v>3644800</v>
      </c>
      <c r="G11">
        <v>54</v>
      </c>
      <c r="H11">
        <v>53</v>
      </c>
      <c r="I11">
        <v>37</v>
      </c>
      <c r="J11">
        <v>0</v>
      </c>
      <c r="K11">
        <v>0</v>
      </c>
      <c r="L11">
        <v>21</v>
      </c>
      <c r="M11">
        <v>190</v>
      </c>
      <c r="N11">
        <v>0</v>
      </c>
      <c r="Q11" t="s">
        <v>26</v>
      </c>
      <c r="R11">
        <v>0</v>
      </c>
      <c r="S11" t="s">
        <v>56</v>
      </c>
      <c r="T11">
        <v>0</v>
      </c>
      <c r="U11" t="s">
        <v>86</v>
      </c>
      <c r="V11">
        <v>0</v>
      </c>
      <c r="Z11">
        <f t="shared" si="0"/>
        <v>0</v>
      </c>
      <c r="AA11" t="s">
        <v>109</v>
      </c>
      <c r="AB11">
        <v>1</v>
      </c>
      <c r="AC11" s="22"/>
    </row>
    <row r="12" spans="1:29">
      <c r="A12" s="7">
        <v>11</v>
      </c>
      <c r="B12" s="8">
        <v>143142</v>
      </c>
      <c r="C12" s="9">
        <v>5.7475524475524473</v>
      </c>
      <c r="D12" s="8">
        <v>3</v>
      </c>
      <c r="E12">
        <v>572000</v>
      </c>
      <c r="F12">
        <v>3859600</v>
      </c>
      <c r="G12">
        <v>58</v>
      </c>
      <c r="H12">
        <v>57</v>
      </c>
      <c r="I12">
        <v>35</v>
      </c>
      <c r="J12">
        <v>0</v>
      </c>
      <c r="K12">
        <v>0</v>
      </c>
      <c r="L12">
        <v>29</v>
      </c>
      <c r="M12">
        <v>180</v>
      </c>
      <c r="N12">
        <v>0</v>
      </c>
      <c r="Q12" t="s">
        <v>27</v>
      </c>
      <c r="R12">
        <v>0</v>
      </c>
      <c r="S12" t="s">
        <v>57</v>
      </c>
      <c r="T12">
        <v>0</v>
      </c>
      <c r="U12" t="s">
        <v>87</v>
      </c>
      <c r="V12">
        <v>0</v>
      </c>
      <c r="Z12">
        <f t="shared" si="0"/>
        <v>0</v>
      </c>
      <c r="AA12" t="s">
        <v>109</v>
      </c>
      <c r="AB12">
        <v>1</v>
      </c>
      <c r="AC12" s="22"/>
    </row>
    <row r="13" spans="1:29">
      <c r="A13" s="7">
        <v>12</v>
      </c>
      <c r="B13" s="8">
        <v>133574</v>
      </c>
      <c r="C13" s="9">
        <v>4.6705105105105096</v>
      </c>
      <c r="D13" s="8">
        <v>3</v>
      </c>
      <c r="E13">
        <v>832500</v>
      </c>
      <c r="F13">
        <v>4720700</v>
      </c>
      <c r="G13">
        <v>100</v>
      </c>
      <c r="H13">
        <v>100</v>
      </c>
      <c r="I13">
        <v>90</v>
      </c>
      <c r="J13">
        <v>0</v>
      </c>
      <c r="K13">
        <v>1</v>
      </c>
      <c r="L13">
        <v>23</v>
      </c>
      <c r="M13">
        <v>193</v>
      </c>
      <c r="N13">
        <v>0</v>
      </c>
      <c r="Q13" t="s">
        <v>28</v>
      </c>
      <c r="R13">
        <v>0</v>
      </c>
      <c r="S13" t="s">
        <v>58</v>
      </c>
      <c r="T13">
        <v>0</v>
      </c>
      <c r="U13" t="s">
        <v>88</v>
      </c>
      <c r="V13" s="18">
        <v>1</v>
      </c>
      <c r="Z13">
        <f t="shared" si="0"/>
        <v>0</v>
      </c>
      <c r="AA13" t="s">
        <v>109</v>
      </c>
      <c r="AB13">
        <v>1</v>
      </c>
      <c r="AC13" s="22"/>
    </row>
    <row r="14" spans="1:29">
      <c r="A14" s="7">
        <v>13</v>
      </c>
      <c r="B14" s="8">
        <v>132070</v>
      </c>
      <c r="C14" s="9">
        <v>4.5764102564102567</v>
      </c>
      <c r="D14" s="8">
        <v>3</v>
      </c>
      <c r="E14">
        <v>682500</v>
      </c>
      <c r="F14">
        <v>3805900</v>
      </c>
      <c r="G14">
        <v>58</v>
      </c>
      <c r="H14">
        <v>56</v>
      </c>
      <c r="I14">
        <v>39</v>
      </c>
      <c r="J14">
        <v>0</v>
      </c>
      <c r="K14">
        <v>0</v>
      </c>
      <c r="L14">
        <v>21</v>
      </c>
      <c r="M14">
        <v>180</v>
      </c>
      <c r="N14">
        <v>0</v>
      </c>
      <c r="Q14" t="s">
        <v>29</v>
      </c>
      <c r="R14">
        <v>0</v>
      </c>
      <c r="S14" t="s">
        <v>59</v>
      </c>
      <c r="T14">
        <v>0</v>
      </c>
      <c r="U14" t="s">
        <v>89</v>
      </c>
      <c r="V14">
        <v>0</v>
      </c>
      <c r="Z14">
        <f t="shared" si="0"/>
        <v>0</v>
      </c>
      <c r="AA14" t="s">
        <v>109</v>
      </c>
      <c r="AB14">
        <v>1</v>
      </c>
      <c r="AC14" s="22"/>
    </row>
    <row r="15" spans="1:29">
      <c r="A15" s="7">
        <v>14</v>
      </c>
      <c r="B15" s="8">
        <v>131431</v>
      </c>
      <c r="C15" s="9">
        <v>4.1866287493603789</v>
      </c>
      <c r="D15" s="8">
        <v>3</v>
      </c>
      <c r="E15">
        <v>568500.30000000005</v>
      </c>
      <c r="F15">
        <v>2948600</v>
      </c>
      <c r="G15">
        <v>69</v>
      </c>
      <c r="H15">
        <v>67</v>
      </c>
      <c r="I15">
        <v>47</v>
      </c>
      <c r="J15">
        <v>0</v>
      </c>
      <c r="K15">
        <v>1</v>
      </c>
      <c r="L15">
        <v>22</v>
      </c>
      <c r="M15">
        <v>181</v>
      </c>
      <c r="N15">
        <v>0</v>
      </c>
      <c r="Q15" t="s">
        <v>30</v>
      </c>
      <c r="R15">
        <v>0</v>
      </c>
      <c r="S15" t="s">
        <v>60</v>
      </c>
      <c r="T15">
        <v>0</v>
      </c>
      <c r="U15" t="s">
        <v>90</v>
      </c>
      <c r="V15">
        <v>0</v>
      </c>
      <c r="Z15">
        <f t="shared" si="0"/>
        <v>0</v>
      </c>
      <c r="AA15" t="s">
        <v>109</v>
      </c>
      <c r="AB15">
        <v>1</v>
      </c>
      <c r="AC15" s="22"/>
    </row>
    <row r="16" spans="1:29">
      <c r="A16" s="7">
        <v>15</v>
      </c>
      <c r="B16" s="8">
        <v>150232</v>
      </c>
      <c r="C16" s="9">
        <v>4.0723484848484848</v>
      </c>
      <c r="D16" s="8">
        <v>3</v>
      </c>
      <c r="E16">
        <v>528000</v>
      </c>
      <c r="F16">
        <v>2678200</v>
      </c>
      <c r="G16">
        <v>32</v>
      </c>
      <c r="H16">
        <v>35</v>
      </c>
      <c r="I16">
        <v>20</v>
      </c>
      <c r="J16">
        <v>0</v>
      </c>
      <c r="K16">
        <v>0</v>
      </c>
      <c r="L16">
        <v>17</v>
      </c>
      <c r="M16">
        <v>174</v>
      </c>
      <c r="N16">
        <v>0</v>
      </c>
      <c r="Q16" t="s">
        <v>31</v>
      </c>
      <c r="R16">
        <v>0</v>
      </c>
      <c r="S16" t="s">
        <v>61</v>
      </c>
      <c r="T16">
        <v>0</v>
      </c>
      <c r="U16" t="s">
        <v>91</v>
      </c>
      <c r="V16">
        <v>0</v>
      </c>
      <c r="Z16">
        <f t="shared" si="0"/>
        <v>0</v>
      </c>
      <c r="AA16" t="s">
        <v>109</v>
      </c>
      <c r="AB16">
        <v>1</v>
      </c>
      <c r="AC16" s="22"/>
    </row>
    <row r="17" spans="1:29">
      <c r="A17" s="7">
        <v>16</v>
      </c>
      <c r="B17" s="8">
        <v>127794</v>
      </c>
      <c r="C17" s="9">
        <v>3.913504273504274</v>
      </c>
      <c r="D17" s="8">
        <v>3</v>
      </c>
      <c r="E17">
        <v>731250</v>
      </c>
      <c r="F17">
        <v>3593000</v>
      </c>
      <c r="G17">
        <v>79</v>
      </c>
      <c r="H17">
        <v>79</v>
      </c>
      <c r="I17">
        <v>64</v>
      </c>
      <c r="J17">
        <v>0</v>
      </c>
      <c r="K17">
        <v>1</v>
      </c>
      <c r="L17">
        <v>25</v>
      </c>
      <c r="M17">
        <v>179</v>
      </c>
      <c r="N17">
        <v>0</v>
      </c>
      <c r="Q17" t="s">
        <v>32</v>
      </c>
      <c r="R17">
        <v>0</v>
      </c>
      <c r="S17" t="s">
        <v>62</v>
      </c>
      <c r="T17">
        <v>0</v>
      </c>
      <c r="U17" t="s">
        <v>92</v>
      </c>
      <c r="V17">
        <v>0</v>
      </c>
      <c r="Z17">
        <f t="shared" si="0"/>
        <v>0</v>
      </c>
      <c r="AA17" t="s">
        <v>109</v>
      </c>
      <c r="AB17">
        <v>1</v>
      </c>
      <c r="AC17" s="22"/>
    </row>
    <row r="18" spans="1:29">
      <c r="A18" s="7">
        <v>17</v>
      </c>
      <c r="B18" s="8">
        <v>134625</v>
      </c>
      <c r="C18" s="9">
        <v>3.6910227272727272</v>
      </c>
      <c r="D18" s="8">
        <v>3</v>
      </c>
      <c r="E18">
        <v>880000</v>
      </c>
      <c r="F18">
        <v>4128100</v>
      </c>
      <c r="G18">
        <v>63</v>
      </c>
      <c r="H18">
        <v>62</v>
      </c>
      <c r="I18">
        <v>40</v>
      </c>
      <c r="J18">
        <v>0</v>
      </c>
      <c r="K18">
        <v>0</v>
      </c>
      <c r="L18">
        <v>37</v>
      </c>
      <c r="M18">
        <v>187</v>
      </c>
      <c r="N18">
        <v>0</v>
      </c>
      <c r="Q18" t="s">
        <v>33</v>
      </c>
      <c r="R18">
        <v>0</v>
      </c>
      <c r="S18" t="s">
        <v>63</v>
      </c>
      <c r="T18" s="18">
        <v>1</v>
      </c>
      <c r="U18" t="s">
        <v>93</v>
      </c>
      <c r="V18">
        <v>0</v>
      </c>
      <c r="Z18">
        <f t="shared" si="0"/>
        <v>0</v>
      </c>
      <c r="AA18" t="s">
        <v>109</v>
      </c>
      <c r="AB18">
        <v>1</v>
      </c>
      <c r="AC18" s="22"/>
    </row>
    <row r="19" spans="1:29">
      <c r="A19" s="7">
        <v>18</v>
      </c>
      <c r="B19" s="8">
        <v>131514</v>
      </c>
      <c r="C19" s="9">
        <v>3.570315398886827</v>
      </c>
      <c r="D19" s="8">
        <v>3</v>
      </c>
      <c r="E19">
        <v>539000</v>
      </c>
      <c r="F19">
        <v>2463400</v>
      </c>
      <c r="G19">
        <v>29</v>
      </c>
      <c r="H19">
        <v>31</v>
      </c>
      <c r="I19">
        <v>15</v>
      </c>
      <c r="J19">
        <v>0</v>
      </c>
      <c r="K19">
        <v>0</v>
      </c>
      <c r="L19">
        <v>20</v>
      </c>
      <c r="M19">
        <v>184</v>
      </c>
      <c r="N19">
        <v>0</v>
      </c>
      <c r="Q19" t="s">
        <v>34</v>
      </c>
      <c r="R19">
        <v>0</v>
      </c>
      <c r="S19" t="s">
        <v>64</v>
      </c>
      <c r="T19">
        <v>0</v>
      </c>
      <c r="U19" t="s">
        <v>94</v>
      </c>
      <c r="V19">
        <v>0</v>
      </c>
      <c r="Z19">
        <f t="shared" si="0"/>
        <v>0</v>
      </c>
      <c r="AA19" t="s">
        <v>109</v>
      </c>
      <c r="AB19">
        <v>1</v>
      </c>
      <c r="AC19" s="22"/>
    </row>
    <row r="20" spans="1:29">
      <c r="A20" s="7">
        <v>19</v>
      </c>
      <c r="B20" s="8">
        <v>126213</v>
      </c>
      <c r="C20" s="9">
        <v>3.5133426966292141</v>
      </c>
      <c r="D20" s="8">
        <v>3</v>
      </c>
      <c r="E20">
        <v>569600</v>
      </c>
      <c r="F20">
        <v>2570800</v>
      </c>
      <c r="G20">
        <v>36</v>
      </c>
      <c r="H20">
        <v>33</v>
      </c>
      <c r="I20">
        <v>15</v>
      </c>
      <c r="J20">
        <v>0</v>
      </c>
      <c r="K20">
        <v>0</v>
      </c>
      <c r="L20">
        <v>25</v>
      </c>
      <c r="M20">
        <v>169</v>
      </c>
      <c r="N20">
        <v>0</v>
      </c>
      <c r="Q20" t="s">
        <v>35</v>
      </c>
      <c r="R20">
        <v>0</v>
      </c>
      <c r="S20" t="s">
        <v>65</v>
      </c>
      <c r="T20">
        <v>0</v>
      </c>
      <c r="U20" t="s">
        <v>95</v>
      </c>
      <c r="V20">
        <v>0</v>
      </c>
      <c r="Z20">
        <f t="shared" si="0"/>
        <v>1</v>
      </c>
      <c r="AA20" t="s">
        <v>109</v>
      </c>
      <c r="AB20">
        <v>1</v>
      </c>
      <c r="AC20" s="22"/>
    </row>
    <row r="21" spans="1:29">
      <c r="A21" s="7">
        <v>20</v>
      </c>
      <c r="B21" s="8">
        <v>123779</v>
      </c>
      <c r="C21" s="9">
        <v>3.47982905982906</v>
      </c>
      <c r="D21" s="8">
        <v>3</v>
      </c>
      <c r="E21">
        <v>585000</v>
      </c>
      <c r="F21">
        <v>2620700</v>
      </c>
      <c r="G21">
        <v>22</v>
      </c>
      <c r="H21">
        <v>24</v>
      </c>
      <c r="I21">
        <v>8</v>
      </c>
      <c r="J21">
        <v>1</v>
      </c>
      <c r="K21">
        <v>0</v>
      </c>
      <c r="L21">
        <v>27</v>
      </c>
      <c r="M21">
        <v>185</v>
      </c>
      <c r="N21">
        <v>0</v>
      </c>
      <c r="Q21" t="s">
        <v>36</v>
      </c>
      <c r="R21">
        <v>0</v>
      </c>
      <c r="S21" t="s">
        <v>66</v>
      </c>
      <c r="T21">
        <v>0</v>
      </c>
      <c r="U21" t="s">
        <v>96</v>
      </c>
      <c r="V21">
        <v>0</v>
      </c>
      <c r="Z21">
        <f t="shared" si="0"/>
        <v>0</v>
      </c>
      <c r="AA21" t="s">
        <v>109</v>
      </c>
      <c r="AB21">
        <v>1</v>
      </c>
      <c r="AC21" s="22"/>
    </row>
    <row r="22" spans="1:29">
      <c r="A22" s="7">
        <v>21</v>
      </c>
      <c r="B22" s="8">
        <v>133055</v>
      </c>
      <c r="C22" s="9">
        <v>3.4598752598752598</v>
      </c>
      <c r="D22" s="8">
        <v>3</v>
      </c>
      <c r="E22">
        <v>841750</v>
      </c>
      <c r="F22">
        <v>3754100</v>
      </c>
      <c r="G22">
        <v>85</v>
      </c>
      <c r="H22">
        <v>82</v>
      </c>
      <c r="I22">
        <v>64</v>
      </c>
      <c r="J22">
        <v>0</v>
      </c>
      <c r="K22">
        <v>1</v>
      </c>
      <c r="L22">
        <v>21</v>
      </c>
      <c r="M22">
        <v>175</v>
      </c>
      <c r="N22">
        <v>0</v>
      </c>
      <c r="Q22" t="s">
        <v>37</v>
      </c>
      <c r="R22">
        <v>0</v>
      </c>
      <c r="S22" t="s">
        <v>67</v>
      </c>
      <c r="T22">
        <v>0</v>
      </c>
      <c r="U22" t="s">
        <v>97</v>
      </c>
      <c r="V22">
        <v>0</v>
      </c>
      <c r="Z22">
        <f t="shared" si="0"/>
        <v>0</v>
      </c>
      <c r="AA22" t="s">
        <v>109</v>
      </c>
      <c r="AB22">
        <v>1</v>
      </c>
      <c r="AC22" s="22"/>
    </row>
    <row r="23" spans="1:29">
      <c r="A23" s="7">
        <v>22</v>
      </c>
      <c r="B23" s="8">
        <v>141935</v>
      </c>
      <c r="C23" s="9">
        <v>3.454545454545455</v>
      </c>
      <c r="D23" s="8">
        <v>3</v>
      </c>
      <c r="E23">
        <v>770000</v>
      </c>
      <c r="F23">
        <v>3430000</v>
      </c>
      <c r="G23">
        <v>50</v>
      </c>
      <c r="H23">
        <v>49</v>
      </c>
      <c r="I23">
        <v>33</v>
      </c>
      <c r="J23">
        <v>0</v>
      </c>
      <c r="K23">
        <v>0</v>
      </c>
      <c r="L23">
        <v>23</v>
      </c>
      <c r="M23">
        <v>169</v>
      </c>
      <c r="N23">
        <v>0</v>
      </c>
      <c r="Q23" t="s">
        <v>38</v>
      </c>
      <c r="R23">
        <v>0</v>
      </c>
      <c r="S23" t="s">
        <v>68</v>
      </c>
      <c r="T23">
        <v>0</v>
      </c>
      <c r="U23" t="s">
        <v>98</v>
      </c>
      <c r="V23">
        <v>0</v>
      </c>
      <c r="Z23">
        <f t="shared" si="0"/>
        <v>0</v>
      </c>
      <c r="AA23" t="s">
        <v>109</v>
      </c>
      <c r="AB23">
        <v>1</v>
      </c>
      <c r="AC23" s="22"/>
    </row>
    <row r="24" spans="1:29">
      <c r="A24" s="7">
        <v>23</v>
      </c>
      <c r="B24" s="8">
        <v>164523</v>
      </c>
      <c r="C24" s="9">
        <v>3.4486052009456269</v>
      </c>
      <c r="D24" s="8">
        <v>3</v>
      </c>
      <c r="E24">
        <v>528750</v>
      </c>
      <c r="F24">
        <v>2352200</v>
      </c>
      <c r="G24">
        <v>17</v>
      </c>
      <c r="H24">
        <v>19</v>
      </c>
      <c r="I24">
        <v>3</v>
      </c>
      <c r="J24">
        <v>1</v>
      </c>
      <c r="K24">
        <v>0</v>
      </c>
      <c r="L24">
        <v>28</v>
      </c>
      <c r="M24">
        <v>175</v>
      </c>
      <c r="N24">
        <v>0</v>
      </c>
      <c r="Q24" t="s">
        <v>39</v>
      </c>
      <c r="R24">
        <v>0</v>
      </c>
      <c r="S24" t="s">
        <v>69</v>
      </c>
      <c r="T24">
        <v>0</v>
      </c>
      <c r="U24" t="s">
        <v>99</v>
      </c>
      <c r="V24">
        <v>0</v>
      </c>
      <c r="Z24">
        <f t="shared" si="0"/>
        <v>0</v>
      </c>
      <c r="AA24" t="s">
        <v>109</v>
      </c>
      <c r="AB24">
        <v>1</v>
      </c>
      <c r="AC24" s="22"/>
    </row>
    <row r="25" spans="1:29">
      <c r="A25" s="7">
        <v>24</v>
      </c>
      <c r="B25" s="8">
        <v>140246</v>
      </c>
      <c r="C25" s="9">
        <v>3.379377777777778</v>
      </c>
      <c r="D25" s="8">
        <v>3</v>
      </c>
      <c r="E25">
        <v>562500</v>
      </c>
      <c r="F25">
        <v>2463400</v>
      </c>
      <c r="G25">
        <v>30</v>
      </c>
      <c r="H25">
        <v>31</v>
      </c>
      <c r="I25">
        <v>17</v>
      </c>
      <c r="J25">
        <v>0</v>
      </c>
      <c r="K25">
        <v>0</v>
      </c>
      <c r="L25">
        <v>22</v>
      </c>
      <c r="M25">
        <v>188</v>
      </c>
      <c r="N25">
        <v>0</v>
      </c>
      <c r="Q25" t="s">
        <v>40</v>
      </c>
      <c r="R25">
        <v>0</v>
      </c>
      <c r="S25" t="s">
        <v>70</v>
      </c>
      <c r="T25">
        <v>0</v>
      </c>
      <c r="U25" t="s">
        <v>100</v>
      </c>
      <c r="V25">
        <v>0</v>
      </c>
      <c r="Z25">
        <f t="shared" si="0"/>
        <v>1</v>
      </c>
      <c r="AA25" t="s">
        <v>109</v>
      </c>
      <c r="AB25">
        <v>1</v>
      </c>
      <c r="AC25" s="22"/>
    </row>
    <row r="26" spans="1:29">
      <c r="A26" s="7">
        <v>25</v>
      </c>
      <c r="B26" s="8">
        <v>130371</v>
      </c>
      <c r="C26" s="9">
        <v>3.3532196969696968</v>
      </c>
      <c r="D26" s="8">
        <v>3</v>
      </c>
      <c r="E26">
        <v>528000</v>
      </c>
      <c r="F26">
        <v>2298500</v>
      </c>
      <c r="G26">
        <v>17</v>
      </c>
      <c r="H26">
        <v>18</v>
      </c>
      <c r="I26">
        <v>0</v>
      </c>
      <c r="J26">
        <v>1</v>
      </c>
      <c r="K26">
        <v>0</v>
      </c>
      <c r="L26">
        <v>18</v>
      </c>
      <c r="M26">
        <v>182</v>
      </c>
      <c r="N26">
        <v>0</v>
      </c>
      <c r="Q26" t="s">
        <v>41</v>
      </c>
      <c r="R26">
        <v>0</v>
      </c>
      <c r="S26" t="s">
        <v>71</v>
      </c>
      <c r="T26">
        <v>0</v>
      </c>
      <c r="U26" t="s">
        <v>101</v>
      </c>
      <c r="V26">
        <v>0</v>
      </c>
      <c r="Z26">
        <f t="shared" si="0"/>
        <v>0</v>
      </c>
      <c r="AA26" t="s">
        <v>109</v>
      </c>
      <c r="AB26">
        <v>1</v>
      </c>
      <c r="AC26" s="22"/>
    </row>
    <row r="27" spans="1:29">
      <c r="A27" s="7">
        <v>26</v>
      </c>
      <c r="B27" s="8">
        <v>138247</v>
      </c>
      <c r="C27" s="9">
        <v>3.300329670329671</v>
      </c>
      <c r="D27" s="8">
        <v>3</v>
      </c>
      <c r="E27">
        <v>910000</v>
      </c>
      <c r="F27">
        <v>3913300</v>
      </c>
      <c r="G27">
        <v>59</v>
      </c>
      <c r="H27">
        <v>58</v>
      </c>
      <c r="I27">
        <v>36</v>
      </c>
      <c r="J27">
        <v>0</v>
      </c>
      <c r="K27">
        <v>0</v>
      </c>
      <c r="L27">
        <v>29</v>
      </c>
      <c r="M27">
        <v>188</v>
      </c>
      <c r="N27">
        <v>0</v>
      </c>
      <c r="Q27" t="s">
        <v>42</v>
      </c>
      <c r="R27">
        <v>0</v>
      </c>
      <c r="S27" t="s">
        <v>72</v>
      </c>
      <c r="T27">
        <v>0</v>
      </c>
      <c r="U27" t="s">
        <v>102</v>
      </c>
      <c r="V27">
        <v>0</v>
      </c>
      <c r="Z27">
        <f t="shared" si="0"/>
        <v>0</v>
      </c>
      <c r="AA27" t="s">
        <v>109</v>
      </c>
      <c r="AB27">
        <v>1</v>
      </c>
      <c r="AC27" s="22"/>
    </row>
    <row r="28" spans="1:29">
      <c r="A28" s="7">
        <v>27</v>
      </c>
      <c r="B28" s="8">
        <v>137986</v>
      </c>
      <c r="C28" s="9">
        <v>3.2206060606060611</v>
      </c>
      <c r="D28" s="8">
        <v>3</v>
      </c>
      <c r="E28">
        <v>660000</v>
      </c>
      <c r="F28">
        <v>2785600</v>
      </c>
      <c r="G28">
        <v>36</v>
      </c>
      <c r="H28">
        <v>37</v>
      </c>
      <c r="I28">
        <v>23</v>
      </c>
      <c r="J28">
        <v>0</v>
      </c>
      <c r="K28">
        <v>0</v>
      </c>
      <c r="L28">
        <v>19</v>
      </c>
      <c r="M28">
        <v>173</v>
      </c>
      <c r="N28">
        <v>0</v>
      </c>
      <c r="Q28" t="s">
        <v>43</v>
      </c>
      <c r="R28">
        <v>0</v>
      </c>
      <c r="S28" t="s">
        <v>73</v>
      </c>
      <c r="T28">
        <v>0</v>
      </c>
      <c r="U28" t="s">
        <v>103</v>
      </c>
      <c r="V28">
        <v>0</v>
      </c>
      <c r="Z28">
        <f t="shared" si="0"/>
        <v>0</v>
      </c>
      <c r="AA28" t="s">
        <v>109</v>
      </c>
      <c r="AB28">
        <v>1</v>
      </c>
      <c r="AC28" s="22"/>
    </row>
    <row r="29" spans="1:29">
      <c r="A29" s="7">
        <v>28</v>
      </c>
      <c r="B29" s="8">
        <v>124725</v>
      </c>
      <c r="C29" s="9">
        <v>3.1930919683728671</v>
      </c>
      <c r="D29" s="8">
        <v>3</v>
      </c>
      <c r="E29">
        <v>600750</v>
      </c>
      <c r="F29">
        <v>2519000</v>
      </c>
      <c r="G29">
        <v>60</v>
      </c>
      <c r="H29">
        <v>59</v>
      </c>
      <c r="I29">
        <v>40</v>
      </c>
      <c r="J29">
        <v>0</v>
      </c>
      <c r="K29">
        <v>1</v>
      </c>
      <c r="L29">
        <v>26</v>
      </c>
      <c r="M29">
        <v>187</v>
      </c>
      <c r="N29">
        <v>0</v>
      </c>
      <c r="Q29" t="s">
        <v>44</v>
      </c>
      <c r="R29">
        <v>0</v>
      </c>
      <c r="S29" t="s">
        <v>74</v>
      </c>
      <c r="T29">
        <v>0</v>
      </c>
      <c r="U29" t="s">
        <v>104</v>
      </c>
      <c r="V29">
        <v>0</v>
      </c>
      <c r="Z29">
        <f t="shared" si="0"/>
        <v>0</v>
      </c>
      <c r="AA29" t="s">
        <v>109</v>
      </c>
      <c r="AB29">
        <v>1</v>
      </c>
      <c r="AC29" s="22"/>
    </row>
    <row r="30" spans="1:29">
      <c r="A30" s="7">
        <v>29</v>
      </c>
      <c r="B30" s="8">
        <v>135346</v>
      </c>
      <c r="C30" s="9">
        <v>3.1869069069069069</v>
      </c>
      <c r="D30" s="8">
        <v>3</v>
      </c>
      <c r="E30">
        <v>832500</v>
      </c>
      <c r="F30">
        <v>3485600</v>
      </c>
      <c r="G30">
        <v>75</v>
      </c>
      <c r="H30">
        <v>77</v>
      </c>
      <c r="I30">
        <v>58</v>
      </c>
      <c r="J30">
        <v>0</v>
      </c>
      <c r="K30">
        <v>1</v>
      </c>
      <c r="L30">
        <v>19</v>
      </c>
      <c r="M30">
        <v>195</v>
      </c>
      <c r="N30">
        <v>0</v>
      </c>
      <c r="Q30" t="s">
        <v>45</v>
      </c>
      <c r="R30">
        <v>0</v>
      </c>
      <c r="S30" t="s">
        <v>75</v>
      </c>
      <c r="T30">
        <v>0</v>
      </c>
      <c r="U30" t="s">
        <v>105</v>
      </c>
      <c r="V30">
        <v>0</v>
      </c>
      <c r="Z30">
        <f t="shared" si="0"/>
        <v>0</v>
      </c>
      <c r="AA30" t="s">
        <v>109</v>
      </c>
      <c r="AB30">
        <v>1</v>
      </c>
      <c r="AC30" s="22"/>
    </row>
    <row r="31" spans="1:29">
      <c r="A31" s="7">
        <v>30</v>
      </c>
      <c r="B31" s="8">
        <v>139943</v>
      </c>
      <c r="C31" s="9">
        <v>3.1224024024024022</v>
      </c>
      <c r="D31" s="8">
        <v>3</v>
      </c>
      <c r="E31">
        <v>832500</v>
      </c>
      <c r="F31">
        <v>3431900</v>
      </c>
      <c r="G31">
        <v>73</v>
      </c>
      <c r="H31">
        <v>76</v>
      </c>
      <c r="I31">
        <v>58</v>
      </c>
      <c r="J31">
        <v>0</v>
      </c>
      <c r="K31">
        <v>1</v>
      </c>
      <c r="L31">
        <v>29</v>
      </c>
      <c r="M31">
        <v>175</v>
      </c>
      <c r="N31">
        <v>0</v>
      </c>
      <c r="Q31" t="s">
        <v>46</v>
      </c>
      <c r="R31">
        <v>0</v>
      </c>
      <c r="S31" t="s">
        <v>76</v>
      </c>
      <c r="T31">
        <v>0</v>
      </c>
      <c r="U31" t="s">
        <v>106</v>
      </c>
      <c r="V31">
        <v>0</v>
      </c>
      <c r="Z31">
        <f t="shared" si="0"/>
        <v>0</v>
      </c>
      <c r="AA31" t="s">
        <v>109</v>
      </c>
      <c r="AB31">
        <v>1</v>
      </c>
      <c r="AC31" s="22"/>
    </row>
    <row r="32" spans="1:29">
      <c r="Z32">
        <f t="shared" si="0"/>
        <v>0</v>
      </c>
      <c r="AA32" t="s">
        <v>109</v>
      </c>
      <c r="AB32">
        <v>1</v>
      </c>
      <c r="AC32" s="22"/>
    </row>
    <row r="33" spans="26:29">
      <c r="Z33">
        <f t="shared" si="0"/>
        <v>0</v>
      </c>
      <c r="AA33" t="s">
        <v>109</v>
      </c>
      <c r="AB33">
        <v>1</v>
      </c>
      <c r="AC33" s="22"/>
    </row>
    <row r="34" spans="26:29">
      <c r="Z34">
        <f t="shared" si="0"/>
        <v>0</v>
      </c>
      <c r="AA34" t="s">
        <v>109</v>
      </c>
      <c r="AB34">
        <v>1</v>
      </c>
      <c r="AC34" s="22"/>
    </row>
    <row r="35" spans="26:29">
      <c r="Z35">
        <f t="shared" si="0"/>
        <v>0</v>
      </c>
      <c r="AA35" t="s">
        <v>109</v>
      </c>
      <c r="AB35">
        <v>1</v>
      </c>
      <c r="AC35" s="22"/>
    </row>
    <row r="36" spans="26:29">
      <c r="Z36">
        <f t="shared" si="0"/>
        <v>0</v>
      </c>
      <c r="AA36" t="s">
        <v>109</v>
      </c>
      <c r="AB36">
        <v>1</v>
      </c>
      <c r="AC36" s="22"/>
    </row>
    <row r="37" spans="26:29">
      <c r="Z37">
        <f t="shared" si="0"/>
        <v>0</v>
      </c>
      <c r="AA37" t="s">
        <v>109</v>
      </c>
      <c r="AB37">
        <v>1</v>
      </c>
      <c r="AC37" s="22"/>
    </row>
    <row r="38" spans="26:29">
      <c r="Z38">
        <f t="shared" si="0"/>
        <v>0</v>
      </c>
      <c r="AA38" t="s">
        <v>109</v>
      </c>
      <c r="AB38">
        <v>1</v>
      </c>
      <c r="AC38" s="22"/>
    </row>
    <row r="39" spans="26:29">
      <c r="AC39" t="s">
        <v>118</v>
      </c>
    </row>
  </sheetData>
  <mergeCells count="4">
    <mergeCell ref="Q1:V1"/>
    <mergeCell ref="Z1:AC1"/>
    <mergeCell ref="AC6:AC8"/>
    <mergeCell ref="AC9:AC3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5C0-50AF-2A4B-9E2F-AB579AFF6A80}">
  <dimension ref="A1:AC39"/>
  <sheetViews>
    <sheetView topLeftCell="J1" workbookViewId="0">
      <selection activeCell="X17" sqref="X17"/>
    </sheetView>
  </sheetViews>
  <sheetFormatPr baseColWidth="10" defaultColWidth="8.83203125" defaultRowHeight="15"/>
  <cols>
    <col min="1" max="1" width="12" style="1" customWidth="1"/>
    <col min="3" max="3" width="14.33203125" style="2" customWidth="1"/>
    <col min="4" max="4" width="13" customWidth="1"/>
    <col min="5" max="5" width="14.6640625" customWidth="1"/>
    <col min="6" max="6" width="14" customWidth="1"/>
    <col min="10" max="10" width="10.6640625" customWidth="1"/>
    <col min="11" max="11" width="11.1640625" customWidth="1"/>
    <col min="14" max="14" width="11.5" customWidth="1"/>
    <col min="24" max="24" width="11.5" customWidth="1"/>
    <col min="26" max="26" width="11.83203125" customWidth="1"/>
    <col min="29" max="29" width="31.1640625" customWidth="1"/>
  </cols>
  <sheetData>
    <row r="1" spans="1:29" s="16" customFormat="1" ht="64">
      <c r="A1" s="10" t="s">
        <v>12</v>
      </c>
      <c r="B1" s="11" t="s">
        <v>0</v>
      </c>
      <c r="C1" s="12" t="s">
        <v>13</v>
      </c>
      <c r="D1" s="13" t="s">
        <v>14</v>
      </c>
      <c r="E1" s="14" t="s">
        <v>1</v>
      </c>
      <c r="F1" s="14" t="s">
        <v>9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15</v>
      </c>
      <c r="L1" s="14" t="s">
        <v>7</v>
      </c>
      <c r="M1" s="14" t="s">
        <v>8</v>
      </c>
      <c r="N1" s="15" t="s">
        <v>114</v>
      </c>
      <c r="Q1" s="21" t="s">
        <v>16</v>
      </c>
      <c r="R1" s="21"/>
      <c r="S1" s="21"/>
      <c r="T1" s="21"/>
      <c r="U1" s="21"/>
      <c r="V1" s="21"/>
      <c r="X1" s="17" t="s">
        <v>125</v>
      </c>
      <c r="Z1" s="21" t="s">
        <v>108</v>
      </c>
      <c r="AA1" s="21"/>
      <c r="AB1" s="21"/>
      <c r="AC1" s="21"/>
    </row>
    <row r="2" spans="1:29">
      <c r="A2" s="7">
        <v>1</v>
      </c>
      <c r="B2" s="8">
        <v>136184</v>
      </c>
      <c r="C2" s="9">
        <v>0.13149068813131309</v>
      </c>
      <c r="D2" s="8">
        <v>1</v>
      </c>
      <c r="E2">
        <v>5068800</v>
      </c>
      <c r="F2">
        <v>5735300</v>
      </c>
      <c r="G2">
        <v>83</v>
      </c>
      <c r="H2">
        <v>82</v>
      </c>
      <c r="I2">
        <v>63</v>
      </c>
      <c r="J2">
        <v>1</v>
      </c>
      <c r="K2">
        <v>0</v>
      </c>
      <c r="L2">
        <v>20</v>
      </c>
      <c r="M2">
        <v>182</v>
      </c>
      <c r="N2">
        <v>1</v>
      </c>
      <c r="Q2" s="19" t="s">
        <v>17</v>
      </c>
      <c r="R2" s="19">
        <v>0</v>
      </c>
      <c r="S2" s="19" t="s">
        <v>47</v>
      </c>
      <c r="T2" s="19">
        <v>0</v>
      </c>
      <c r="U2" s="19" t="s">
        <v>77</v>
      </c>
      <c r="V2" s="19">
        <v>0</v>
      </c>
      <c r="X2" s="18">
        <f>(SUMPRODUCT(R2:R31,G2:G31)+SUMPRODUCT(T2:T31,H2:H31)+SUMPRODUCT(V2:V31,I2:I31)+SUM(X7:X11))/3</f>
        <v>79.666666666666671</v>
      </c>
      <c r="Z2">
        <f>(SUMPRODUCT(R2:R31,L2:L31)+SUMPRODUCT(V2:V31,L2:L31))/2</f>
        <v>21</v>
      </c>
      <c r="AA2" t="s">
        <v>109</v>
      </c>
      <c r="AB2">
        <v>22</v>
      </c>
      <c r="AC2" t="s">
        <v>110</v>
      </c>
    </row>
    <row r="3" spans="1:29">
      <c r="A3" s="7">
        <v>2</v>
      </c>
      <c r="B3" s="8">
        <v>145230</v>
      </c>
      <c r="C3" s="9">
        <v>1.4953617810760669E-2</v>
      </c>
      <c r="D3" s="8">
        <v>1</v>
      </c>
      <c r="E3">
        <v>5390000</v>
      </c>
      <c r="F3">
        <v>5470600</v>
      </c>
      <c r="G3">
        <v>87</v>
      </c>
      <c r="H3">
        <v>87</v>
      </c>
      <c r="I3">
        <v>72</v>
      </c>
      <c r="J3">
        <v>0</v>
      </c>
      <c r="K3">
        <v>0</v>
      </c>
      <c r="L3">
        <v>19</v>
      </c>
      <c r="M3">
        <v>168</v>
      </c>
      <c r="N3">
        <v>1</v>
      </c>
      <c r="Q3" s="19" t="s">
        <v>18</v>
      </c>
      <c r="R3" s="18">
        <v>1</v>
      </c>
      <c r="S3" s="19" t="s">
        <v>48</v>
      </c>
      <c r="T3" s="19">
        <v>0</v>
      </c>
      <c r="U3" s="19" t="s">
        <v>78</v>
      </c>
      <c r="V3" s="19">
        <v>0</v>
      </c>
      <c r="Z3">
        <f>SUMPRODUCT(R2:R31,K2:K31)+SUMPRODUCT(T2:T31,K2:K31)+SUMPRODUCT(V2:V31,K2:K31)</f>
        <v>1</v>
      </c>
      <c r="AA3" t="s">
        <v>109</v>
      </c>
      <c r="AB3">
        <v>1</v>
      </c>
      <c r="AC3" t="s">
        <v>111</v>
      </c>
    </row>
    <row r="4" spans="1:29">
      <c r="A4" s="7">
        <v>3</v>
      </c>
      <c r="B4" s="8">
        <v>131223</v>
      </c>
      <c r="C4" s="9">
        <v>0.78462056343928355</v>
      </c>
      <c r="D4" s="8">
        <v>2</v>
      </c>
      <c r="E4">
        <v>2373333.63</v>
      </c>
      <c r="F4">
        <v>4235500</v>
      </c>
      <c r="G4">
        <v>65</v>
      </c>
      <c r="H4">
        <v>64</v>
      </c>
      <c r="I4">
        <v>42</v>
      </c>
      <c r="J4">
        <v>0</v>
      </c>
      <c r="K4">
        <v>0</v>
      </c>
      <c r="L4">
        <v>29</v>
      </c>
      <c r="M4">
        <v>195</v>
      </c>
      <c r="N4">
        <v>0</v>
      </c>
      <c r="Q4" s="19" t="s">
        <v>19</v>
      </c>
      <c r="R4" s="19">
        <v>0</v>
      </c>
      <c r="S4" s="19" t="s">
        <v>49</v>
      </c>
      <c r="T4" s="19">
        <v>0</v>
      </c>
      <c r="U4" s="19" t="s">
        <v>79</v>
      </c>
      <c r="V4" s="19">
        <v>0</v>
      </c>
      <c r="Z4">
        <f>SUMPRODUCT(R2:R31,E2:E31)+SUMPRODUCT(T2:T31,E2:E31)+SUMPRODUCT(V2:V31,E2:E31)</f>
        <v>7102500</v>
      </c>
      <c r="AA4" t="s">
        <v>109</v>
      </c>
      <c r="AB4">
        <v>8500000</v>
      </c>
      <c r="AC4" t="s">
        <v>112</v>
      </c>
    </row>
    <row r="5" spans="1:29">
      <c r="A5" s="7">
        <v>4</v>
      </c>
      <c r="B5" s="8">
        <v>127451</v>
      </c>
      <c r="C5" s="9">
        <v>0.76783882783882784</v>
      </c>
      <c r="D5" s="8">
        <v>2</v>
      </c>
      <c r="E5">
        <v>2730000</v>
      </c>
      <c r="F5">
        <v>4826200</v>
      </c>
      <c r="G5">
        <v>75</v>
      </c>
      <c r="H5">
        <v>75</v>
      </c>
      <c r="I5">
        <v>57</v>
      </c>
      <c r="J5">
        <v>0</v>
      </c>
      <c r="K5">
        <v>0</v>
      </c>
      <c r="L5">
        <v>25</v>
      </c>
      <c r="M5">
        <v>179</v>
      </c>
      <c r="N5">
        <v>0</v>
      </c>
      <c r="Q5" s="19" t="s">
        <v>20</v>
      </c>
      <c r="R5" s="19">
        <v>0</v>
      </c>
      <c r="S5" s="19" t="s">
        <v>50</v>
      </c>
      <c r="T5" s="19">
        <v>0</v>
      </c>
      <c r="U5" s="19" t="s">
        <v>80</v>
      </c>
      <c r="V5" s="19">
        <v>0</v>
      </c>
      <c r="Z5">
        <f>SUMPRODUCT(R2:R31,N2:N31)+SUMPRODUCT(T2:T31,N2:N31)+SUMPRODUCT(V2:V31,N2:N31)</f>
        <v>1</v>
      </c>
      <c r="AA5" t="s">
        <v>109</v>
      </c>
      <c r="AB5">
        <v>1</v>
      </c>
      <c r="AC5" t="s">
        <v>113</v>
      </c>
    </row>
    <row r="6" spans="1:29" ht="51">
      <c r="A6" s="20">
        <v>5</v>
      </c>
      <c r="B6" s="8">
        <v>134992</v>
      </c>
      <c r="C6" s="9">
        <v>0.70860061287027576</v>
      </c>
      <c r="D6" s="8">
        <v>2</v>
      </c>
      <c r="E6">
        <v>2447500</v>
      </c>
      <c r="F6">
        <v>4181800</v>
      </c>
      <c r="G6">
        <v>64</v>
      </c>
      <c r="H6">
        <v>63</v>
      </c>
      <c r="I6">
        <v>41</v>
      </c>
      <c r="J6">
        <v>0</v>
      </c>
      <c r="K6">
        <v>0</v>
      </c>
      <c r="L6">
        <v>25</v>
      </c>
      <c r="M6">
        <v>192</v>
      </c>
      <c r="N6">
        <v>0</v>
      </c>
      <c r="Q6" s="19" t="s">
        <v>21</v>
      </c>
      <c r="R6" s="19">
        <v>0</v>
      </c>
      <c r="S6" s="19" t="s">
        <v>51</v>
      </c>
      <c r="T6" s="19">
        <v>0</v>
      </c>
      <c r="U6" s="19" t="s">
        <v>81</v>
      </c>
      <c r="V6" s="19">
        <v>0</v>
      </c>
      <c r="X6" s="17" t="s">
        <v>119</v>
      </c>
      <c r="Z6">
        <f>SUM(R2:R31)</f>
        <v>1</v>
      </c>
      <c r="AA6" t="s">
        <v>116</v>
      </c>
      <c r="AB6">
        <v>1</v>
      </c>
      <c r="AC6" s="22" t="s">
        <v>115</v>
      </c>
    </row>
    <row r="7" spans="1:29">
      <c r="A7" s="7">
        <v>6</v>
      </c>
      <c r="B7" s="8">
        <v>129407</v>
      </c>
      <c r="C7" s="9">
        <v>0.64503787878787877</v>
      </c>
      <c r="D7" s="8">
        <v>2</v>
      </c>
      <c r="E7">
        <v>2640000</v>
      </c>
      <c r="F7">
        <v>4342900</v>
      </c>
      <c r="G7">
        <v>66</v>
      </c>
      <c r="H7">
        <v>66</v>
      </c>
      <c r="I7">
        <v>45</v>
      </c>
      <c r="J7">
        <v>0</v>
      </c>
      <c r="K7">
        <v>0</v>
      </c>
      <c r="L7">
        <v>21</v>
      </c>
      <c r="M7">
        <v>177</v>
      </c>
      <c r="N7">
        <v>0</v>
      </c>
      <c r="Q7" s="19" t="s">
        <v>22</v>
      </c>
      <c r="R7" s="19">
        <v>0</v>
      </c>
      <c r="S7" s="19" t="s">
        <v>52</v>
      </c>
      <c r="T7" s="19">
        <v>0</v>
      </c>
      <c r="U7" s="19" t="s">
        <v>82</v>
      </c>
      <c r="V7" s="19">
        <v>0</v>
      </c>
      <c r="X7" s="23">
        <f>(V2*R8+V2*T8)*0.5*I2+(V8*R2+V8*T2)*0.5*I8+(R2*T8+R2*V8)*0.2*G2+(R8*T2+R8*V2)*0.2*G8</f>
        <v>0</v>
      </c>
      <c r="Y7" s="23" t="s">
        <v>120</v>
      </c>
      <c r="Z7">
        <f>SUM(T2:T31)</f>
        <v>1</v>
      </c>
      <c r="AA7" t="s">
        <v>116</v>
      </c>
      <c r="AB7">
        <v>1</v>
      </c>
      <c r="AC7" s="22"/>
    </row>
    <row r="8" spans="1:29">
      <c r="A8" s="7">
        <v>7</v>
      </c>
      <c r="B8" s="8">
        <v>145384</v>
      </c>
      <c r="C8" s="9">
        <v>0.62152117545375973</v>
      </c>
      <c r="D8" s="8">
        <v>2</v>
      </c>
      <c r="E8">
        <v>2314000</v>
      </c>
      <c r="F8">
        <v>3752200</v>
      </c>
      <c r="G8">
        <v>56</v>
      </c>
      <c r="H8">
        <v>55</v>
      </c>
      <c r="I8">
        <v>36</v>
      </c>
      <c r="J8">
        <v>0</v>
      </c>
      <c r="K8">
        <v>0</v>
      </c>
      <c r="L8">
        <v>28</v>
      </c>
      <c r="M8">
        <v>177</v>
      </c>
      <c r="N8">
        <v>0</v>
      </c>
      <c r="Q8" s="19" t="s">
        <v>23</v>
      </c>
      <c r="R8" s="19">
        <v>0</v>
      </c>
      <c r="S8" s="19" t="s">
        <v>53</v>
      </c>
      <c r="T8" s="19">
        <v>0</v>
      </c>
      <c r="U8" s="19" t="s">
        <v>83</v>
      </c>
      <c r="V8" s="19">
        <v>0</v>
      </c>
      <c r="X8" s="23">
        <f>(V3*R15+V3*T15)*0.1*I3+(V15*R3+V15*T3)*0.1*I15</f>
        <v>0</v>
      </c>
      <c r="Y8" s="23" t="s">
        <v>121</v>
      </c>
      <c r="Z8">
        <f>SUM(V2:V31)</f>
        <v>1</v>
      </c>
      <c r="AA8" t="s">
        <v>116</v>
      </c>
      <c r="AB8">
        <v>1</v>
      </c>
      <c r="AC8" s="22"/>
    </row>
    <row r="9" spans="1:29">
      <c r="A9" s="7">
        <v>8</v>
      </c>
      <c r="B9" s="8">
        <v>133870</v>
      </c>
      <c r="C9" s="9">
        <v>0.61822222222222223</v>
      </c>
      <c r="D9" s="8">
        <v>2</v>
      </c>
      <c r="E9">
        <v>2250000</v>
      </c>
      <c r="F9">
        <v>3641000</v>
      </c>
      <c r="G9">
        <v>43</v>
      </c>
      <c r="H9">
        <v>43</v>
      </c>
      <c r="I9">
        <v>28</v>
      </c>
      <c r="J9">
        <v>1</v>
      </c>
      <c r="K9">
        <v>0</v>
      </c>
      <c r="L9">
        <v>28</v>
      </c>
      <c r="M9">
        <v>179</v>
      </c>
      <c r="N9">
        <v>0</v>
      </c>
      <c r="Q9" s="19" t="s">
        <v>24</v>
      </c>
      <c r="R9" s="19">
        <v>0</v>
      </c>
      <c r="S9" s="19" t="s">
        <v>54</v>
      </c>
      <c r="T9" s="19">
        <v>0</v>
      </c>
      <c r="U9" s="19" t="s">
        <v>84</v>
      </c>
      <c r="V9" s="19">
        <v>0</v>
      </c>
      <c r="X9" s="23">
        <f>(R4*T9+R4*V9)*0.3*G4+(R9*T4+R9*V4)*0.3*G9+(T4*R9+T4*V9)*0.3*H4+(T9*R4+T9*V4)*0.3*H9+(V4*R9+V4*T9)*0.3*I4+(V9*R4+V9*T4)*0.3*I9</f>
        <v>0</v>
      </c>
      <c r="Y9" s="23" t="s">
        <v>122</v>
      </c>
      <c r="Z9">
        <f t="shared" ref="Z9:Z38" si="0">$R2+$T2+$V2</f>
        <v>0</v>
      </c>
      <c r="AA9" t="s">
        <v>109</v>
      </c>
      <c r="AB9">
        <v>1</v>
      </c>
      <c r="AC9" s="22" t="s">
        <v>117</v>
      </c>
    </row>
    <row r="10" spans="1:29">
      <c r="A10" s="7">
        <v>9</v>
      </c>
      <c r="B10" s="8">
        <v>144107</v>
      </c>
      <c r="C10" s="9">
        <v>0.59604444444444449</v>
      </c>
      <c r="D10" s="8">
        <v>2</v>
      </c>
      <c r="E10">
        <v>2250000</v>
      </c>
      <c r="F10">
        <v>3591100</v>
      </c>
      <c r="G10">
        <v>53</v>
      </c>
      <c r="H10">
        <v>52</v>
      </c>
      <c r="I10">
        <v>30</v>
      </c>
      <c r="J10">
        <v>0</v>
      </c>
      <c r="K10">
        <v>0</v>
      </c>
      <c r="L10">
        <v>20</v>
      </c>
      <c r="M10">
        <v>186</v>
      </c>
      <c r="N10">
        <v>0</v>
      </c>
      <c r="Q10" s="19" t="s">
        <v>25</v>
      </c>
      <c r="R10" s="19">
        <v>0</v>
      </c>
      <c r="S10" s="19" t="s">
        <v>55</v>
      </c>
      <c r="T10" s="19">
        <v>0</v>
      </c>
      <c r="U10" s="19" t="s">
        <v>85</v>
      </c>
      <c r="V10" s="19">
        <v>0</v>
      </c>
      <c r="X10" s="23">
        <f>(R2*T10+R2*V10)*0.15*G2+(R10*T2+R10*V2)*0.15*G10</f>
        <v>0</v>
      </c>
      <c r="Y10" s="23" t="s">
        <v>123</v>
      </c>
      <c r="Z10">
        <f t="shared" si="0"/>
        <v>1</v>
      </c>
      <c r="AA10" t="s">
        <v>109</v>
      </c>
      <c r="AB10">
        <v>1</v>
      </c>
      <c r="AC10" s="22"/>
    </row>
    <row r="11" spans="1:29">
      <c r="A11" s="7">
        <v>10</v>
      </c>
      <c r="B11" s="8">
        <v>130495</v>
      </c>
      <c r="C11" s="9">
        <v>0.5576068376068376</v>
      </c>
      <c r="D11" s="8">
        <v>2</v>
      </c>
      <c r="E11">
        <v>2340000</v>
      </c>
      <c r="F11">
        <v>3644800</v>
      </c>
      <c r="G11">
        <v>54</v>
      </c>
      <c r="H11">
        <v>53</v>
      </c>
      <c r="I11">
        <v>37</v>
      </c>
      <c r="J11">
        <v>0</v>
      </c>
      <c r="K11">
        <v>0</v>
      </c>
      <c r="L11">
        <v>21</v>
      </c>
      <c r="M11">
        <v>190</v>
      </c>
      <c r="N11">
        <v>0</v>
      </c>
      <c r="Q11" s="19" t="s">
        <v>26</v>
      </c>
      <c r="R11" s="19">
        <v>0</v>
      </c>
      <c r="S11" s="19" t="s">
        <v>56</v>
      </c>
      <c r="T11" s="19">
        <v>0</v>
      </c>
      <c r="U11" s="19" t="s">
        <v>86</v>
      </c>
      <c r="V11" s="19">
        <v>0</v>
      </c>
      <c r="X11" s="23">
        <f>(R5*T6*V18+R5*V6*T18)*0.1*G5+(R6*T5*V18+R6*V5*T18)*0.1*G6+(R18*T5*V6+R18*V5*T6)*0.1*G18+(T5*R6*V18+T5*V6*R18)*0.1*H5+(T6*R5*V18+T6*V5*R18)*0.1*H6+(T18*R5*V6+T18*V5*R6)*0.1*H18+(V5*R6*T18+V5*T6*R18)*0.1*I5+(V6*R5*T18+V6*T5*R18)*0.1*I6+(V18*R5*T6+V18*T5*R6)*0.1*I18</f>
        <v>0</v>
      </c>
      <c r="Y11" s="23" t="s">
        <v>124</v>
      </c>
      <c r="Z11">
        <f t="shared" si="0"/>
        <v>0</v>
      </c>
      <c r="AA11" t="s">
        <v>109</v>
      </c>
      <c r="AB11">
        <v>1</v>
      </c>
      <c r="AC11" s="22"/>
    </row>
    <row r="12" spans="1:29">
      <c r="A12" s="7">
        <v>11</v>
      </c>
      <c r="B12" s="8">
        <v>143142</v>
      </c>
      <c r="C12" s="9">
        <v>5.7475524475524473</v>
      </c>
      <c r="D12" s="8">
        <v>3</v>
      </c>
      <c r="E12">
        <v>572000</v>
      </c>
      <c r="F12">
        <v>3859600</v>
      </c>
      <c r="G12">
        <v>58</v>
      </c>
      <c r="H12">
        <v>57</v>
      </c>
      <c r="I12">
        <v>35</v>
      </c>
      <c r="J12">
        <v>0</v>
      </c>
      <c r="K12">
        <v>0</v>
      </c>
      <c r="L12">
        <v>29</v>
      </c>
      <c r="M12">
        <v>180</v>
      </c>
      <c r="N12">
        <v>0</v>
      </c>
      <c r="Q12" s="19" t="s">
        <v>27</v>
      </c>
      <c r="R12" s="19">
        <v>0</v>
      </c>
      <c r="S12" s="19" t="s">
        <v>57</v>
      </c>
      <c r="T12" s="19">
        <v>0</v>
      </c>
      <c r="U12" s="19" t="s">
        <v>87</v>
      </c>
      <c r="V12" s="19">
        <v>0</v>
      </c>
      <c r="Z12">
        <f t="shared" si="0"/>
        <v>0</v>
      </c>
      <c r="AA12" t="s">
        <v>109</v>
      </c>
      <c r="AB12">
        <v>1</v>
      </c>
      <c r="AC12" s="22"/>
    </row>
    <row r="13" spans="1:29">
      <c r="A13" s="7">
        <v>12</v>
      </c>
      <c r="B13" s="8">
        <v>133574</v>
      </c>
      <c r="C13" s="9">
        <v>4.6705105105105096</v>
      </c>
      <c r="D13" s="8">
        <v>3</v>
      </c>
      <c r="E13">
        <v>832500</v>
      </c>
      <c r="F13">
        <v>4720700</v>
      </c>
      <c r="G13">
        <v>100</v>
      </c>
      <c r="H13">
        <v>100</v>
      </c>
      <c r="I13">
        <v>90</v>
      </c>
      <c r="J13">
        <v>0</v>
      </c>
      <c r="K13">
        <v>1</v>
      </c>
      <c r="L13">
        <v>23</v>
      </c>
      <c r="M13">
        <v>193</v>
      </c>
      <c r="N13">
        <v>0</v>
      </c>
      <c r="Q13" s="19" t="s">
        <v>28</v>
      </c>
      <c r="R13" s="19">
        <v>0</v>
      </c>
      <c r="S13" s="19" t="s">
        <v>58</v>
      </c>
      <c r="T13" s="19">
        <v>0</v>
      </c>
      <c r="U13" s="19" t="s">
        <v>88</v>
      </c>
      <c r="V13" s="18">
        <v>1</v>
      </c>
      <c r="Z13">
        <f t="shared" si="0"/>
        <v>0</v>
      </c>
      <c r="AA13" t="s">
        <v>109</v>
      </c>
      <c r="AB13">
        <v>1</v>
      </c>
      <c r="AC13" s="22"/>
    </row>
    <row r="14" spans="1:29">
      <c r="A14" s="7">
        <v>13</v>
      </c>
      <c r="B14" s="8">
        <v>132070</v>
      </c>
      <c r="C14" s="9">
        <v>4.5764102564102567</v>
      </c>
      <c r="D14" s="8">
        <v>3</v>
      </c>
      <c r="E14">
        <v>682500</v>
      </c>
      <c r="F14">
        <v>3805900</v>
      </c>
      <c r="G14">
        <v>58</v>
      </c>
      <c r="H14">
        <v>56</v>
      </c>
      <c r="I14">
        <v>39</v>
      </c>
      <c r="J14">
        <v>0</v>
      </c>
      <c r="K14">
        <v>0</v>
      </c>
      <c r="L14">
        <v>21</v>
      </c>
      <c r="M14">
        <v>180</v>
      </c>
      <c r="N14">
        <v>0</v>
      </c>
      <c r="Q14" s="19" t="s">
        <v>29</v>
      </c>
      <c r="R14" s="19">
        <v>0</v>
      </c>
      <c r="S14" s="19" t="s">
        <v>59</v>
      </c>
      <c r="T14" s="19">
        <v>0</v>
      </c>
      <c r="U14" s="19" t="s">
        <v>89</v>
      </c>
      <c r="V14" s="19">
        <v>0</v>
      </c>
      <c r="Z14">
        <f t="shared" si="0"/>
        <v>0</v>
      </c>
      <c r="AA14" t="s">
        <v>109</v>
      </c>
      <c r="AB14">
        <v>1</v>
      </c>
      <c r="AC14" s="22"/>
    </row>
    <row r="15" spans="1:29">
      <c r="A15" s="7">
        <v>14</v>
      </c>
      <c r="B15" s="8">
        <v>131431</v>
      </c>
      <c r="C15" s="9">
        <v>4.1866287493603789</v>
      </c>
      <c r="D15" s="8">
        <v>3</v>
      </c>
      <c r="E15">
        <v>568500.30000000005</v>
      </c>
      <c r="F15">
        <v>2948600</v>
      </c>
      <c r="G15">
        <v>69</v>
      </c>
      <c r="H15">
        <v>67</v>
      </c>
      <c r="I15">
        <v>47</v>
      </c>
      <c r="J15">
        <v>0</v>
      </c>
      <c r="K15">
        <v>1</v>
      </c>
      <c r="L15">
        <v>22</v>
      </c>
      <c r="M15">
        <v>181</v>
      </c>
      <c r="N15">
        <v>0</v>
      </c>
      <c r="Q15" s="19" t="s">
        <v>30</v>
      </c>
      <c r="R15" s="19">
        <v>0</v>
      </c>
      <c r="S15" s="19" t="s">
        <v>60</v>
      </c>
      <c r="T15" s="19">
        <v>0</v>
      </c>
      <c r="U15" s="19" t="s">
        <v>90</v>
      </c>
      <c r="V15" s="19">
        <v>0</v>
      </c>
      <c r="Z15">
        <f t="shared" si="0"/>
        <v>0</v>
      </c>
      <c r="AA15" t="s">
        <v>109</v>
      </c>
      <c r="AB15">
        <v>1</v>
      </c>
      <c r="AC15" s="22"/>
    </row>
    <row r="16" spans="1:29">
      <c r="A16" s="7">
        <v>15</v>
      </c>
      <c r="B16" s="8">
        <v>150232</v>
      </c>
      <c r="C16" s="9">
        <v>4.0723484848484848</v>
      </c>
      <c r="D16" s="8">
        <v>3</v>
      </c>
      <c r="E16">
        <v>528000</v>
      </c>
      <c r="F16">
        <v>2678200</v>
      </c>
      <c r="G16">
        <v>32</v>
      </c>
      <c r="H16">
        <v>35</v>
      </c>
      <c r="I16">
        <v>20</v>
      </c>
      <c r="J16">
        <v>0</v>
      </c>
      <c r="K16">
        <v>0</v>
      </c>
      <c r="L16">
        <v>17</v>
      </c>
      <c r="M16">
        <v>174</v>
      </c>
      <c r="N16">
        <v>0</v>
      </c>
      <c r="Q16" s="19" t="s">
        <v>31</v>
      </c>
      <c r="R16" s="19">
        <v>0</v>
      </c>
      <c r="S16" s="19" t="s">
        <v>61</v>
      </c>
      <c r="T16" s="19">
        <v>0</v>
      </c>
      <c r="U16" s="19" t="s">
        <v>91</v>
      </c>
      <c r="V16" s="19">
        <v>0</v>
      </c>
      <c r="Z16">
        <f t="shared" si="0"/>
        <v>0</v>
      </c>
      <c r="AA16" t="s">
        <v>109</v>
      </c>
      <c r="AB16">
        <v>1</v>
      </c>
      <c r="AC16" s="22"/>
    </row>
    <row r="17" spans="1:29">
      <c r="A17" s="7">
        <v>16</v>
      </c>
      <c r="B17" s="8">
        <v>127794</v>
      </c>
      <c r="C17" s="9">
        <v>3.913504273504274</v>
      </c>
      <c r="D17" s="8">
        <v>3</v>
      </c>
      <c r="E17">
        <v>731250</v>
      </c>
      <c r="F17">
        <v>3593000</v>
      </c>
      <c r="G17">
        <v>79</v>
      </c>
      <c r="H17">
        <v>79</v>
      </c>
      <c r="I17">
        <v>64</v>
      </c>
      <c r="J17">
        <v>0</v>
      </c>
      <c r="K17">
        <v>1</v>
      </c>
      <c r="L17">
        <v>25</v>
      </c>
      <c r="M17">
        <v>179</v>
      </c>
      <c r="N17">
        <v>0</v>
      </c>
      <c r="Q17" s="19" t="s">
        <v>32</v>
      </c>
      <c r="R17" s="19">
        <v>0</v>
      </c>
      <c r="S17" s="19" t="s">
        <v>62</v>
      </c>
      <c r="T17" s="19">
        <v>0</v>
      </c>
      <c r="U17" s="19" t="s">
        <v>92</v>
      </c>
      <c r="V17" s="19">
        <v>0</v>
      </c>
      <c r="Z17">
        <f t="shared" si="0"/>
        <v>0</v>
      </c>
      <c r="AA17" t="s">
        <v>109</v>
      </c>
      <c r="AB17">
        <v>1</v>
      </c>
      <c r="AC17" s="22"/>
    </row>
    <row r="18" spans="1:29">
      <c r="A18" s="7">
        <v>17</v>
      </c>
      <c r="B18" s="8">
        <v>134625</v>
      </c>
      <c r="C18" s="9">
        <v>3.6910227272727272</v>
      </c>
      <c r="D18" s="8">
        <v>3</v>
      </c>
      <c r="E18">
        <v>880000</v>
      </c>
      <c r="F18">
        <v>4128100</v>
      </c>
      <c r="G18">
        <v>63</v>
      </c>
      <c r="H18">
        <v>62</v>
      </c>
      <c r="I18">
        <v>40</v>
      </c>
      <c r="J18">
        <v>0</v>
      </c>
      <c r="K18">
        <v>0</v>
      </c>
      <c r="L18">
        <v>37</v>
      </c>
      <c r="M18">
        <v>187</v>
      </c>
      <c r="N18">
        <v>0</v>
      </c>
      <c r="Q18" s="19" t="s">
        <v>33</v>
      </c>
      <c r="R18" s="19">
        <v>0</v>
      </c>
      <c r="S18" s="19" t="s">
        <v>63</v>
      </c>
      <c r="T18" s="18">
        <v>1</v>
      </c>
      <c r="U18" s="19" t="s">
        <v>93</v>
      </c>
      <c r="V18" s="19">
        <v>0</v>
      </c>
      <c r="Z18">
        <f t="shared" si="0"/>
        <v>0</v>
      </c>
      <c r="AA18" t="s">
        <v>109</v>
      </c>
      <c r="AB18">
        <v>1</v>
      </c>
      <c r="AC18" s="22"/>
    </row>
    <row r="19" spans="1:29">
      <c r="A19" s="7">
        <v>18</v>
      </c>
      <c r="B19" s="8">
        <v>131514</v>
      </c>
      <c r="C19" s="9">
        <v>3.570315398886827</v>
      </c>
      <c r="D19" s="8">
        <v>3</v>
      </c>
      <c r="E19">
        <v>539000</v>
      </c>
      <c r="F19">
        <v>2463400</v>
      </c>
      <c r="G19">
        <v>29</v>
      </c>
      <c r="H19">
        <v>31</v>
      </c>
      <c r="I19">
        <v>15</v>
      </c>
      <c r="J19">
        <v>0</v>
      </c>
      <c r="K19">
        <v>0</v>
      </c>
      <c r="L19">
        <v>20</v>
      </c>
      <c r="M19">
        <v>184</v>
      </c>
      <c r="N19">
        <v>0</v>
      </c>
      <c r="Q19" s="19" t="s">
        <v>34</v>
      </c>
      <c r="R19" s="19">
        <v>0</v>
      </c>
      <c r="S19" s="19" t="s">
        <v>64</v>
      </c>
      <c r="T19" s="19">
        <v>0</v>
      </c>
      <c r="U19" s="19" t="s">
        <v>94</v>
      </c>
      <c r="V19" s="19">
        <v>0</v>
      </c>
      <c r="Z19">
        <f t="shared" si="0"/>
        <v>0</v>
      </c>
      <c r="AA19" t="s">
        <v>109</v>
      </c>
      <c r="AB19">
        <v>1</v>
      </c>
      <c r="AC19" s="22"/>
    </row>
    <row r="20" spans="1:29">
      <c r="A20" s="7">
        <v>19</v>
      </c>
      <c r="B20" s="8">
        <v>126213</v>
      </c>
      <c r="C20" s="9">
        <v>3.5133426966292141</v>
      </c>
      <c r="D20" s="8">
        <v>3</v>
      </c>
      <c r="E20">
        <v>569600</v>
      </c>
      <c r="F20">
        <v>2570800</v>
      </c>
      <c r="G20">
        <v>36</v>
      </c>
      <c r="H20">
        <v>33</v>
      </c>
      <c r="I20">
        <v>15</v>
      </c>
      <c r="J20">
        <v>0</v>
      </c>
      <c r="K20">
        <v>0</v>
      </c>
      <c r="L20">
        <v>25</v>
      </c>
      <c r="M20">
        <v>169</v>
      </c>
      <c r="N20">
        <v>0</v>
      </c>
      <c r="Q20" s="19" t="s">
        <v>35</v>
      </c>
      <c r="R20" s="19">
        <v>0</v>
      </c>
      <c r="S20" s="19" t="s">
        <v>65</v>
      </c>
      <c r="T20" s="19">
        <v>0</v>
      </c>
      <c r="U20" s="19" t="s">
        <v>95</v>
      </c>
      <c r="V20" s="19">
        <v>0</v>
      </c>
      <c r="Z20">
        <f t="shared" si="0"/>
        <v>1</v>
      </c>
      <c r="AA20" t="s">
        <v>109</v>
      </c>
      <c r="AB20">
        <v>1</v>
      </c>
      <c r="AC20" s="22"/>
    </row>
    <row r="21" spans="1:29">
      <c r="A21" s="7">
        <v>20</v>
      </c>
      <c r="B21" s="8">
        <v>123779</v>
      </c>
      <c r="C21" s="9">
        <v>3.47982905982906</v>
      </c>
      <c r="D21" s="8">
        <v>3</v>
      </c>
      <c r="E21">
        <v>585000</v>
      </c>
      <c r="F21">
        <v>2620700</v>
      </c>
      <c r="G21">
        <v>22</v>
      </c>
      <c r="H21">
        <v>24</v>
      </c>
      <c r="I21">
        <v>8</v>
      </c>
      <c r="J21">
        <v>1</v>
      </c>
      <c r="K21">
        <v>0</v>
      </c>
      <c r="L21">
        <v>27</v>
      </c>
      <c r="M21">
        <v>185</v>
      </c>
      <c r="N21">
        <v>0</v>
      </c>
      <c r="Q21" s="19" t="s">
        <v>36</v>
      </c>
      <c r="R21" s="19">
        <v>0</v>
      </c>
      <c r="S21" s="19" t="s">
        <v>66</v>
      </c>
      <c r="T21" s="19">
        <v>0</v>
      </c>
      <c r="U21" s="19" t="s">
        <v>96</v>
      </c>
      <c r="V21" s="19">
        <v>0</v>
      </c>
      <c r="Z21">
        <f t="shared" si="0"/>
        <v>0</v>
      </c>
      <c r="AA21" t="s">
        <v>109</v>
      </c>
      <c r="AB21">
        <v>1</v>
      </c>
      <c r="AC21" s="22"/>
    </row>
    <row r="22" spans="1:29">
      <c r="A22" s="7">
        <v>21</v>
      </c>
      <c r="B22" s="8">
        <v>133055</v>
      </c>
      <c r="C22" s="9">
        <v>3.4598752598752598</v>
      </c>
      <c r="D22" s="8">
        <v>3</v>
      </c>
      <c r="E22">
        <v>841750</v>
      </c>
      <c r="F22">
        <v>3754100</v>
      </c>
      <c r="G22">
        <v>85</v>
      </c>
      <c r="H22">
        <v>82</v>
      </c>
      <c r="I22">
        <v>64</v>
      </c>
      <c r="J22">
        <v>0</v>
      </c>
      <c r="K22">
        <v>1</v>
      </c>
      <c r="L22">
        <v>21</v>
      </c>
      <c r="M22">
        <v>175</v>
      </c>
      <c r="N22">
        <v>0</v>
      </c>
      <c r="Q22" s="19" t="s">
        <v>37</v>
      </c>
      <c r="R22" s="19">
        <v>0</v>
      </c>
      <c r="S22" s="19" t="s">
        <v>67</v>
      </c>
      <c r="T22" s="19">
        <v>0</v>
      </c>
      <c r="U22" s="19" t="s">
        <v>97</v>
      </c>
      <c r="V22" s="19">
        <v>0</v>
      </c>
      <c r="Z22">
        <f t="shared" si="0"/>
        <v>0</v>
      </c>
      <c r="AA22" t="s">
        <v>109</v>
      </c>
      <c r="AB22">
        <v>1</v>
      </c>
      <c r="AC22" s="22"/>
    </row>
    <row r="23" spans="1:29">
      <c r="A23" s="7">
        <v>22</v>
      </c>
      <c r="B23" s="8">
        <v>141935</v>
      </c>
      <c r="C23" s="9">
        <v>3.454545454545455</v>
      </c>
      <c r="D23" s="8">
        <v>3</v>
      </c>
      <c r="E23">
        <v>770000</v>
      </c>
      <c r="F23">
        <v>3430000</v>
      </c>
      <c r="G23">
        <v>50</v>
      </c>
      <c r="H23">
        <v>49</v>
      </c>
      <c r="I23">
        <v>33</v>
      </c>
      <c r="J23">
        <v>0</v>
      </c>
      <c r="K23">
        <v>0</v>
      </c>
      <c r="L23">
        <v>23</v>
      </c>
      <c r="M23">
        <v>169</v>
      </c>
      <c r="N23">
        <v>0</v>
      </c>
      <c r="Q23" s="19" t="s">
        <v>38</v>
      </c>
      <c r="R23" s="19">
        <v>0</v>
      </c>
      <c r="S23" s="19" t="s">
        <v>68</v>
      </c>
      <c r="T23" s="19">
        <v>0</v>
      </c>
      <c r="U23" s="19" t="s">
        <v>98</v>
      </c>
      <c r="V23" s="19">
        <v>0</v>
      </c>
      <c r="Z23">
        <f t="shared" si="0"/>
        <v>0</v>
      </c>
      <c r="AA23" t="s">
        <v>109</v>
      </c>
      <c r="AB23">
        <v>1</v>
      </c>
      <c r="AC23" s="22"/>
    </row>
    <row r="24" spans="1:29">
      <c r="A24" s="7">
        <v>23</v>
      </c>
      <c r="B24" s="8">
        <v>164523</v>
      </c>
      <c r="C24" s="9">
        <v>3.4486052009456269</v>
      </c>
      <c r="D24" s="8">
        <v>3</v>
      </c>
      <c r="E24">
        <v>528750</v>
      </c>
      <c r="F24">
        <v>2352200</v>
      </c>
      <c r="G24">
        <v>17</v>
      </c>
      <c r="H24">
        <v>19</v>
      </c>
      <c r="I24">
        <v>3</v>
      </c>
      <c r="J24">
        <v>1</v>
      </c>
      <c r="K24">
        <v>0</v>
      </c>
      <c r="L24">
        <v>28</v>
      </c>
      <c r="M24">
        <v>175</v>
      </c>
      <c r="N24">
        <v>0</v>
      </c>
      <c r="Q24" t="s">
        <v>39</v>
      </c>
      <c r="R24">
        <v>0</v>
      </c>
      <c r="S24" t="s">
        <v>69</v>
      </c>
      <c r="T24">
        <v>0</v>
      </c>
      <c r="U24" t="s">
        <v>99</v>
      </c>
      <c r="V24">
        <v>0</v>
      </c>
      <c r="Z24">
        <f t="shared" si="0"/>
        <v>0</v>
      </c>
      <c r="AA24" t="s">
        <v>109</v>
      </c>
      <c r="AB24">
        <v>1</v>
      </c>
      <c r="AC24" s="22"/>
    </row>
    <row r="25" spans="1:29">
      <c r="A25" s="7">
        <v>24</v>
      </c>
      <c r="B25" s="8">
        <v>140246</v>
      </c>
      <c r="C25" s="9">
        <v>3.379377777777778</v>
      </c>
      <c r="D25" s="8">
        <v>3</v>
      </c>
      <c r="E25">
        <v>562500</v>
      </c>
      <c r="F25">
        <v>2463400</v>
      </c>
      <c r="G25">
        <v>30</v>
      </c>
      <c r="H25">
        <v>31</v>
      </c>
      <c r="I25">
        <v>17</v>
      </c>
      <c r="J25">
        <v>0</v>
      </c>
      <c r="K25">
        <v>0</v>
      </c>
      <c r="L25">
        <v>22</v>
      </c>
      <c r="M25">
        <v>188</v>
      </c>
      <c r="N25">
        <v>0</v>
      </c>
      <c r="Q25" t="s">
        <v>40</v>
      </c>
      <c r="R25">
        <v>0</v>
      </c>
      <c r="S25" t="s">
        <v>70</v>
      </c>
      <c r="T25">
        <v>0</v>
      </c>
      <c r="U25" t="s">
        <v>100</v>
      </c>
      <c r="V25">
        <v>0</v>
      </c>
      <c r="Z25">
        <f t="shared" si="0"/>
        <v>1</v>
      </c>
      <c r="AA25" t="s">
        <v>109</v>
      </c>
      <c r="AB25">
        <v>1</v>
      </c>
      <c r="AC25" s="22"/>
    </row>
    <row r="26" spans="1:29">
      <c r="A26" s="7">
        <v>25</v>
      </c>
      <c r="B26" s="8">
        <v>130371</v>
      </c>
      <c r="C26" s="9">
        <v>3.3532196969696968</v>
      </c>
      <c r="D26" s="8">
        <v>3</v>
      </c>
      <c r="E26">
        <v>528000</v>
      </c>
      <c r="F26">
        <v>2298500</v>
      </c>
      <c r="G26">
        <v>17</v>
      </c>
      <c r="H26">
        <v>18</v>
      </c>
      <c r="I26">
        <v>0</v>
      </c>
      <c r="J26">
        <v>1</v>
      </c>
      <c r="K26">
        <v>0</v>
      </c>
      <c r="L26">
        <v>18</v>
      </c>
      <c r="M26">
        <v>182</v>
      </c>
      <c r="N26">
        <v>0</v>
      </c>
      <c r="Q26" t="s">
        <v>41</v>
      </c>
      <c r="R26">
        <v>0</v>
      </c>
      <c r="S26" t="s">
        <v>71</v>
      </c>
      <c r="T26">
        <v>0</v>
      </c>
      <c r="U26" t="s">
        <v>101</v>
      </c>
      <c r="V26">
        <v>0</v>
      </c>
      <c r="Z26">
        <f t="shared" si="0"/>
        <v>0</v>
      </c>
      <c r="AA26" t="s">
        <v>109</v>
      </c>
      <c r="AB26">
        <v>1</v>
      </c>
      <c r="AC26" s="22"/>
    </row>
    <row r="27" spans="1:29">
      <c r="A27" s="7">
        <v>26</v>
      </c>
      <c r="B27" s="8">
        <v>138247</v>
      </c>
      <c r="C27" s="9">
        <v>3.300329670329671</v>
      </c>
      <c r="D27" s="8">
        <v>3</v>
      </c>
      <c r="E27">
        <v>910000</v>
      </c>
      <c r="F27">
        <v>3913300</v>
      </c>
      <c r="G27">
        <v>59</v>
      </c>
      <c r="H27">
        <v>58</v>
      </c>
      <c r="I27">
        <v>36</v>
      </c>
      <c r="J27">
        <v>0</v>
      </c>
      <c r="K27">
        <v>0</v>
      </c>
      <c r="L27">
        <v>29</v>
      </c>
      <c r="M27">
        <v>188</v>
      </c>
      <c r="N27">
        <v>0</v>
      </c>
      <c r="Q27" t="s">
        <v>42</v>
      </c>
      <c r="R27">
        <v>0</v>
      </c>
      <c r="S27" t="s">
        <v>72</v>
      </c>
      <c r="T27">
        <v>0</v>
      </c>
      <c r="U27" t="s">
        <v>102</v>
      </c>
      <c r="V27">
        <v>0</v>
      </c>
      <c r="Z27">
        <f t="shared" si="0"/>
        <v>0</v>
      </c>
      <c r="AA27" t="s">
        <v>109</v>
      </c>
      <c r="AB27">
        <v>1</v>
      </c>
      <c r="AC27" s="22"/>
    </row>
    <row r="28" spans="1:29">
      <c r="A28" s="7">
        <v>27</v>
      </c>
      <c r="B28" s="8">
        <v>137986</v>
      </c>
      <c r="C28" s="9">
        <v>3.2206060606060611</v>
      </c>
      <c r="D28" s="8">
        <v>3</v>
      </c>
      <c r="E28">
        <v>660000</v>
      </c>
      <c r="F28">
        <v>2785600</v>
      </c>
      <c r="G28">
        <v>36</v>
      </c>
      <c r="H28">
        <v>37</v>
      </c>
      <c r="I28">
        <v>23</v>
      </c>
      <c r="J28">
        <v>0</v>
      </c>
      <c r="K28">
        <v>0</v>
      </c>
      <c r="L28">
        <v>19</v>
      </c>
      <c r="M28">
        <v>173</v>
      </c>
      <c r="N28">
        <v>0</v>
      </c>
      <c r="Q28" t="s">
        <v>43</v>
      </c>
      <c r="R28">
        <v>0</v>
      </c>
      <c r="S28" t="s">
        <v>73</v>
      </c>
      <c r="T28">
        <v>0</v>
      </c>
      <c r="U28" t="s">
        <v>103</v>
      </c>
      <c r="V28">
        <v>0</v>
      </c>
      <c r="Z28">
        <f t="shared" si="0"/>
        <v>0</v>
      </c>
      <c r="AA28" t="s">
        <v>109</v>
      </c>
      <c r="AB28">
        <v>1</v>
      </c>
      <c r="AC28" s="22"/>
    </row>
    <row r="29" spans="1:29">
      <c r="A29" s="7">
        <v>28</v>
      </c>
      <c r="B29" s="8">
        <v>124725</v>
      </c>
      <c r="C29" s="9">
        <v>3.1930919683728671</v>
      </c>
      <c r="D29" s="8">
        <v>3</v>
      </c>
      <c r="E29">
        <v>600750</v>
      </c>
      <c r="F29">
        <v>2519000</v>
      </c>
      <c r="G29">
        <v>60</v>
      </c>
      <c r="H29">
        <v>59</v>
      </c>
      <c r="I29">
        <v>40</v>
      </c>
      <c r="J29">
        <v>0</v>
      </c>
      <c r="K29">
        <v>1</v>
      </c>
      <c r="L29">
        <v>26</v>
      </c>
      <c r="M29">
        <v>187</v>
      </c>
      <c r="N29">
        <v>0</v>
      </c>
      <c r="Q29" t="s">
        <v>44</v>
      </c>
      <c r="R29">
        <v>0</v>
      </c>
      <c r="S29" t="s">
        <v>74</v>
      </c>
      <c r="T29">
        <v>0</v>
      </c>
      <c r="U29" t="s">
        <v>104</v>
      </c>
      <c r="V29">
        <v>0</v>
      </c>
      <c r="Z29">
        <f t="shared" si="0"/>
        <v>0</v>
      </c>
      <c r="AA29" t="s">
        <v>109</v>
      </c>
      <c r="AB29">
        <v>1</v>
      </c>
      <c r="AC29" s="22"/>
    </row>
    <row r="30" spans="1:29">
      <c r="A30" s="7">
        <v>29</v>
      </c>
      <c r="B30" s="8">
        <v>135346</v>
      </c>
      <c r="C30" s="9">
        <v>3.1869069069069069</v>
      </c>
      <c r="D30" s="8">
        <v>3</v>
      </c>
      <c r="E30">
        <v>832500</v>
      </c>
      <c r="F30">
        <v>3485600</v>
      </c>
      <c r="G30">
        <v>75</v>
      </c>
      <c r="H30">
        <v>77</v>
      </c>
      <c r="I30">
        <v>58</v>
      </c>
      <c r="J30">
        <v>0</v>
      </c>
      <c r="K30">
        <v>1</v>
      </c>
      <c r="L30">
        <v>19</v>
      </c>
      <c r="M30">
        <v>195</v>
      </c>
      <c r="N30">
        <v>0</v>
      </c>
      <c r="Q30" t="s">
        <v>45</v>
      </c>
      <c r="R30">
        <v>0</v>
      </c>
      <c r="S30" t="s">
        <v>75</v>
      </c>
      <c r="T30">
        <v>0</v>
      </c>
      <c r="U30" t="s">
        <v>105</v>
      </c>
      <c r="V30">
        <v>0</v>
      </c>
      <c r="Z30">
        <f t="shared" si="0"/>
        <v>0</v>
      </c>
      <c r="AA30" t="s">
        <v>109</v>
      </c>
      <c r="AB30">
        <v>1</v>
      </c>
      <c r="AC30" s="22"/>
    </row>
    <row r="31" spans="1:29">
      <c r="A31" s="7">
        <v>30</v>
      </c>
      <c r="B31" s="8">
        <v>139943</v>
      </c>
      <c r="C31" s="9">
        <v>3.1224024024024022</v>
      </c>
      <c r="D31" s="8">
        <v>3</v>
      </c>
      <c r="E31">
        <v>832500</v>
      </c>
      <c r="F31">
        <v>3431900</v>
      </c>
      <c r="G31">
        <v>73</v>
      </c>
      <c r="H31">
        <v>76</v>
      </c>
      <c r="I31">
        <v>58</v>
      </c>
      <c r="J31">
        <v>0</v>
      </c>
      <c r="K31">
        <v>1</v>
      </c>
      <c r="L31">
        <v>29</v>
      </c>
      <c r="M31">
        <v>175</v>
      </c>
      <c r="N31">
        <v>0</v>
      </c>
      <c r="Q31" t="s">
        <v>46</v>
      </c>
      <c r="R31">
        <v>0</v>
      </c>
      <c r="S31" t="s">
        <v>76</v>
      </c>
      <c r="T31">
        <v>0</v>
      </c>
      <c r="U31" t="s">
        <v>106</v>
      </c>
      <c r="V31">
        <v>0</v>
      </c>
      <c r="Z31">
        <f t="shared" si="0"/>
        <v>0</v>
      </c>
      <c r="AA31" t="s">
        <v>109</v>
      </c>
      <c r="AB31">
        <v>1</v>
      </c>
      <c r="AC31" s="22"/>
    </row>
    <row r="32" spans="1:29">
      <c r="Z32">
        <f t="shared" si="0"/>
        <v>0</v>
      </c>
      <c r="AA32" t="s">
        <v>109</v>
      </c>
      <c r="AB32">
        <v>1</v>
      </c>
      <c r="AC32" s="22"/>
    </row>
    <row r="33" spans="26:29">
      <c r="Z33">
        <f t="shared" si="0"/>
        <v>0</v>
      </c>
      <c r="AA33" t="s">
        <v>109</v>
      </c>
      <c r="AB33">
        <v>1</v>
      </c>
      <c r="AC33" s="22"/>
    </row>
    <row r="34" spans="26:29">
      <c r="Z34">
        <f t="shared" si="0"/>
        <v>0</v>
      </c>
      <c r="AA34" t="s">
        <v>109</v>
      </c>
      <c r="AB34">
        <v>1</v>
      </c>
      <c r="AC34" s="22"/>
    </row>
    <row r="35" spans="26:29">
      <c r="Z35">
        <f t="shared" si="0"/>
        <v>0</v>
      </c>
      <c r="AA35" t="s">
        <v>109</v>
      </c>
      <c r="AB35">
        <v>1</v>
      </c>
      <c r="AC35" s="22"/>
    </row>
    <row r="36" spans="26:29">
      <c r="Z36">
        <f t="shared" si="0"/>
        <v>0</v>
      </c>
      <c r="AA36" t="s">
        <v>109</v>
      </c>
      <c r="AB36">
        <v>1</v>
      </c>
      <c r="AC36" s="22"/>
    </row>
    <row r="37" spans="26:29">
      <c r="Z37">
        <f t="shared" si="0"/>
        <v>0</v>
      </c>
      <c r="AA37" t="s">
        <v>109</v>
      </c>
      <c r="AB37">
        <v>1</v>
      </c>
      <c r="AC37" s="22"/>
    </row>
    <row r="38" spans="26:29">
      <c r="Z38">
        <f t="shared" si="0"/>
        <v>0</v>
      </c>
      <c r="AA38" t="s">
        <v>109</v>
      </c>
      <c r="AB38">
        <v>1</v>
      </c>
      <c r="AC38" s="22"/>
    </row>
    <row r="39" spans="26:29">
      <c r="AC39" t="s">
        <v>118</v>
      </c>
    </row>
  </sheetData>
  <mergeCells count="4">
    <mergeCell ref="Q1:V1"/>
    <mergeCell ref="Z1:AC1"/>
    <mergeCell ref="AC6:AC8"/>
    <mergeCell ref="AC9:A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from python output</vt:lpstr>
      <vt:lpstr>clean list</vt:lpstr>
      <vt:lpstr>optimization_D1</vt:lpstr>
      <vt:lpstr>optimization_D2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Jiang</cp:lastModifiedBy>
  <dcterms:created xsi:type="dcterms:W3CDTF">2021-04-17T19:06:45Z</dcterms:created>
  <dcterms:modified xsi:type="dcterms:W3CDTF">2021-04-18T05:14:03Z</dcterms:modified>
</cp:coreProperties>
</file>